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805" yWindow="510" windowWidth="9690" windowHeight="7290"/>
  </bookViews>
  <sheets>
    <sheet name="Table17.3" sheetId="2" r:id="rId1"/>
    <sheet name="2008 data source" sheetId="5" r:id="rId2"/>
    <sheet name="Sheet1" sheetId="4" r:id="rId3"/>
    <sheet name="table17.3_07(draft)" sheetId="3" r:id="rId4"/>
  </sheets>
  <definedNames>
    <definedName name="_xlnm.Print_Area" localSheetId="0">Table17.3!$A$1:$C$144</definedName>
    <definedName name="_xlnm.Print_Area" localSheetId="3">'table17.3_07(draft)'!$A$1:$D$144</definedName>
  </definedNames>
  <calcPr calcId="145621"/>
</workbook>
</file>

<file path=xl/calcChain.xml><?xml version="1.0" encoding="utf-8"?>
<calcChain xmlns="http://schemas.openxmlformats.org/spreadsheetml/2006/main">
  <c r="C71" i="2" l="1"/>
  <c r="B71" i="2"/>
  <c r="B23" i="2"/>
  <c r="C23" i="2"/>
  <c r="C125" i="2" l="1"/>
  <c r="B22" i="2" l="1"/>
  <c r="C22" i="2"/>
  <c r="B20" i="2" l="1"/>
  <c r="C20" i="2" l="1"/>
  <c r="C21" i="2"/>
  <c r="B21" i="2"/>
  <c r="B8" i="5" l="1"/>
  <c r="C8" i="5"/>
  <c r="B9" i="5"/>
  <c r="C9" i="5"/>
  <c r="B10" i="5"/>
  <c r="C10" i="5"/>
  <c r="C6" i="5" s="1"/>
  <c r="B11" i="5"/>
  <c r="C11" i="5"/>
  <c r="B12" i="5"/>
  <c r="C12" i="5"/>
  <c r="B13" i="5"/>
  <c r="C13" i="5"/>
  <c r="B14" i="5"/>
  <c r="C14" i="5"/>
  <c r="B23" i="5"/>
  <c r="C27" i="5"/>
  <c r="C23" i="5" s="1"/>
  <c r="B38" i="5"/>
  <c r="C38" i="5"/>
  <c r="B53" i="5"/>
  <c r="C53" i="5"/>
  <c r="B68" i="5"/>
  <c r="C68" i="5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B70" i="3"/>
  <c r="B22" i="3"/>
  <c r="C70" i="3"/>
  <c r="B9" i="2"/>
  <c r="C9" i="2"/>
  <c r="B10" i="2"/>
  <c r="C10" i="2"/>
  <c r="B11" i="2"/>
  <c r="C11" i="2"/>
  <c r="B12" i="2"/>
  <c r="C12" i="2"/>
  <c r="B13" i="2"/>
  <c r="C13" i="2"/>
  <c r="B14" i="2"/>
  <c r="C14" i="2"/>
  <c r="B18" i="2"/>
  <c r="B19" i="2"/>
  <c r="B32" i="2"/>
  <c r="C32" i="2"/>
  <c r="B33" i="2"/>
  <c r="C33" i="2"/>
  <c r="B48" i="2"/>
  <c r="B49" i="2"/>
  <c r="C49" i="2"/>
  <c r="B63" i="2"/>
  <c r="B15" i="2" s="1"/>
  <c r="C63" i="2"/>
  <c r="C15" i="2"/>
  <c r="B64" i="2"/>
  <c r="C64" i="2"/>
  <c r="B65" i="2"/>
  <c r="C65" i="2"/>
  <c r="C67" i="2"/>
  <c r="B87" i="2"/>
  <c r="C87" i="2"/>
  <c r="C88" i="2"/>
  <c r="C90" i="2"/>
  <c r="B103" i="2"/>
  <c r="C103" i="2"/>
  <c r="B104" i="2"/>
  <c r="C104" i="2"/>
  <c r="C106" i="2"/>
  <c r="B119" i="2"/>
  <c r="C119" i="2"/>
  <c r="B120" i="2"/>
  <c r="C120" i="2"/>
  <c r="C122" i="2"/>
  <c r="C19" i="2" l="1"/>
  <c r="B6" i="5"/>
  <c r="C18" i="2"/>
  <c r="B16" i="2"/>
  <c r="B17" i="2"/>
  <c r="C17" i="2"/>
  <c r="C16" i="2"/>
</calcChain>
</file>

<file path=xl/sharedStrings.xml><?xml version="1.0" encoding="utf-8"?>
<sst xmlns="http://schemas.openxmlformats.org/spreadsheetml/2006/main" count="106" uniqueCount="40">
  <si>
    <t>Table 17.3</t>
  </si>
  <si>
    <t>FIRE INCIDENCE AND VALUE OF DAMAGES BY PROVINCE</t>
  </si>
  <si>
    <t>Province/Year</t>
  </si>
  <si>
    <t>Incidence</t>
  </si>
  <si>
    <t>Value of Damages</t>
  </si>
  <si>
    <t>CAR</t>
  </si>
  <si>
    <t>Abra</t>
  </si>
  <si>
    <t>Apayao</t>
  </si>
  <si>
    <t>Benguet 1/</t>
  </si>
  <si>
    <t>Table 17.3 Continued</t>
  </si>
  <si>
    <t>Ifugao</t>
  </si>
  <si>
    <t>Kalinga</t>
  </si>
  <si>
    <t>Mt. Province</t>
  </si>
  <si>
    <t>(In pesos)</t>
  </si>
  <si>
    <t>1/ - Benguet includes Baguio City</t>
  </si>
  <si>
    <t>Source: Bureau of Fire Protection</t>
  </si>
  <si>
    <t>-</t>
  </si>
  <si>
    <t>Note:  2005 fire incidence includes vehicular fires</t>
  </si>
  <si>
    <t>1996-2006</t>
  </si>
  <si>
    <r>
      <t>Benguet</t>
    </r>
    <r>
      <rPr>
        <vertAlign val="superscript"/>
        <sz val="9"/>
        <rFont val="Arial"/>
        <family val="2"/>
      </rPr>
      <t>1</t>
    </r>
  </si>
  <si>
    <r>
      <t>1</t>
    </r>
    <r>
      <rPr>
        <sz val="9"/>
        <rFont val="Arial"/>
        <family val="2"/>
      </rPr>
      <t>Benguet includes Baguio City</t>
    </r>
  </si>
  <si>
    <t>Fire Incidence and Value of Damages</t>
  </si>
  <si>
    <t>ABRA PPO</t>
  </si>
  <si>
    <t>APAYAO PPO</t>
  </si>
  <si>
    <t>BAGUIO CPO</t>
  </si>
  <si>
    <t>BENGUET PPO</t>
  </si>
  <si>
    <t>IFUGAO PPO</t>
  </si>
  <si>
    <t>KALINGA PPO</t>
  </si>
  <si>
    <t>MT. PROVINCE PPO</t>
  </si>
  <si>
    <t>1st QUARTER 2008</t>
  </si>
  <si>
    <t>2nd QUARTER 2008</t>
  </si>
  <si>
    <t>3rd QUARTER 2008</t>
  </si>
  <si>
    <t>4th QUARTER 2008</t>
  </si>
  <si>
    <t>STATISTICS ON FIRE INCIDENCE AND VALUE OF DAMAGES</t>
  </si>
  <si>
    <t>Incidences</t>
  </si>
  <si>
    <t>Value</t>
  </si>
  <si>
    <t>Region / CAR</t>
  </si>
  <si>
    <t>Source: Statwatch</t>
  </si>
  <si>
    <t>2003-2013</t>
  </si>
  <si>
    <t>Note:  2005-2013 fire incidence includes vehicular fires.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</si>
</sst>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00"/>
    <numFmt numFmtId="165" formatCode="#,##0\ \ "/>
    <numFmt numFmtId="166" formatCode="General\ \ "/>
  </numFmts>
  <fonts count="10" x14ac:knownFonts="1">
    <font>
      <sz val="10"/>
      <name val="Helv"/>
    </font>
    <font>
      <u/>
      <sz val="10"/>
      <name val="Helv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ill="1"/>
    <xf numFmtId="166" fontId="0" fillId="0" borderId="0" xfId="0" applyNumberFormat="1" applyBorder="1"/>
    <xf numFmtId="166" fontId="0" fillId="0" borderId="0" xfId="0" applyNumberFormat="1"/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2" fillId="0" borderId="0" xfId="0" applyNumberFormat="1" applyFont="1"/>
    <xf numFmtId="166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6" fontId="5" fillId="0" borderId="0" xfId="0" applyNumberFormat="1" applyFont="1" applyBorder="1"/>
    <xf numFmtId="165" fontId="5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left"/>
    </xf>
    <xf numFmtId="166" fontId="2" fillId="0" borderId="0" xfId="0" applyNumberFormat="1" applyFont="1" applyBorder="1"/>
    <xf numFmtId="165" fontId="2" fillId="0" borderId="0" xfId="0" applyNumberFormat="1" applyFont="1" applyBorder="1" applyAlignment="1">
      <alignment horizontal="right"/>
    </xf>
    <xf numFmtId="41" fontId="5" fillId="0" borderId="0" xfId="0" applyNumberFormat="1" applyFont="1" applyBorder="1" applyAlignment="1">
      <alignment horizontal="left"/>
    </xf>
    <xf numFmtId="41" fontId="5" fillId="0" borderId="0" xfId="0" applyNumberFormat="1" applyFont="1" applyBorder="1" applyAlignment="1"/>
    <xf numFmtId="166" fontId="5" fillId="0" borderId="0" xfId="0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166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5" fontId="2" fillId="0" borderId="0" xfId="0" applyNumberFormat="1" applyFont="1" applyAlignment="1"/>
    <xf numFmtId="165" fontId="5" fillId="0" borderId="0" xfId="0" applyNumberFormat="1" applyFont="1" applyBorder="1" applyAlignment="1"/>
    <xf numFmtId="165" fontId="0" fillId="0" borderId="0" xfId="0" applyNumberFormat="1" applyAlignment="1"/>
    <xf numFmtId="165" fontId="2" fillId="0" borderId="0" xfId="0" applyNumberFormat="1" applyFont="1" applyBorder="1" applyAlignment="1"/>
    <xf numFmtId="165" fontId="4" fillId="0" borderId="0" xfId="0" applyNumberFormat="1" applyFont="1" applyFill="1" applyBorder="1" applyAlignment="1"/>
    <xf numFmtId="165" fontId="0" fillId="0" borderId="0" xfId="0" applyNumberFormat="1" applyBorder="1" applyAlignment="1"/>
    <xf numFmtId="166" fontId="5" fillId="0" borderId="2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5" fillId="0" borderId="0" xfId="0" applyFont="1" applyBorder="1"/>
    <xf numFmtId="0" fontId="5" fillId="0" borderId="2" xfId="0" applyFont="1" applyBorder="1"/>
    <xf numFmtId="41" fontId="5" fillId="0" borderId="0" xfId="0" applyNumberFormat="1" applyFont="1" applyAlignment="1">
      <alignment horizontal="right"/>
    </xf>
    <xf numFmtId="41" fontId="5" fillId="0" borderId="0" xfId="0" applyNumberFormat="1" applyFont="1" applyBorder="1" applyAlignment="1">
      <alignment horizontal="right"/>
    </xf>
    <xf numFmtId="41" fontId="5" fillId="0" borderId="0" xfId="0" applyNumberFormat="1" applyFont="1" applyFill="1" applyBorder="1" applyAlignment="1"/>
    <xf numFmtId="41" fontId="5" fillId="0" borderId="0" xfId="0" applyNumberFormat="1" applyFont="1" applyFill="1" applyBorder="1" applyAlignment="1">
      <alignment horizontal="right"/>
    </xf>
    <xf numFmtId="41" fontId="5" fillId="0" borderId="0" xfId="0" applyNumberFormat="1" applyFont="1" applyAlignment="1"/>
    <xf numFmtId="41" fontId="5" fillId="0" borderId="2" xfId="0" applyNumberFormat="1" applyFont="1" applyBorder="1" applyAlignment="1"/>
    <xf numFmtId="41" fontId="5" fillId="0" borderId="2" xfId="0" applyNumberFormat="1" applyFont="1" applyBorder="1" applyAlignment="1">
      <alignment horizontal="right"/>
    </xf>
    <xf numFmtId="41" fontId="5" fillId="2" borderId="0" xfId="0" applyNumberFormat="1" applyFont="1" applyFill="1" applyBorder="1" applyAlignment="1"/>
    <xf numFmtId="41" fontId="5" fillId="2" borderId="0" xfId="0" applyNumberFormat="1" applyFont="1" applyFill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6" fontId="8" fillId="0" borderId="0" xfId="0" applyNumberFormat="1" applyFont="1" applyBorder="1" applyAlignment="1">
      <alignment horizontal="left"/>
    </xf>
    <xf numFmtId="0" fontId="4" fillId="0" borderId="0" xfId="1" applyFont="1"/>
    <xf numFmtId="0" fontId="5" fillId="0" borderId="0" xfId="1"/>
    <xf numFmtId="0" fontId="5" fillId="0" borderId="0" xfId="1" applyAlignment="1">
      <alignment horizontal="left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41" fontId="5" fillId="0" borderId="0" xfId="1" applyNumberFormat="1"/>
    <xf numFmtId="0" fontId="5" fillId="0" borderId="2" xfId="1" applyBorder="1"/>
    <xf numFmtId="41" fontId="5" fillId="0" borderId="2" xfId="1" applyNumberFormat="1" applyBorder="1"/>
    <xf numFmtId="0" fontId="5" fillId="0" borderId="0" xfId="1" applyFont="1"/>
    <xf numFmtId="4" fontId="5" fillId="0" borderId="0" xfId="1" applyNumberFormat="1"/>
    <xf numFmtId="0" fontId="9" fillId="0" borderId="0" xfId="1" applyFont="1"/>
    <xf numFmtId="41" fontId="5" fillId="0" borderId="0" xfId="0" applyNumberFormat="1" applyFont="1" applyFill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41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41" fontId="5" fillId="2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right"/>
    </xf>
    <xf numFmtId="37" fontId="5" fillId="0" borderId="0" xfId="0" applyNumberFormat="1" applyFont="1" applyBorder="1" applyAlignment="1">
      <alignment horizontal="right"/>
    </xf>
    <xf numFmtId="166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41" fontId="5" fillId="0" borderId="2" xfId="0" applyNumberFormat="1" applyFont="1" applyBorder="1" applyAlignment="1">
      <alignment horizontal="center"/>
    </xf>
    <xf numFmtId="166" fontId="5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Normal_17.2_05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17.2 Fire Incidence in CAR, 2003-2013
</a:t>
            </a:r>
          </a:p>
        </c:rich>
      </c:tx>
      <c:layout>
        <c:manualLayout>
          <c:xMode val="edge"/>
          <c:yMode val="edge"/>
          <c:x val="0.27541745943467105"/>
          <c:y val="2.6025599539783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1518954867484"/>
          <c:y val="0.10947502049973769"/>
          <c:w val="0.84771551756738706"/>
          <c:h val="0.78070594799914561"/>
        </c:manualLayout>
      </c:layout>
      <c:lineChart>
        <c:grouping val="standard"/>
        <c:varyColors val="0"/>
        <c:ser>
          <c:idx val="0"/>
          <c:order val="0"/>
          <c:spPr>
            <a:ln w="317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Table17.3!$A$13:$A$23</c:f>
              <c:numCache>
                <c:formatCode>General\ \ 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Table17.3!$B$13:$B$23</c:f>
              <c:numCache>
                <c:formatCode>#,##0_);\(#,##0\)</c:formatCode>
                <c:ptCount val="11"/>
                <c:pt idx="0">
                  <c:v>168</c:v>
                </c:pt>
                <c:pt idx="1">
                  <c:v>127</c:v>
                </c:pt>
                <c:pt idx="2">
                  <c:v>48</c:v>
                </c:pt>
                <c:pt idx="3">
                  <c:v>157</c:v>
                </c:pt>
                <c:pt idx="4">
                  <c:v>171</c:v>
                </c:pt>
                <c:pt idx="5">
                  <c:v>97</c:v>
                </c:pt>
                <c:pt idx="6">
                  <c:v>163</c:v>
                </c:pt>
                <c:pt idx="7">
                  <c:v>533</c:v>
                </c:pt>
                <c:pt idx="8">
                  <c:v>363</c:v>
                </c:pt>
                <c:pt idx="9">
                  <c:v>206</c:v>
                </c:pt>
                <c:pt idx="10">
                  <c:v>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36"/>
        <c:axId val="31052928"/>
      </c:lineChart>
      <c:catAx>
        <c:axId val="2449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1.8485978726343427E-2"/>
              <c:y val="0.93358534472628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5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05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4.4684920714024657E-3"/>
              <c:y val="0.37339054357335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1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17.2:  Fire Incidence in CAR, 1996-2006
</a:t>
            </a:r>
          </a:p>
        </c:rich>
      </c:tx>
      <c:layout>
        <c:manualLayout>
          <c:xMode val="edge"/>
          <c:yMode val="edge"/>
          <c:x val="0.21881433532464886"/>
          <c:y val="2.1459227467811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3955784996068"/>
          <c:y val="0.19313304721030042"/>
          <c:w val="0.78118765414840208"/>
          <c:h val="0.5836909871244635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'table17.3_07(draft)'!$A$13:$A$23</c:f>
              <c:numCache>
                <c:formatCode>General\ \ 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'table17.3_07(draft)'!$B$13:$B$23</c:f>
              <c:numCache>
                <c:formatCode>_(* #,##0_);_(* \(#,##0\);_(* "-"_);_(@_)</c:formatCode>
                <c:ptCount val="11"/>
                <c:pt idx="0">
                  <c:v>23</c:v>
                </c:pt>
                <c:pt idx="1">
                  <c:v>179</c:v>
                </c:pt>
                <c:pt idx="2">
                  <c:v>307</c:v>
                </c:pt>
                <c:pt idx="3">
                  <c:v>141</c:v>
                </c:pt>
                <c:pt idx="4">
                  <c:v>163</c:v>
                </c:pt>
                <c:pt idx="5">
                  <c:v>90</c:v>
                </c:pt>
                <c:pt idx="6">
                  <c:v>158</c:v>
                </c:pt>
                <c:pt idx="7">
                  <c:v>168</c:v>
                </c:pt>
                <c:pt idx="8">
                  <c:v>127</c:v>
                </c:pt>
                <c:pt idx="9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3552"/>
        <c:axId val="81289984"/>
      </c:lineChart>
      <c:catAx>
        <c:axId val="523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0920352747317654"/>
              <c:y val="0.892703862660944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\ 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8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2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</a:t>
                </a:r>
              </a:p>
            </c:rich>
          </c:tx>
          <c:layout>
            <c:manualLayout>
              <c:xMode val="edge"/>
              <c:yMode val="edge"/>
              <c:x val="3.0674846625766888E-2"/>
              <c:y val="0.381974248927038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126</xdr:row>
      <xdr:rowOff>76201</xdr:rowOff>
    </xdr:from>
    <xdr:to>
      <xdr:col>2</xdr:col>
      <xdr:colOff>2152650</xdr:colOff>
      <xdr:row>143</xdr:row>
      <xdr:rowOff>76200</xdr:rowOff>
    </xdr:to>
    <xdr:graphicFrame macro="">
      <xdr:nvGraphicFramePr>
        <xdr:cNvPr id="10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129</xdr:row>
      <xdr:rowOff>133350</xdr:rowOff>
    </xdr:from>
    <xdr:to>
      <xdr:col>2</xdr:col>
      <xdr:colOff>1638300</xdr:colOff>
      <xdr:row>143</xdr:row>
      <xdr:rowOff>85725</xdr:rowOff>
    </xdr:to>
    <xdr:graphicFrame macro="">
      <xdr:nvGraphicFramePr>
        <xdr:cNvPr id="51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57"/>
  <sheetViews>
    <sheetView showGridLines="0" tabSelected="1" view="pageBreakPreview" topLeftCell="A73" zoomScaleNormal="100" zoomScaleSheetLayoutView="100" workbookViewId="0">
      <selection activeCell="E135" sqref="E135"/>
    </sheetView>
  </sheetViews>
  <sheetFormatPr defaultColWidth="10.28515625" defaultRowHeight="12.75" x14ac:dyDescent="0.2"/>
  <cols>
    <col min="1" max="1" width="30" style="10" customWidth="1"/>
    <col min="2" max="2" width="23.85546875" style="33" customWidth="1"/>
    <col min="3" max="3" width="34.85546875" style="6" customWidth="1"/>
  </cols>
  <sheetData>
    <row r="1" spans="1:8" x14ac:dyDescent="0.2">
      <c r="A1" s="11" t="s">
        <v>0</v>
      </c>
      <c r="B1" s="31"/>
      <c r="C1" s="12"/>
    </row>
    <row r="2" spans="1:8" x14ac:dyDescent="0.2">
      <c r="A2" s="13" t="s">
        <v>1</v>
      </c>
      <c r="B2" s="31"/>
      <c r="C2" s="12"/>
    </row>
    <row r="3" spans="1:8" x14ac:dyDescent="0.2">
      <c r="A3" s="13" t="s">
        <v>38</v>
      </c>
      <c r="B3" s="31"/>
      <c r="C3" s="12"/>
    </row>
    <row r="4" spans="1:8" x14ac:dyDescent="0.2">
      <c r="A4" s="13" t="s">
        <v>13</v>
      </c>
      <c r="B4" s="31"/>
      <c r="C4" s="12"/>
    </row>
    <row r="5" spans="1:8" x14ac:dyDescent="0.2">
      <c r="A5" s="14"/>
      <c r="B5" s="31"/>
      <c r="C5" s="12"/>
    </row>
    <row r="6" spans="1:8" ht="24" customHeight="1" x14ac:dyDescent="0.2">
      <c r="A6" s="78" t="s">
        <v>2</v>
      </c>
      <c r="B6" s="79" t="s">
        <v>3</v>
      </c>
      <c r="C6" s="79" t="s">
        <v>4</v>
      </c>
    </row>
    <row r="7" spans="1:8" x14ac:dyDescent="0.2">
      <c r="A7" s="17"/>
      <c r="B7" s="32"/>
      <c r="C7" s="18"/>
    </row>
    <row r="8" spans="1:8" x14ac:dyDescent="0.2">
      <c r="A8" s="17" t="s">
        <v>5</v>
      </c>
      <c r="B8" s="32"/>
      <c r="C8" s="19"/>
      <c r="F8" s="2"/>
      <c r="H8" s="1"/>
    </row>
    <row r="9" spans="1:8" hidden="1" x14ac:dyDescent="0.2">
      <c r="A9" s="30">
        <v>1999</v>
      </c>
      <c r="B9" s="76">
        <f t="shared" ref="B9:C11" si="0">SUM(B25,B41,B57,B80,B96,B112)</f>
        <v>141</v>
      </c>
      <c r="C9" s="76">
        <f t="shared" si="0"/>
        <v>67133200</v>
      </c>
      <c r="F9" s="3"/>
      <c r="G9" s="4"/>
    </row>
    <row r="10" spans="1:8" hidden="1" x14ac:dyDescent="0.2">
      <c r="A10" s="30">
        <v>2000</v>
      </c>
      <c r="B10" s="76">
        <f t="shared" si="0"/>
        <v>163</v>
      </c>
      <c r="C10" s="76">
        <f t="shared" si="0"/>
        <v>8822445.1999999993</v>
      </c>
      <c r="F10" s="3"/>
      <c r="G10" s="4"/>
    </row>
    <row r="11" spans="1:8" hidden="1" x14ac:dyDescent="0.2">
      <c r="A11" s="30">
        <v>2001</v>
      </c>
      <c r="B11" s="76">
        <f t="shared" si="0"/>
        <v>90</v>
      </c>
      <c r="C11" s="76">
        <f t="shared" si="0"/>
        <v>32929.1</v>
      </c>
      <c r="F11" s="3"/>
      <c r="G11" s="4"/>
    </row>
    <row r="12" spans="1:8" hidden="1" x14ac:dyDescent="0.2">
      <c r="A12" s="25">
        <v>2002</v>
      </c>
      <c r="B12" s="77">
        <f t="shared" ref="B12:C17" si="1">B28+B44+B60+B83+B99+B115</f>
        <v>158</v>
      </c>
      <c r="C12" s="77">
        <f t="shared" si="1"/>
        <v>53596581</v>
      </c>
      <c r="F12" s="3"/>
      <c r="G12" s="4"/>
    </row>
    <row r="13" spans="1:8" x14ac:dyDescent="0.2">
      <c r="A13" s="25">
        <v>2003</v>
      </c>
      <c r="B13" s="77">
        <f t="shared" si="1"/>
        <v>168</v>
      </c>
      <c r="C13" s="77">
        <f t="shared" si="1"/>
        <v>29873350</v>
      </c>
      <c r="F13" s="3"/>
      <c r="G13" s="4"/>
    </row>
    <row r="14" spans="1:8" x14ac:dyDescent="0.2">
      <c r="A14" s="25">
        <v>2004</v>
      </c>
      <c r="B14" s="77">
        <f t="shared" si="1"/>
        <v>127</v>
      </c>
      <c r="C14" s="77">
        <f t="shared" si="1"/>
        <v>22960850</v>
      </c>
      <c r="F14" s="3"/>
      <c r="G14" s="4"/>
    </row>
    <row r="15" spans="1:8" x14ac:dyDescent="0.2">
      <c r="A15" s="38">
        <v>2005</v>
      </c>
      <c r="B15" s="77">
        <f t="shared" si="1"/>
        <v>48</v>
      </c>
      <c r="C15" s="77">
        <f t="shared" si="1"/>
        <v>11060500</v>
      </c>
      <c r="F15" s="3"/>
      <c r="G15" s="4"/>
    </row>
    <row r="16" spans="1:8" x14ac:dyDescent="0.2">
      <c r="A16" s="38">
        <v>2006</v>
      </c>
      <c r="B16" s="77">
        <f t="shared" si="1"/>
        <v>157</v>
      </c>
      <c r="C16" s="77">
        <f t="shared" si="1"/>
        <v>41123000</v>
      </c>
      <c r="F16" s="3"/>
      <c r="G16" s="4"/>
    </row>
    <row r="17" spans="1:7" x14ac:dyDescent="0.2">
      <c r="A17" s="38">
        <v>2007</v>
      </c>
      <c r="B17" s="77">
        <f t="shared" si="1"/>
        <v>171</v>
      </c>
      <c r="C17" s="77">
        <f t="shared" si="1"/>
        <v>47583400</v>
      </c>
      <c r="F17" s="3"/>
      <c r="G17" s="4"/>
    </row>
    <row r="18" spans="1:7" x14ac:dyDescent="0.2">
      <c r="A18" s="38">
        <v>2008</v>
      </c>
      <c r="B18" s="77">
        <f>B34+B50+B66+B89+B105+B121</f>
        <v>97</v>
      </c>
      <c r="C18" s="77">
        <f>C34+C50+C67+C89+C105+C122</f>
        <v>64640249.269999996</v>
      </c>
      <c r="F18" s="3"/>
      <c r="G18" s="4"/>
    </row>
    <row r="19" spans="1:7" x14ac:dyDescent="0.2">
      <c r="A19" s="38">
        <v>2009</v>
      </c>
      <c r="B19" s="77">
        <f>B35+B51+B67+B90+B106+B122</f>
        <v>163</v>
      </c>
      <c r="C19" s="77">
        <f>C35+C51+C67+C90+C106+C122</f>
        <v>57106619.269999996</v>
      </c>
      <c r="F19" s="3"/>
      <c r="G19" s="4"/>
    </row>
    <row r="20" spans="1:7" x14ac:dyDescent="0.2">
      <c r="A20" s="38">
        <v>2010</v>
      </c>
      <c r="B20" s="77">
        <f t="shared" ref="B20:C23" si="2">SUM(B36,B52,B68,B91,B107,B123)</f>
        <v>533</v>
      </c>
      <c r="C20" s="77">
        <f t="shared" si="2"/>
        <v>56214484</v>
      </c>
      <c r="F20" s="3"/>
      <c r="G20" s="4"/>
    </row>
    <row r="21" spans="1:7" x14ac:dyDescent="0.2">
      <c r="A21" s="38">
        <v>2011</v>
      </c>
      <c r="B21" s="77">
        <f t="shared" si="2"/>
        <v>363</v>
      </c>
      <c r="C21" s="77">
        <f t="shared" si="2"/>
        <v>68137640</v>
      </c>
      <c r="F21" s="3"/>
      <c r="G21" s="4"/>
    </row>
    <row r="22" spans="1:7" x14ac:dyDescent="0.2">
      <c r="A22" s="38">
        <v>2012</v>
      </c>
      <c r="B22" s="77">
        <f t="shared" si="2"/>
        <v>206</v>
      </c>
      <c r="C22" s="77">
        <f t="shared" si="2"/>
        <v>65687680</v>
      </c>
      <c r="F22" s="3"/>
      <c r="G22" s="4"/>
    </row>
    <row r="23" spans="1:7" x14ac:dyDescent="0.2">
      <c r="A23" s="38">
        <v>2013</v>
      </c>
      <c r="B23" s="77">
        <f t="shared" si="2"/>
        <v>371</v>
      </c>
      <c r="C23" s="77">
        <f t="shared" si="2"/>
        <v>52507070</v>
      </c>
      <c r="F23" s="3"/>
      <c r="G23" s="4"/>
    </row>
    <row r="24" spans="1:7" x14ac:dyDescent="0.2">
      <c r="A24" s="17" t="s">
        <v>6</v>
      </c>
      <c r="B24" s="69"/>
      <c r="C24" s="69"/>
      <c r="F24" s="3"/>
      <c r="G24" s="4"/>
    </row>
    <row r="25" spans="1:7" hidden="1" x14ac:dyDescent="0.2">
      <c r="A25" s="30">
        <v>1999</v>
      </c>
      <c r="B25" s="67">
        <v>23</v>
      </c>
      <c r="C25" s="67">
        <v>5774000</v>
      </c>
      <c r="F25" s="3"/>
      <c r="G25" s="1"/>
    </row>
    <row r="26" spans="1:7" hidden="1" x14ac:dyDescent="0.2">
      <c r="A26" s="30">
        <v>2000</v>
      </c>
      <c r="B26" s="67">
        <v>40</v>
      </c>
      <c r="C26" s="67">
        <v>4870000</v>
      </c>
      <c r="F26" s="3"/>
      <c r="G26" s="1"/>
    </row>
    <row r="27" spans="1:7" hidden="1" x14ac:dyDescent="0.2">
      <c r="A27" s="30">
        <v>2001</v>
      </c>
      <c r="B27" s="70">
        <v>28</v>
      </c>
      <c r="C27" s="70">
        <v>7027</v>
      </c>
      <c r="F27" s="3"/>
      <c r="G27" s="1"/>
    </row>
    <row r="28" spans="1:7" hidden="1" x14ac:dyDescent="0.2">
      <c r="A28" s="30">
        <v>2002</v>
      </c>
      <c r="B28" s="68">
        <v>40</v>
      </c>
      <c r="C28" s="68">
        <v>7540436</v>
      </c>
      <c r="F28" s="3"/>
      <c r="G28" s="1"/>
    </row>
    <row r="29" spans="1:7" x14ac:dyDescent="0.2">
      <c r="A29" s="30">
        <v>2003</v>
      </c>
      <c r="B29" s="68">
        <v>22</v>
      </c>
      <c r="C29" s="68">
        <v>3022000</v>
      </c>
      <c r="F29" s="3"/>
      <c r="G29" s="1"/>
    </row>
    <row r="30" spans="1:7" x14ac:dyDescent="0.2">
      <c r="A30" s="30">
        <v>2004</v>
      </c>
      <c r="B30" s="68">
        <v>2</v>
      </c>
      <c r="C30" s="68">
        <v>133900</v>
      </c>
      <c r="F30" s="3"/>
      <c r="G30" s="1"/>
    </row>
    <row r="31" spans="1:7" x14ac:dyDescent="0.2">
      <c r="A31" s="38">
        <v>2005</v>
      </c>
      <c r="B31" s="70">
        <v>3</v>
      </c>
      <c r="C31" s="70">
        <v>344000</v>
      </c>
      <c r="F31" s="3"/>
      <c r="G31" s="1"/>
    </row>
    <row r="32" spans="1:7" x14ac:dyDescent="0.2">
      <c r="A32" s="38">
        <v>2006</v>
      </c>
      <c r="B32" s="70">
        <f>3+2+3</f>
        <v>8</v>
      </c>
      <c r="C32" s="70">
        <f>344000+1500000+45000</f>
        <v>1889000</v>
      </c>
      <c r="F32" s="3"/>
      <c r="G32" s="1"/>
    </row>
    <row r="33" spans="1:8" x14ac:dyDescent="0.2">
      <c r="A33" s="38">
        <v>2007</v>
      </c>
      <c r="B33" s="70">
        <f>2+3+1+2</f>
        <v>8</v>
      </c>
      <c r="C33" s="70">
        <f>1100+3616000+6680000+435000</f>
        <v>10732100</v>
      </c>
      <c r="F33" s="3"/>
      <c r="G33" s="1"/>
    </row>
    <row r="34" spans="1:8" x14ac:dyDescent="0.2">
      <c r="A34" s="38">
        <v>2008</v>
      </c>
      <c r="B34" s="70">
        <v>12</v>
      </c>
      <c r="C34" s="70">
        <v>11507000</v>
      </c>
      <c r="F34" s="3"/>
      <c r="G34" s="1"/>
    </row>
    <row r="35" spans="1:8" x14ac:dyDescent="0.2">
      <c r="A35" s="38">
        <v>2009</v>
      </c>
      <c r="B35" s="70">
        <v>9</v>
      </c>
      <c r="C35" s="70">
        <v>2015000</v>
      </c>
      <c r="F35" s="3"/>
      <c r="G35" s="1"/>
    </row>
    <row r="36" spans="1:8" x14ac:dyDescent="0.2">
      <c r="A36" s="38">
        <v>2010</v>
      </c>
      <c r="B36" s="70">
        <v>36</v>
      </c>
      <c r="C36" s="70">
        <v>3523995</v>
      </c>
      <c r="F36" s="3"/>
      <c r="G36" s="1"/>
    </row>
    <row r="37" spans="1:8" x14ac:dyDescent="0.2">
      <c r="A37" s="38">
        <v>2011</v>
      </c>
      <c r="B37" s="70">
        <v>34</v>
      </c>
      <c r="C37" s="70">
        <v>16556550</v>
      </c>
      <c r="F37" s="3"/>
      <c r="G37" s="1"/>
    </row>
    <row r="38" spans="1:8" x14ac:dyDescent="0.2">
      <c r="A38" s="38">
        <v>2012</v>
      </c>
      <c r="B38" s="70">
        <v>25</v>
      </c>
      <c r="C38" s="70">
        <v>5573900</v>
      </c>
      <c r="F38" s="3"/>
      <c r="G38" s="1"/>
    </row>
    <row r="39" spans="1:8" x14ac:dyDescent="0.2">
      <c r="A39" s="38">
        <v>2013</v>
      </c>
      <c r="B39" s="70">
        <v>78</v>
      </c>
      <c r="C39" s="70">
        <v>7892300</v>
      </c>
      <c r="F39" s="3"/>
      <c r="G39" s="1"/>
    </row>
    <row r="40" spans="1:8" x14ac:dyDescent="0.2">
      <c r="A40" s="17" t="s">
        <v>7</v>
      </c>
      <c r="B40" s="69"/>
      <c r="C40" s="69"/>
      <c r="F40" s="3"/>
      <c r="G40" s="1"/>
      <c r="H40" s="4"/>
    </row>
    <row r="41" spans="1:8" hidden="1" x14ac:dyDescent="0.2">
      <c r="A41" s="30">
        <v>1999</v>
      </c>
      <c r="B41" s="67">
        <v>3</v>
      </c>
      <c r="C41" s="67">
        <v>296660</v>
      </c>
    </row>
    <row r="42" spans="1:8" hidden="1" x14ac:dyDescent="0.2">
      <c r="A42" s="30">
        <v>2000</v>
      </c>
      <c r="B42" s="67">
        <v>2</v>
      </c>
      <c r="C42" s="67">
        <v>368000</v>
      </c>
    </row>
    <row r="43" spans="1:8" hidden="1" x14ac:dyDescent="0.2">
      <c r="A43" s="30">
        <v>2001</v>
      </c>
      <c r="B43" s="68">
        <v>0</v>
      </c>
      <c r="C43" s="68">
        <v>0</v>
      </c>
    </row>
    <row r="44" spans="1:8" hidden="1" x14ac:dyDescent="0.2">
      <c r="A44" s="30">
        <v>2002</v>
      </c>
      <c r="B44" s="68">
        <v>0</v>
      </c>
      <c r="C44" s="68">
        <v>0</v>
      </c>
    </row>
    <row r="45" spans="1:8" x14ac:dyDescent="0.2">
      <c r="A45" s="30">
        <v>2003</v>
      </c>
      <c r="B45" s="68">
        <v>0</v>
      </c>
      <c r="C45" s="68">
        <v>0</v>
      </c>
    </row>
    <row r="46" spans="1:8" x14ac:dyDescent="0.2">
      <c r="A46" s="30">
        <v>2004</v>
      </c>
      <c r="B46" s="68">
        <v>28</v>
      </c>
      <c r="C46" s="68">
        <v>12570150</v>
      </c>
    </row>
    <row r="47" spans="1:8" x14ac:dyDescent="0.2">
      <c r="A47" s="38">
        <v>2005</v>
      </c>
      <c r="B47" s="70">
        <v>1</v>
      </c>
      <c r="C47" s="70">
        <v>0</v>
      </c>
    </row>
    <row r="48" spans="1:8" x14ac:dyDescent="0.2">
      <c r="A48" s="38">
        <v>2006</v>
      </c>
      <c r="B48" s="70">
        <f>1</f>
        <v>1</v>
      </c>
      <c r="C48" s="70">
        <v>0</v>
      </c>
    </row>
    <row r="49" spans="1:3" x14ac:dyDescent="0.2">
      <c r="A49" s="38">
        <v>2007</v>
      </c>
      <c r="B49" s="70">
        <f>2+1</f>
        <v>3</v>
      </c>
      <c r="C49" s="70">
        <f>2290000+2066600</f>
        <v>4356600</v>
      </c>
    </row>
    <row r="50" spans="1:3" x14ac:dyDescent="0.2">
      <c r="A50" s="38">
        <v>2008</v>
      </c>
      <c r="B50" s="70">
        <v>0</v>
      </c>
      <c r="C50" s="70">
        <v>0</v>
      </c>
    </row>
    <row r="51" spans="1:3" x14ac:dyDescent="0.2">
      <c r="A51" s="38">
        <v>2009</v>
      </c>
      <c r="B51" s="70">
        <v>2</v>
      </c>
      <c r="C51" s="70">
        <v>343500</v>
      </c>
    </row>
    <row r="52" spans="1:3" x14ac:dyDescent="0.2">
      <c r="A52" s="38">
        <v>2010</v>
      </c>
      <c r="B52" s="70">
        <v>0</v>
      </c>
      <c r="C52" s="70">
        <v>0</v>
      </c>
    </row>
    <row r="53" spans="1:3" x14ac:dyDescent="0.2">
      <c r="A53" s="38">
        <v>2011</v>
      </c>
      <c r="B53" s="70">
        <v>12</v>
      </c>
      <c r="C53" s="70">
        <v>4055000</v>
      </c>
    </row>
    <row r="54" spans="1:3" x14ac:dyDescent="0.2">
      <c r="A54" s="38">
        <v>2012</v>
      </c>
      <c r="B54" s="70">
        <v>10</v>
      </c>
      <c r="C54" s="70">
        <v>1568700</v>
      </c>
    </row>
    <row r="55" spans="1:3" x14ac:dyDescent="0.2">
      <c r="A55" s="38">
        <v>2013</v>
      </c>
      <c r="B55" s="70">
        <v>11</v>
      </c>
      <c r="C55" s="70">
        <v>630000</v>
      </c>
    </row>
    <row r="56" spans="1:3" ht="13.5" x14ac:dyDescent="0.2">
      <c r="A56" s="17" t="s">
        <v>19</v>
      </c>
      <c r="B56" s="69"/>
      <c r="C56" s="69"/>
    </row>
    <row r="57" spans="1:3" hidden="1" x14ac:dyDescent="0.2">
      <c r="A57" s="30">
        <v>1999</v>
      </c>
      <c r="B57" s="67">
        <v>81</v>
      </c>
      <c r="C57" s="67">
        <v>54317040</v>
      </c>
    </row>
    <row r="58" spans="1:3" hidden="1" x14ac:dyDescent="0.2">
      <c r="A58" s="30">
        <v>2000</v>
      </c>
      <c r="B58" s="67">
        <v>80</v>
      </c>
      <c r="C58" s="67">
        <v>135783.20000000001</v>
      </c>
    </row>
    <row r="59" spans="1:3" hidden="1" x14ac:dyDescent="0.2">
      <c r="A59" s="30">
        <v>2001</v>
      </c>
      <c r="B59" s="68">
        <v>43</v>
      </c>
      <c r="C59" s="68">
        <v>17393.8</v>
      </c>
    </row>
    <row r="60" spans="1:3" hidden="1" x14ac:dyDescent="0.2">
      <c r="A60" s="30">
        <v>2002</v>
      </c>
      <c r="B60" s="68">
        <v>82</v>
      </c>
      <c r="C60" s="68">
        <v>16332915</v>
      </c>
    </row>
    <row r="61" spans="1:3" x14ac:dyDescent="0.2">
      <c r="A61" s="30">
        <v>2003</v>
      </c>
      <c r="B61" s="68">
        <v>103</v>
      </c>
      <c r="C61" s="68">
        <v>19316000</v>
      </c>
    </row>
    <row r="62" spans="1:3" x14ac:dyDescent="0.2">
      <c r="A62" s="30">
        <v>2004</v>
      </c>
      <c r="B62" s="68">
        <v>61</v>
      </c>
      <c r="C62" s="68">
        <v>2470350</v>
      </c>
    </row>
    <row r="63" spans="1:3" x14ac:dyDescent="0.2">
      <c r="A63" s="25">
        <v>2005</v>
      </c>
      <c r="B63" s="68">
        <f>15+15</f>
        <v>30</v>
      </c>
      <c r="C63" s="68">
        <f>3535500+5375000</f>
        <v>8910500</v>
      </c>
    </row>
    <row r="64" spans="1:3" x14ac:dyDescent="0.2">
      <c r="A64" s="25">
        <v>2006</v>
      </c>
      <c r="B64" s="68">
        <f>15+17+13+17+15+10+4+10</f>
        <v>101</v>
      </c>
      <c r="C64" s="68">
        <f>3535500+1570500+4076000+7424100+11798600</f>
        <v>28404700</v>
      </c>
    </row>
    <row r="65" spans="1:255" x14ac:dyDescent="0.2">
      <c r="A65" s="25">
        <v>2007</v>
      </c>
      <c r="B65" s="68">
        <f>24+15+8+13+47</f>
        <v>107</v>
      </c>
      <c r="C65" s="68">
        <f>625200+642600+1031000+2866000+3453000</f>
        <v>8617800</v>
      </c>
    </row>
    <row r="66" spans="1:255" x14ac:dyDescent="0.2">
      <c r="A66" s="25">
        <v>2008</v>
      </c>
      <c r="B66" s="68">
        <v>31</v>
      </c>
      <c r="C66" s="68">
        <v>18338100</v>
      </c>
    </row>
    <row r="67" spans="1:255" x14ac:dyDescent="0.2">
      <c r="A67" s="25">
        <v>2009</v>
      </c>
      <c r="B67" s="68">
        <v>116</v>
      </c>
      <c r="C67" s="68">
        <f>4932140+27397500.5+315000+181500+4757300</f>
        <v>37583440.5</v>
      </c>
    </row>
    <row r="68" spans="1:255" x14ac:dyDescent="0.2">
      <c r="A68" s="25">
        <v>2010</v>
      </c>
      <c r="B68" s="68">
        <v>357</v>
      </c>
      <c r="C68" s="68">
        <v>29595200</v>
      </c>
    </row>
    <row r="69" spans="1:255" x14ac:dyDescent="0.2">
      <c r="A69" s="25">
        <v>2011</v>
      </c>
      <c r="B69" s="68">
        <v>236</v>
      </c>
      <c r="C69" s="68">
        <v>37899900</v>
      </c>
    </row>
    <row r="70" spans="1:255" x14ac:dyDescent="0.2">
      <c r="A70" s="25">
        <v>2012</v>
      </c>
      <c r="B70" s="68">
        <v>120</v>
      </c>
      <c r="C70" s="68">
        <v>16564180</v>
      </c>
    </row>
    <row r="71" spans="1:255" x14ac:dyDescent="0.2">
      <c r="A71" s="37">
        <v>2013</v>
      </c>
      <c r="B71" s="80">
        <f>65+103</f>
        <v>168</v>
      </c>
      <c r="C71" s="80">
        <f>15248000+8230700</f>
        <v>23478700</v>
      </c>
    </row>
    <row r="72" spans="1:255" ht="13.5" x14ac:dyDescent="0.2">
      <c r="A72" s="55" t="s">
        <v>20</v>
      </c>
      <c r="B72" s="71"/>
      <c r="C72" s="71"/>
    </row>
    <row r="73" spans="1:255" x14ac:dyDescent="0.2">
      <c r="A73" s="20" t="s">
        <v>39</v>
      </c>
      <c r="B73" s="71"/>
      <c r="C73" s="71"/>
    </row>
    <row r="74" spans="1:255" s="26" customFormat="1" x14ac:dyDescent="0.2">
      <c r="A74" s="17" t="s">
        <v>15</v>
      </c>
      <c r="B74" s="69"/>
      <c r="C74" s="72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</row>
    <row r="75" spans="1:255" x14ac:dyDescent="0.2">
      <c r="A75" s="21" t="s">
        <v>9</v>
      </c>
      <c r="B75" s="73"/>
      <c r="C75" s="73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</row>
    <row r="76" spans="1:255" x14ac:dyDescent="0.2">
      <c r="A76" s="13"/>
      <c r="B76" s="73"/>
      <c r="C76" s="73"/>
    </row>
    <row r="77" spans="1:255" x14ac:dyDescent="0.2">
      <c r="B77" s="71"/>
      <c r="C77" s="71"/>
    </row>
    <row r="78" spans="1:255" ht="25.5" customHeight="1" x14ac:dyDescent="0.2">
      <c r="A78" s="78" t="s">
        <v>2</v>
      </c>
      <c r="B78" s="79" t="s">
        <v>3</v>
      </c>
      <c r="C78" s="79" t="s">
        <v>4</v>
      </c>
    </row>
    <row r="79" spans="1:255" x14ac:dyDescent="0.2">
      <c r="A79" s="17" t="s">
        <v>10</v>
      </c>
      <c r="B79" s="69"/>
      <c r="C79" s="69"/>
    </row>
    <row r="80" spans="1:255" hidden="1" x14ac:dyDescent="0.2">
      <c r="A80" s="30">
        <v>1999</v>
      </c>
      <c r="B80" s="67">
        <v>4</v>
      </c>
      <c r="C80" s="67">
        <v>1630000</v>
      </c>
    </row>
    <row r="81" spans="1:3" hidden="1" x14ac:dyDescent="0.2">
      <c r="A81" s="30">
        <v>2000</v>
      </c>
      <c r="B81" s="67">
        <v>10</v>
      </c>
      <c r="C81" s="67">
        <v>662</v>
      </c>
    </row>
    <row r="82" spans="1:3" hidden="1" x14ac:dyDescent="0.2">
      <c r="A82" s="30">
        <v>2001</v>
      </c>
      <c r="B82" s="70">
        <v>3</v>
      </c>
      <c r="C82" s="70">
        <v>3165</v>
      </c>
    </row>
    <row r="83" spans="1:3" hidden="1" x14ac:dyDescent="0.2">
      <c r="A83" s="30">
        <v>2002</v>
      </c>
      <c r="B83" s="70">
        <v>14</v>
      </c>
      <c r="C83" s="70">
        <v>1761500</v>
      </c>
    </row>
    <row r="84" spans="1:3" x14ac:dyDescent="0.2">
      <c r="A84" s="30">
        <v>2003</v>
      </c>
      <c r="B84" s="70">
        <v>20</v>
      </c>
      <c r="C84" s="70">
        <v>1420500</v>
      </c>
    </row>
    <row r="85" spans="1:3" x14ac:dyDescent="0.2">
      <c r="A85" s="30">
        <v>2004</v>
      </c>
      <c r="B85" s="70">
        <v>10</v>
      </c>
      <c r="C85" s="70">
        <v>668400</v>
      </c>
    </row>
    <row r="86" spans="1:3" x14ac:dyDescent="0.2">
      <c r="A86" s="30">
        <v>2005</v>
      </c>
      <c r="B86" s="70">
        <v>5</v>
      </c>
      <c r="C86" s="70">
        <v>810500</v>
      </c>
    </row>
    <row r="87" spans="1:3" x14ac:dyDescent="0.2">
      <c r="A87" s="30">
        <v>2006</v>
      </c>
      <c r="B87" s="70">
        <f>5+8+2+2</f>
        <v>17</v>
      </c>
      <c r="C87" s="70">
        <f>810500+2968500+200000+850200</f>
        <v>4829200</v>
      </c>
    </row>
    <row r="88" spans="1:3" x14ac:dyDescent="0.2">
      <c r="A88" s="30">
        <v>2007</v>
      </c>
      <c r="B88" s="70">
        <v>11</v>
      </c>
      <c r="C88" s="70">
        <f>2218000+250000+1015000</f>
        <v>3483000</v>
      </c>
    </row>
    <row r="89" spans="1:3" x14ac:dyDescent="0.2">
      <c r="A89" s="38">
        <v>2008</v>
      </c>
      <c r="B89" s="70">
        <v>6</v>
      </c>
      <c r="C89" s="70">
        <v>595000</v>
      </c>
    </row>
    <row r="90" spans="1:3" x14ac:dyDescent="0.2">
      <c r="A90" s="38">
        <v>2009</v>
      </c>
      <c r="B90" s="70">
        <v>7</v>
      </c>
      <c r="C90" s="70">
        <f>150000+818000+1000150+60000</f>
        <v>2028150</v>
      </c>
    </row>
    <row r="91" spans="1:3" x14ac:dyDescent="0.2">
      <c r="A91" s="38">
        <v>2010</v>
      </c>
      <c r="B91" s="70">
        <v>53</v>
      </c>
      <c r="C91" s="70">
        <v>18316933</v>
      </c>
    </row>
    <row r="92" spans="1:3" x14ac:dyDescent="0.2">
      <c r="A92" s="38">
        <v>2011</v>
      </c>
      <c r="B92" s="70">
        <v>20</v>
      </c>
      <c r="C92" s="70">
        <v>3542290</v>
      </c>
    </row>
    <row r="93" spans="1:3" x14ac:dyDescent="0.2">
      <c r="A93" s="38">
        <v>2012</v>
      </c>
      <c r="B93" s="70">
        <v>9</v>
      </c>
      <c r="C93" s="70">
        <v>1687600</v>
      </c>
    </row>
    <row r="94" spans="1:3" x14ac:dyDescent="0.2">
      <c r="A94" s="38">
        <v>2013</v>
      </c>
      <c r="B94" s="70">
        <v>29</v>
      </c>
      <c r="C94" s="70">
        <v>3379700</v>
      </c>
    </row>
    <row r="95" spans="1:3" x14ac:dyDescent="0.2">
      <c r="A95" s="17" t="s">
        <v>11</v>
      </c>
      <c r="B95" s="74"/>
      <c r="C95" s="74"/>
    </row>
    <row r="96" spans="1:3" hidden="1" x14ac:dyDescent="0.2">
      <c r="A96" s="30">
        <v>1999</v>
      </c>
      <c r="B96" s="67">
        <v>19</v>
      </c>
      <c r="C96" s="67">
        <v>504000</v>
      </c>
    </row>
    <row r="97" spans="1:3" hidden="1" x14ac:dyDescent="0.2">
      <c r="A97" s="30">
        <v>2000</v>
      </c>
      <c r="B97" s="67">
        <v>21</v>
      </c>
      <c r="C97" s="67">
        <v>1411000</v>
      </c>
    </row>
    <row r="98" spans="1:3" hidden="1" x14ac:dyDescent="0.2">
      <c r="A98" s="30">
        <v>2001</v>
      </c>
      <c r="B98" s="70">
        <v>5</v>
      </c>
      <c r="C98" s="70">
        <v>3932.3</v>
      </c>
    </row>
    <row r="99" spans="1:3" hidden="1" x14ac:dyDescent="0.2">
      <c r="A99" s="30">
        <v>2002</v>
      </c>
      <c r="B99" s="70">
        <v>20</v>
      </c>
      <c r="C99" s="70">
        <v>21441730</v>
      </c>
    </row>
    <row r="100" spans="1:3" x14ac:dyDescent="0.2">
      <c r="A100" s="30">
        <v>2003</v>
      </c>
      <c r="B100" s="70">
        <v>16</v>
      </c>
      <c r="C100" s="70">
        <v>727400</v>
      </c>
    </row>
    <row r="101" spans="1:3" x14ac:dyDescent="0.2">
      <c r="A101" s="30">
        <v>2004</v>
      </c>
      <c r="B101" s="70">
        <v>18</v>
      </c>
      <c r="C101" s="70">
        <v>3534000</v>
      </c>
    </row>
    <row r="102" spans="1:3" x14ac:dyDescent="0.2">
      <c r="A102" s="30">
        <v>2005</v>
      </c>
      <c r="B102" s="70">
        <v>7</v>
      </c>
      <c r="C102" s="70">
        <v>770500</v>
      </c>
    </row>
    <row r="103" spans="1:3" x14ac:dyDescent="0.2">
      <c r="A103" s="30">
        <v>2006</v>
      </c>
      <c r="B103" s="70">
        <f>7+7+5</f>
        <v>19</v>
      </c>
      <c r="C103" s="70">
        <f>770500+321000+70000+928600</f>
        <v>2090100</v>
      </c>
    </row>
    <row r="104" spans="1:3" x14ac:dyDescent="0.2">
      <c r="A104" s="30">
        <v>2007</v>
      </c>
      <c r="B104" s="70">
        <f>1+6+2+3</f>
        <v>12</v>
      </c>
      <c r="C104" s="70">
        <f>15000+1871000+13000+1680000</f>
        <v>3579000</v>
      </c>
    </row>
    <row r="105" spans="1:3" x14ac:dyDescent="0.2">
      <c r="A105" s="38">
        <v>2008</v>
      </c>
      <c r="B105" s="70">
        <v>25</v>
      </c>
      <c r="C105" s="70">
        <v>1194000</v>
      </c>
    </row>
    <row r="106" spans="1:3" x14ac:dyDescent="0.2">
      <c r="A106" s="38">
        <v>2009</v>
      </c>
      <c r="B106" s="70">
        <v>17</v>
      </c>
      <c r="C106" s="70">
        <f>306450+212270+767000+90000</f>
        <v>1375720</v>
      </c>
    </row>
    <row r="107" spans="1:3" x14ac:dyDescent="0.2">
      <c r="A107" s="38">
        <v>2010</v>
      </c>
      <c r="B107" s="70">
        <v>27</v>
      </c>
      <c r="C107" s="70">
        <v>1384500</v>
      </c>
    </row>
    <row r="108" spans="1:3" x14ac:dyDescent="0.2">
      <c r="A108" s="38">
        <v>2011</v>
      </c>
      <c r="B108" s="70">
        <v>27</v>
      </c>
      <c r="C108" s="70">
        <v>1603600</v>
      </c>
    </row>
    <row r="109" spans="1:3" x14ac:dyDescent="0.2">
      <c r="A109" s="38">
        <v>2012</v>
      </c>
      <c r="B109" s="70">
        <v>15</v>
      </c>
      <c r="C109" s="70">
        <v>17273100</v>
      </c>
    </row>
    <row r="110" spans="1:3" x14ac:dyDescent="0.2">
      <c r="A110" s="38">
        <v>2013</v>
      </c>
      <c r="B110" s="70">
        <v>37</v>
      </c>
      <c r="C110" s="70">
        <v>9595070</v>
      </c>
    </row>
    <row r="111" spans="1:3" x14ac:dyDescent="0.2">
      <c r="A111" s="17" t="s">
        <v>12</v>
      </c>
      <c r="B111" s="74"/>
      <c r="C111" s="74"/>
    </row>
    <row r="112" spans="1:3" hidden="1" x14ac:dyDescent="0.2">
      <c r="A112" s="30">
        <v>1999</v>
      </c>
      <c r="B112" s="67">
        <v>11</v>
      </c>
      <c r="C112" s="67">
        <v>4611500</v>
      </c>
    </row>
    <row r="113" spans="1:3" hidden="1" x14ac:dyDescent="0.2">
      <c r="A113" s="30">
        <v>2000</v>
      </c>
      <c r="B113" s="67">
        <v>10</v>
      </c>
      <c r="C113" s="67">
        <v>2037000</v>
      </c>
    </row>
    <row r="114" spans="1:3" hidden="1" x14ac:dyDescent="0.2">
      <c r="A114" s="30">
        <v>2001</v>
      </c>
      <c r="B114" s="68">
        <v>11</v>
      </c>
      <c r="C114" s="68">
        <v>1411</v>
      </c>
    </row>
    <row r="115" spans="1:3" hidden="1" x14ac:dyDescent="0.2">
      <c r="A115" s="30">
        <v>2002</v>
      </c>
      <c r="B115" s="75">
        <v>2</v>
      </c>
      <c r="C115" s="75">
        <v>6520000</v>
      </c>
    </row>
    <row r="116" spans="1:3" x14ac:dyDescent="0.2">
      <c r="A116" s="30">
        <v>2003</v>
      </c>
      <c r="B116" s="75">
        <v>7</v>
      </c>
      <c r="C116" s="75">
        <v>5387450</v>
      </c>
    </row>
    <row r="117" spans="1:3" x14ac:dyDescent="0.2">
      <c r="A117" s="30">
        <v>2004</v>
      </c>
      <c r="B117" s="75">
        <v>8</v>
      </c>
      <c r="C117" s="75">
        <v>3584050</v>
      </c>
    </row>
    <row r="118" spans="1:3" x14ac:dyDescent="0.2">
      <c r="A118" s="25">
        <v>2005</v>
      </c>
      <c r="B118" s="68">
        <v>2</v>
      </c>
      <c r="C118" s="68">
        <v>225000</v>
      </c>
    </row>
    <row r="119" spans="1:3" x14ac:dyDescent="0.2">
      <c r="A119" s="25">
        <v>2006</v>
      </c>
      <c r="B119" s="68">
        <f>2+4+5</f>
        <v>11</v>
      </c>
      <c r="C119" s="68">
        <f>225000+2775000+120000+790000</f>
        <v>3910000</v>
      </c>
    </row>
    <row r="120" spans="1:3" x14ac:dyDescent="0.2">
      <c r="A120" s="25">
        <v>2007</v>
      </c>
      <c r="B120" s="68">
        <f>13+8+9</f>
        <v>30</v>
      </c>
      <c r="C120" s="68">
        <f>7368000+8203400+436500+807000</f>
        <v>16814900</v>
      </c>
    </row>
    <row r="121" spans="1:3" x14ac:dyDescent="0.2">
      <c r="A121" s="25">
        <v>2008</v>
      </c>
      <c r="B121" s="68">
        <v>23</v>
      </c>
      <c r="C121" s="68">
        <v>3480900</v>
      </c>
    </row>
    <row r="122" spans="1:3" x14ac:dyDescent="0.2">
      <c r="A122" s="25">
        <v>2009</v>
      </c>
      <c r="B122" s="68">
        <v>12</v>
      </c>
      <c r="C122" s="68">
        <f>488808.77+700000+1635000+10937000</f>
        <v>13760808.77</v>
      </c>
    </row>
    <row r="123" spans="1:3" x14ac:dyDescent="0.2">
      <c r="A123" s="25">
        <v>2010</v>
      </c>
      <c r="B123" s="68">
        <v>60</v>
      </c>
      <c r="C123" s="68">
        <v>3393856</v>
      </c>
    </row>
    <row r="124" spans="1:3" x14ac:dyDescent="0.2">
      <c r="A124" s="30">
        <v>2011</v>
      </c>
      <c r="B124" s="68">
        <v>34</v>
      </c>
      <c r="C124" s="68">
        <v>4480300</v>
      </c>
    </row>
    <row r="125" spans="1:3" x14ac:dyDescent="0.2">
      <c r="A125" s="30">
        <v>2012</v>
      </c>
      <c r="B125" s="68">
        <v>27</v>
      </c>
      <c r="C125" s="68">
        <f>23020.2*1000</f>
        <v>23020200</v>
      </c>
    </row>
    <row r="126" spans="1:3" x14ac:dyDescent="0.2">
      <c r="A126" s="81">
        <v>2013</v>
      </c>
      <c r="B126" s="80">
        <v>48</v>
      </c>
      <c r="C126" s="80">
        <v>7531300</v>
      </c>
    </row>
    <row r="131" spans="1:3" x14ac:dyDescent="0.2">
      <c r="B131" s="32"/>
      <c r="C131" s="18"/>
    </row>
    <row r="133" spans="1:3" x14ac:dyDescent="0.2">
      <c r="A133" s="9"/>
    </row>
    <row r="134" spans="1:3" x14ac:dyDescent="0.2">
      <c r="A134" s="9"/>
    </row>
    <row r="135" spans="1:3" x14ac:dyDescent="0.2">
      <c r="A135" s="9"/>
    </row>
    <row r="136" spans="1:3" x14ac:dyDescent="0.2">
      <c r="A136" s="9"/>
    </row>
    <row r="138" spans="1:3" x14ac:dyDescent="0.2">
      <c r="B138" s="36"/>
      <c r="C138" s="7"/>
    </row>
    <row r="139" spans="1:3" x14ac:dyDescent="0.2">
      <c r="B139" s="36"/>
      <c r="C139" s="7"/>
    </row>
    <row r="140" spans="1:3" x14ac:dyDescent="0.2">
      <c r="B140" s="36"/>
      <c r="C140" s="7"/>
    </row>
    <row r="141" spans="1:3" x14ac:dyDescent="0.2">
      <c r="A141"/>
      <c r="B141"/>
      <c r="C141"/>
    </row>
    <row r="146" spans="4:7" ht="12" customHeight="1" x14ac:dyDescent="0.2"/>
    <row r="153" spans="4:7" x14ac:dyDescent="0.2">
      <c r="D153" s="1"/>
      <c r="F153" s="3"/>
      <c r="G153" s="4"/>
    </row>
    <row r="154" spans="4:7" x14ac:dyDescent="0.2">
      <c r="F154" s="3"/>
      <c r="G154" s="4"/>
    </row>
    <row r="155" spans="4:7" x14ac:dyDescent="0.2">
      <c r="F155" s="3"/>
      <c r="G155" s="4"/>
    </row>
    <row r="156" spans="4:7" x14ac:dyDescent="0.2">
      <c r="F156" s="3"/>
      <c r="G156" s="4"/>
    </row>
    <row r="157" spans="4:7" x14ac:dyDescent="0.2">
      <c r="F157" s="3"/>
      <c r="G157" s="4"/>
    </row>
  </sheetData>
  <phoneticPr fontId="0" type="noConversion"/>
  <printOptions horizontalCentered="1"/>
  <pageMargins left="0.75" right="0.75" top="0.75" bottom="0.75" header="0" footer="0.25"/>
  <pageSetup paperSize="9" scale="95" pageOrder="overThenDown" orientation="portrait" r:id="rId1"/>
  <headerFooter differentOddEven="1" alignWithMargins="0">
    <oddFooter>&amp;C&amp;"Arial,Regular" 17-8</oddFooter>
    <evenFooter>&amp;C&amp;"Arial,Regular" 17-9</evenFooter>
  </headerFooter>
  <rowBreaks count="1" manualBreakCount="1">
    <brk id="74" max="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view="pageBreakPreview" topLeftCell="A39" zoomScale="60" workbookViewId="0">
      <pane xSplit="1" topLeftCell="B1" activePane="topRight" state="frozen"/>
      <selection pane="topRight" activeCell="C53" sqref="C53"/>
    </sheetView>
  </sheetViews>
  <sheetFormatPr defaultRowHeight="12" x14ac:dyDescent="0.2"/>
  <cols>
    <col min="1" max="1" width="17" style="57" customWidth="1"/>
    <col min="2" max="2" width="18.85546875" style="57" customWidth="1"/>
    <col min="3" max="3" width="22.85546875" style="57" customWidth="1"/>
    <col min="4" max="4" width="12.7109375" style="57" customWidth="1"/>
    <col min="5" max="16384" width="9.140625" style="57"/>
  </cols>
  <sheetData>
    <row r="1" spans="1:4" x14ac:dyDescent="0.2">
      <c r="A1" s="56" t="s">
        <v>33</v>
      </c>
    </row>
    <row r="2" spans="1:4" x14ac:dyDescent="0.2">
      <c r="A2" s="58">
        <v>2008</v>
      </c>
    </row>
    <row r="4" spans="1:4" ht="24" customHeight="1" x14ac:dyDescent="0.2">
      <c r="A4" s="59" t="s">
        <v>36</v>
      </c>
      <c r="B4" s="59" t="s">
        <v>34</v>
      </c>
      <c r="C4" s="59" t="s">
        <v>35</v>
      </c>
    </row>
    <row r="5" spans="1:4" ht="12" customHeight="1" x14ac:dyDescent="0.2">
      <c r="A5" s="60"/>
      <c r="B5" s="60"/>
      <c r="C5" s="60"/>
    </row>
    <row r="6" spans="1:4" x14ac:dyDescent="0.2">
      <c r="A6" s="57" t="s">
        <v>5</v>
      </c>
      <c r="B6" s="61">
        <f>SUM(B8:B14)</f>
        <v>145</v>
      </c>
      <c r="C6" s="61">
        <f>SUM(C8:C14)</f>
        <v>164101000</v>
      </c>
    </row>
    <row r="7" spans="1:4" x14ac:dyDescent="0.2">
      <c r="B7" s="61"/>
      <c r="C7" s="61"/>
    </row>
    <row r="8" spans="1:4" x14ac:dyDescent="0.2">
      <c r="A8" s="57" t="s">
        <v>22</v>
      </c>
      <c r="B8" s="61">
        <f>B25+B40+B55+B70</f>
        <v>12</v>
      </c>
      <c r="C8" s="61">
        <f>C25+C40+C55+C70</f>
        <v>11507000</v>
      </c>
      <c r="D8" s="65"/>
    </row>
    <row r="9" spans="1:4" x14ac:dyDescent="0.2">
      <c r="A9" s="57" t="s">
        <v>23</v>
      </c>
      <c r="B9" s="61">
        <f t="shared" ref="B9:C14" si="0">B26+B41+B56+B71</f>
        <v>0</v>
      </c>
      <c r="C9" s="61">
        <f t="shared" si="0"/>
        <v>0</v>
      </c>
    </row>
    <row r="10" spans="1:4" x14ac:dyDescent="0.2">
      <c r="A10" s="57" t="s">
        <v>24</v>
      </c>
      <c r="B10" s="61">
        <f t="shared" si="0"/>
        <v>48</v>
      </c>
      <c r="C10" s="61">
        <f t="shared" si="0"/>
        <v>128986000</v>
      </c>
    </row>
    <row r="11" spans="1:4" x14ac:dyDescent="0.2">
      <c r="A11" s="57" t="s">
        <v>25</v>
      </c>
      <c r="B11" s="61">
        <f t="shared" si="0"/>
        <v>31</v>
      </c>
      <c r="C11" s="61">
        <f t="shared" si="0"/>
        <v>18338100</v>
      </c>
    </row>
    <row r="12" spans="1:4" x14ac:dyDescent="0.2">
      <c r="A12" s="57" t="s">
        <v>26</v>
      </c>
      <c r="B12" s="61">
        <f t="shared" si="0"/>
        <v>6</v>
      </c>
      <c r="C12" s="61">
        <f t="shared" si="0"/>
        <v>595000</v>
      </c>
    </row>
    <row r="13" spans="1:4" x14ac:dyDescent="0.2">
      <c r="A13" s="57" t="s">
        <v>27</v>
      </c>
      <c r="B13" s="61">
        <f t="shared" si="0"/>
        <v>25</v>
      </c>
      <c r="C13" s="61">
        <f t="shared" si="0"/>
        <v>1194000</v>
      </c>
    </row>
    <row r="14" spans="1:4" x14ac:dyDescent="0.2">
      <c r="A14" s="62" t="s">
        <v>28</v>
      </c>
      <c r="B14" s="63">
        <f t="shared" si="0"/>
        <v>23</v>
      </c>
      <c r="C14" s="63">
        <f t="shared" si="0"/>
        <v>3480900</v>
      </c>
    </row>
    <row r="15" spans="1:4" x14ac:dyDescent="0.2">
      <c r="A15" s="66" t="s">
        <v>37</v>
      </c>
    </row>
    <row r="18" spans="1:3" x14ac:dyDescent="0.2">
      <c r="A18" s="56" t="s">
        <v>33</v>
      </c>
    </row>
    <row r="19" spans="1:3" x14ac:dyDescent="0.2">
      <c r="A19" s="64" t="s">
        <v>29</v>
      </c>
    </row>
    <row r="21" spans="1:3" ht="24" customHeight="1" x14ac:dyDescent="0.2">
      <c r="A21" s="59" t="s">
        <v>36</v>
      </c>
      <c r="B21" s="59" t="s">
        <v>34</v>
      </c>
      <c r="C21" s="59" t="s">
        <v>35</v>
      </c>
    </row>
    <row r="22" spans="1:3" x14ac:dyDescent="0.2">
      <c r="A22" s="60"/>
      <c r="B22" s="60"/>
      <c r="C22" s="60"/>
    </row>
    <row r="23" spans="1:3" x14ac:dyDescent="0.2">
      <c r="A23" s="57" t="s">
        <v>5</v>
      </c>
      <c r="B23" s="61">
        <f>SUM(B25:B31)</f>
        <v>49</v>
      </c>
      <c r="C23" s="61">
        <f>SUM(C25:C31)</f>
        <v>88683100</v>
      </c>
    </row>
    <row r="24" spans="1:3" x14ac:dyDescent="0.2">
      <c r="B24" s="61"/>
      <c r="C24" s="61"/>
    </row>
    <row r="25" spans="1:3" x14ac:dyDescent="0.2">
      <c r="A25" s="57" t="s">
        <v>22</v>
      </c>
      <c r="B25" s="61">
        <v>7</v>
      </c>
      <c r="C25" s="61">
        <v>10450000</v>
      </c>
    </row>
    <row r="26" spans="1:3" x14ac:dyDescent="0.2">
      <c r="A26" s="57" t="s">
        <v>23</v>
      </c>
      <c r="B26" s="61">
        <v>0</v>
      </c>
      <c r="C26" s="61">
        <v>0</v>
      </c>
    </row>
    <row r="27" spans="1:3" x14ac:dyDescent="0.2">
      <c r="A27" s="57" t="s">
        <v>24</v>
      </c>
      <c r="B27" s="61">
        <v>13</v>
      </c>
      <c r="C27" s="61">
        <f>71382*1000</f>
        <v>71382000</v>
      </c>
    </row>
    <row r="28" spans="1:3" x14ac:dyDescent="0.2">
      <c r="A28" s="57" t="s">
        <v>25</v>
      </c>
      <c r="B28" s="61">
        <v>10</v>
      </c>
      <c r="C28" s="61">
        <v>5546600</v>
      </c>
    </row>
    <row r="29" spans="1:3" x14ac:dyDescent="0.2">
      <c r="A29" s="57" t="s">
        <v>26</v>
      </c>
      <c r="B29" s="61">
        <v>1</v>
      </c>
      <c r="C29" s="61">
        <v>3000</v>
      </c>
    </row>
    <row r="30" spans="1:3" x14ac:dyDescent="0.2">
      <c r="A30" s="57" t="s">
        <v>27</v>
      </c>
      <c r="B30" s="61">
        <v>5</v>
      </c>
      <c r="C30" s="61">
        <v>192500</v>
      </c>
    </row>
    <row r="31" spans="1:3" x14ac:dyDescent="0.2">
      <c r="A31" s="62" t="s">
        <v>28</v>
      </c>
      <c r="B31" s="63">
        <v>13</v>
      </c>
      <c r="C31" s="63">
        <v>1109000</v>
      </c>
    </row>
    <row r="34" spans="1:3" x14ac:dyDescent="0.2">
      <c r="A34" s="64" t="s">
        <v>30</v>
      </c>
    </row>
    <row r="36" spans="1:3" ht="24" customHeight="1" x14ac:dyDescent="0.2">
      <c r="A36" s="59" t="s">
        <v>36</v>
      </c>
      <c r="B36" s="59" t="s">
        <v>34</v>
      </c>
      <c r="C36" s="59" t="s">
        <v>35</v>
      </c>
    </row>
    <row r="37" spans="1:3" ht="12" customHeight="1" x14ac:dyDescent="0.2">
      <c r="A37" s="60"/>
      <c r="B37" s="60"/>
      <c r="C37" s="60"/>
    </row>
    <row r="38" spans="1:3" x14ac:dyDescent="0.2">
      <c r="A38" s="57" t="s">
        <v>5</v>
      </c>
      <c r="B38" s="61">
        <f>SUM(B40:B46)</f>
        <v>41</v>
      </c>
      <c r="C38" s="61">
        <f>SUM(C40:C46)</f>
        <v>51855500</v>
      </c>
    </row>
    <row r="39" spans="1:3" x14ac:dyDescent="0.2">
      <c r="B39" s="61"/>
      <c r="C39" s="61"/>
    </row>
    <row r="40" spans="1:3" x14ac:dyDescent="0.2">
      <c r="A40" s="57" t="s">
        <v>22</v>
      </c>
      <c r="B40" s="61">
        <v>1</v>
      </c>
      <c r="C40" s="61">
        <v>400000</v>
      </c>
    </row>
    <row r="41" spans="1:3" x14ac:dyDescent="0.2">
      <c r="A41" s="57" t="s">
        <v>23</v>
      </c>
      <c r="B41" s="61">
        <v>0</v>
      </c>
      <c r="C41" s="61">
        <v>0</v>
      </c>
    </row>
    <row r="42" spans="1:3" x14ac:dyDescent="0.2">
      <c r="A42" s="57" t="s">
        <v>24</v>
      </c>
      <c r="B42" s="61">
        <v>14</v>
      </c>
      <c r="C42" s="61">
        <v>49037500</v>
      </c>
    </row>
    <row r="43" spans="1:3" x14ac:dyDescent="0.2">
      <c r="A43" s="57" t="s">
        <v>25</v>
      </c>
      <c r="B43" s="61">
        <v>8</v>
      </c>
      <c r="C43" s="61">
        <v>1245000</v>
      </c>
    </row>
    <row r="44" spans="1:3" x14ac:dyDescent="0.2">
      <c r="A44" s="57" t="s">
        <v>26</v>
      </c>
      <c r="B44" s="61">
        <v>2</v>
      </c>
      <c r="C44" s="61">
        <v>7000</v>
      </c>
    </row>
    <row r="45" spans="1:3" x14ac:dyDescent="0.2">
      <c r="A45" s="57" t="s">
        <v>27</v>
      </c>
      <c r="B45" s="61">
        <v>13</v>
      </c>
      <c r="C45" s="61">
        <v>420500</v>
      </c>
    </row>
    <row r="46" spans="1:3" x14ac:dyDescent="0.2">
      <c r="A46" s="62" t="s">
        <v>28</v>
      </c>
      <c r="B46" s="63">
        <v>3</v>
      </c>
      <c r="C46" s="63">
        <v>745500</v>
      </c>
    </row>
    <row r="49" spans="1:3" x14ac:dyDescent="0.2">
      <c r="A49" s="64" t="s">
        <v>31</v>
      </c>
    </row>
    <row r="51" spans="1:3" ht="24" customHeight="1" x14ac:dyDescent="0.2">
      <c r="A51" s="59" t="s">
        <v>36</v>
      </c>
      <c r="B51" s="59" t="s">
        <v>34</v>
      </c>
      <c r="C51" s="59" t="s">
        <v>35</v>
      </c>
    </row>
    <row r="52" spans="1:3" ht="12" customHeight="1" x14ac:dyDescent="0.2">
      <c r="A52" s="60"/>
      <c r="B52" s="60"/>
      <c r="C52" s="60"/>
    </row>
    <row r="53" spans="1:3" x14ac:dyDescent="0.2">
      <c r="A53" s="57" t="s">
        <v>5</v>
      </c>
      <c r="B53" s="61">
        <f>SUM(B55:B61)</f>
        <v>26</v>
      </c>
      <c r="C53" s="61">
        <f>SUM(C55:C61)</f>
        <v>5922000</v>
      </c>
    </row>
    <row r="54" spans="1:3" x14ac:dyDescent="0.2">
      <c r="B54" s="61"/>
      <c r="C54" s="61"/>
    </row>
    <row r="55" spans="1:3" x14ac:dyDescent="0.2">
      <c r="A55" s="57" t="s">
        <v>22</v>
      </c>
      <c r="B55" s="61">
        <v>2</v>
      </c>
      <c r="C55" s="61">
        <v>7000</v>
      </c>
    </row>
    <row r="56" spans="1:3" x14ac:dyDescent="0.2">
      <c r="A56" s="57" t="s">
        <v>23</v>
      </c>
      <c r="B56" s="61">
        <v>0</v>
      </c>
      <c r="C56" s="61">
        <v>0</v>
      </c>
    </row>
    <row r="57" spans="1:3" x14ac:dyDescent="0.2">
      <c r="A57" s="57" t="s">
        <v>24</v>
      </c>
      <c r="B57" s="61">
        <v>12</v>
      </c>
      <c r="C57" s="61">
        <v>4553500</v>
      </c>
    </row>
    <row r="58" spans="1:3" x14ac:dyDescent="0.2">
      <c r="A58" s="57" t="s">
        <v>25</v>
      </c>
      <c r="B58" s="61">
        <v>4</v>
      </c>
      <c r="C58" s="61">
        <v>26500</v>
      </c>
    </row>
    <row r="59" spans="1:3" x14ac:dyDescent="0.2">
      <c r="A59" s="57" t="s">
        <v>26</v>
      </c>
      <c r="B59" s="61">
        <v>1</v>
      </c>
      <c r="C59" s="61">
        <v>75000</v>
      </c>
    </row>
    <row r="60" spans="1:3" x14ac:dyDescent="0.2">
      <c r="A60" s="57" t="s">
        <v>27</v>
      </c>
      <c r="B60" s="61">
        <v>3</v>
      </c>
      <c r="C60" s="61">
        <v>510000</v>
      </c>
    </row>
    <row r="61" spans="1:3" x14ac:dyDescent="0.2">
      <c r="A61" s="62" t="s">
        <v>28</v>
      </c>
      <c r="B61" s="63">
        <v>4</v>
      </c>
      <c r="C61" s="63">
        <v>750000</v>
      </c>
    </row>
    <row r="64" spans="1:3" x14ac:dyDescent="0.2">
      <c r="A64" s="64" t="s">
        <v>32</v>
      </c>
    </row>
    <row r="66" spans="1:3" ht="24" customHeight="1" x14ac:dyDescent="0.2">
      <c r="A66" s="59" t="s">
        <v>36</v>
      </c>
      <c r="B66" s="59" t="s">
        <v>34</v>
      </c>
      <c r="C66" s="59" t="s">
        <v>35</v>
      </c>
    </row>
    <row r="67" spans="1:3" ht="12" customHeight="1" x14ac:dyDescent="0.2">
      <c r="A67" s="60"/>
      <c r="B67" s="60"/>
      <c r="C67" s="60"/>
    </row>
    <row r="68" spans="1:3" x14ac:dyDescent="0.2">
      <c r="A68" s="57" t="s">
        <v>5</v>
      </c>
      <c r="B68" s="61">
        <f>SUM(B70:B76)</f>
        <v>29</v>
      </c>
      <c r="C68" s="61">
        <f>SUM(C70:C76)</f>
        <v>17640400</v>
      </c>
    </row>
    <row r="69" spans="1:3" x14ac:dyDescent="0.2">
      <c r="B69" s="61"/>
      <c r="C69" s="61"/>
    </row>
    <row r="70" spans="1:3" x14ac:dyDescent="0.2">
      <c r="A70" s="57" t="s">
        <v>22</v>
      </c>
      <c r="B70" s="61">
        <v>2</v>
      </c>
      <c r="C70" s="61">
        <v>650000</v>
      </c>
    </row>
    <row r="71" spans="1:3" x14ac:dyDescent="0.2">
      <c r="A71" s="57" t="s">
        <v>23</v>
      </c>
      <c r="B71" s="61">
        <v>0</v>
      </c>
      <c r="C71" s="61">
        <v>0</v>
      </c>
    </row>
    <row r="72" spans="1:3" x14ac:dyDescent="0.2">
      <c r="A72" s="57" t="s">
        <v>24</v>
      </c>
      <c r="B72" s="61">
        <v>9</v>
      </c>
      <c r="C72" s="61">
        <v>4013000</v>
      </c>
    </row>
    <row r="73" spans="1:3" x14ac:dyDescent="0.2">
      <c r="A73" s="57" t="s">
        <v>25</v>
      </c>
      <c r="B73" s="61">
        <v>9</v>
      </c>
      <c r="C73" s="61">
        <v>11520000</v>
      </c>
    </row>
    <row r="74" spans="1:3" x14ac:dyDescent="0.2">
      <c r="A74" s="57" t="s">
        <v>26</v>
      </c>
      <c r="B74" s="61">
        <v>2</v>
      </c>
      <c r="C74" s="61">
        <v>510000</v>
      </c>
    </row>
    <row r="75" spans="1:3" x14ac:dyDescent="0.2">
      <c r="A75" s="57" t="s">
        <v>27</v>
      </c>
      <c r="B75" s="61">
        <v>4</v>
      </c>
      <c r="C75" s="61">
        <v>71000</v>
      </c>
    </row>
    <row r="76" spans="1:3" x14ac:dyDescent="0.2">
      <c r="A76" s="62" t="s">
        <v>28</v>
      </c>
      <c r="B76" s="63">
        <v>3</v>
      </c>
      <c r="C76" s="63">
        <v>876400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>
    <row r="1" spans="1:1" x14ac:dyDescent="0.2">
      <c r="A1" t="s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1"/>
  <sheetViews>
    <sheetView showGridLines="0" topLeftCell="A128" zoomScaleSheetLayoutView="100" workbookViewId="0">
      <selection activeCell="F138" sqref="F138"/>
    </sheetView>
  </sheetViews>
  <sheetFormatPr defaultColWidth="10.28515625" defaultRowHeight="12.75" x14ac:dyDescent="0.2"/>
  <cols>
    <col min="1" max="1" width="26.5703125" style="10" customWidth="1"/>
    <col min="2" max="2" width="20.28515625" style="33" customWidth="1"/>
    <col min="3" max="3" width="26" style="6" customWidth="1"/>
    <col min="4" max="4" width="1.5703125" customWidth="1"/>
  </cols>
  <sheetData>
    <row r="1" spans="1:9" x14ac:dyDescent="0.2">
      <c r="A1" s="11" t="s">
        <v>0</v>
      </c>
      <c r="B1" s="31"/>
      <c r="C1" s="12"/>
    </row>
    <row r="2" spans="1:9" x14ac:dyDescent="0.2">
      <c r="A2" s="13" t="s">
        <v>1</v>
      </c>
      <c r="B2" s="31"/>
      <c r="C2" s="12"/>
    </row>
    <row r="3" spans="1:9" x14ac:dyDescent="0.2">
      <c r="A3" s="13" t="s">
        <v>18</v>
      </c>
      <c r="B3" s="31"/>
      <c r="C3" s="12"/>
      <c r="D3" s="1"/>
    </row>
    <row r="4" spans="1:9" x14ac:dyDescent="0.2">
      <c r="A4" s="13" t="s">
        <v>13</v>
      </c>
      <c r="B4" s="31"/>
      <c r="C4" s="12"/>
    </row>
    <row r="5" spans="1:9" x14ac:dyDescent="0.2">
      <c r="A5" s="14"/>
      <c r="B5" s="31"/>
      <c r="C5" s="12"/>
    </row>
    <row r="6" spans="1:9" x14ac:dyDescent="0.2">
      <c r="A6" s="15" t="s">
        <v>2</v>
      </c>
      <c r="B6" s="16" t="s">
        <v>3</v>
      </c>
      <c r="C6" s="16" t="s">
        <v>4</v>
      </c>
    </row>
    <row r="7" spans="1:9" x14ac:dyDescent="0.2">
      <c r="A7" s="17"/>
      <c r="B7" s="32"/>
      <c r="C7" s="18"/>
    </row>
    <row r="8" spans="1:9" x14ac:dyDescent="0.2">
      <c r="A8" s="17" t="s">
        <v>5</v>
      </c>
      <c r="B8" s="32"/>
      <c r="C8" s="19"/>
      <c r="D8" s="41"/>
      <c r="G8" s="2"/>
      <c r="I8" s="1"/>
    </row>
    <row r="9" spans="1:9" hidden="1" x14ac:dyDescent="0.2">
      <c r="A9" s="25">
        <v>1992</v>
      </c>
      <c r="B9" s="32">
        <f t="shared" ref="B9:C18" si="0">SUM(B25,B41,B57,B83,B99,B115)</f>
        <v>84</v>
      </c>
      <c r="C9" s="18">
        <f t="shared" si="0"/>
        <v>51949810</v>
      </c>
      <c r="D9" s="41"/>
    </row>
    <row r="10" spans="1:9" hidden="1" x14ac:dyDescent="0.2">
      <c r="A10" s="25">
        <v>1993</v>
      </c>
      <c r="B10" s="32">
        <f t="shared" si="0"/>
        <v>65</v>
      </c>
      <c r="C10" s="18">
        <f t="shared" si="0"/>
        <v>3503800</v>
      </c>
      <c r="D10" s="41"/>
    </row>
    <row r="11" spans="1:9" hidden="1" x14ac:dyDescent="0.2">
      <c r="A11" s="25">
        <v>1994</v>
      </c>
      <c r="B11" s="32">
        <f t="shared" si="0"/>
        <v>95</v>
      </c>
      <c r="C11" s="18">
        <f t="shared" si="0"/>
        <v>161737865</v>
      </c>
      <c r="D11" s="41"/>
    </row>
    <row r="12" spans="1:9" hidden="1" x14ac:dyDescent="0.2">
      <c r="A12" s="25">
        <v>1995</v>
      </c>
      <c r="B12" s="24">
        <f t="shared" si="0"/>
        <v>139</v>
      </c>
      <c r="C12" s="46">
        <f t="shared" si="0"/>
        <v>11182150</v>
      </c>
      <c r="D12" s="41"/>
      <c r="G12" s="3"/>
      <c r="H12" s="4"/>
    </row>
    <row r="13" spans="1:9" x14ac:dyDescent="0.2">
      <c r="A13" s="25">
        <v>1996</v>
      </c>
      <c r="B13" s="24">
        <f t="shared" si="0"/>
        <v>23</v>
      </c>
      <c r="C13" s="46">
        <f t="shared" si="0"/>
        <v>3249250</v>
      </c>
      <c r="D13" s="41"/>
      <c r="E13" s="1"/>
      <c r="G13" s="3"/>
      <c r="H13" s="4"/>
    </row>
    <row r="14" spans="1:9" x14ac:dyDescent="0.2">
      <c r="A14" s="25">
        <v>1997</v>
      </c>
      <c r="B14" s="24">
        <f t="shared" si="0"/>
        <v>179</v>
      </c>
      <c r="C14" s="46">
        <f t="shared" si="0"/>
        <v>52949809</v>
      </c>
      <c r="D14" s="41"/>
    </row>
    <row r="15" spans="1:9" x14ac:dyDescent="0.2">
      <c r="A15" s="25">
        <v>1998</v>
      </c>
      <c r="B15" s="24">
        <f t="shared" si="0"/>
        <v>307</v>
      </c>
      <c r="C15" s="46">
        <f t="shared" si="0"/>
        <v>119565570</v>
      </c>
      <c r="D15" s="41"/>
      <c r="G15" s="3"/>
      <c r="H15" s="1"/>
    </row>
    <row r="16" spans="1:9" x14ac:dyDescent="0.2">
      <c r="A16" s="30">
        <v>1999</v>
      </c>
      <c r="B16" s="47">
        <f t="shared" si="0"/>
        <v>141</v>
      </c>
      <c r="C16" s="48">
        <f t="shared" si="0"/>
        <v>67133200</v>
      </c>
      <c r="D16" s="41"/>
      <c r="G16" s="3"/>
      <c r="H16" s="4"/>
    </row>
    <row r="17" spans="1:14" x14ac:dyDescent="0.2">
      <c r="A17" s="30">
        <v>2000</v>
      </c>
      <c r="B17" s="47">
        <f t="shared" si="0"/>
        <v>163</v>
      </c>
      <c r="C17" s="48">
        <f t="shared" si="0"/>
        <v>8822445.1999999993</v>
      </c>
      <c r="D17" s="41"/>
      <c r="G17" s="3"/>
      <c r="H17" s="4"/>
    </row>
    <row r="18" spans="1:14" x14ac:dyDescent="0.2">
      <c r="A18" s="30">
        <v>2001</v>
      </c>
      <c r="B18" s="47">
        <f t="shared" si="0"/>
        <v>90</v>
      </c>
      <c r="C18" s="48">
        <f t="shared" si="0"/>
        <v>32929.1</v>
      </c>
      <c r="D18" s="41"/>
      <c r="G18" s="3"/>
      <c r="H18" s="4"/>
    </row>
    <row r="19" spans="1:14" x14ac:dyDescent="0.2">
      <c r="A19" s="25">
        <v>2002</v>
      </c>
      <c r="B19" s="24">
        <f>B35+B51+B67+B93+B109+B125</f>
        <v>158</v>
      </c>
      <c r="C19" s="24">
        <f>C35+C51+C67+C93+C109+C125</f>
        <v>53596581</v>
      </c>
      <c r="D19" s="41"/>
      <c r="G19" s="3"/>
      <c r="H19" s="4"/>
    </row>
    <row r="20" spans="1:14" x14ac:dyDescent="0.2">
      <c r="A20" s="25">
        <v>2003</v>
      </c>
      <c r="B20" s="24">
        <f>B36+B52+B68+B94+B110+B126</f>
        <v>168</v>
      </c>
      <c r="C20" s="24">
        <f>C36+C52+C68+C94+C110+C126</f>
        <v>29873350</v>
      </c>
      <c r="D20" s="41"/>
      <c r="G20" s="3"/>
      <c r="H20" s="4"/>
    </row>
    <row r="21" spans="1:14" x14ac:dyDescent="0.2">
      <c r="A21" s="25">
        <v>2004</v>
      </c>
      <c r="B21" s="24">
        <f>B37+B53+B69+B95+B111+B127</f>
        <v>127</v>
      </c>
      <c r="C21" s="24">
        <v>22960850</v>
      </c>
      <c r="D21" s="41"/>
      <c r="G21" s="3"/>
      <c r="H21" s="4"/>
    </row>
    <row r="22" spans="1:14" x14ac:dyDescent="0.2">
      <c r="A22" s="38">
        <v>2005</v>
      </c>
      <c r="B22" s="24">
        <f>B38+B54+B70+B96+B112+B128</f>
        <v>48</v>
      </c>
      <c r="C22" s="24">
        <v>6019500</v>
      </c>
      <c r="D22" s="41"/>
      <c r="G22" s="3"/>
      <c r="H22" s="4"/>
    </row>
    <row r="23" spans="1:14" x14ac:dyDescent="0.2">
      <c r="A23" s="38">
        <v>2006</v>
      </c>
      <c r="B23" s="24"/>
      <c r="C23" s="24"/>
      <c r="D23" s="41"/>
      <c r="G23" s="3"/>
      <c r="H23" s="4"/>
    </row>
    <row r="24" spans="1:14" x14ac:dyDescent="0.2">
      <c r="A24" s="17" t="s">
        <v>6</v>
      </c>
      <c r="B24" s="32"/>
      <c r="C24" s="18"/>
      <c r="D24" s="41"/>
      <c r="G24" s="3"/>
      <c r="H24" s="4"/>
    </row>
    <row r="25" spans="1:14" hidden="1" x14ac:dyDescent="0.2">
      <c r="A25" s="25">
        <v>1992</v>
      </c>
      <c r="B25" s="32">
        <v>4</v>
      </c>
      <c r="C25" s="18">
        <v>2137710</v>
      </c>
      <c r="D25" s="41"/>
      <c r="F25" s="1"/>
      <c r="I25" s="1"/>
      <c r="J25" s="3"/>
      <c r="N25" s="1"/>
    </row>
    <row r="26" spans="1:14" hidden="1" x14ac:dyDescent="0.2">
      <c r="A26" s="25">
        <v>1993</v>
      </c>
      <c r="B26" s="32">
        <v>12</v>
      </c>
      <c r="C26" s="18">
        <v>501600</v>
      </c>
      <c r="D26" s="41"/>
    </row>
    <row r="27" spans="1:14" hidden="1" x14ac:dyDescent="0.2">
      <c r="A27" s="25">
        <v>1994</v>
      </c>
      <c r="B27" s="32">
        <v>10</v>
      </c>
      <c r="C27" s="18">
        <v>50101000</v>
      </c>
      <c r="D27" s="41"/>
    </row>
    <row r="28" spans="1:14" hidden="1" x14ac:dyDescent="0.2">
      <c r="A28" s="25">
        <v>1995</v>
      </c>
      <c r="B28" s="24">
        <v>12</v>
      </c>
      <c r="C28" s="46">
        <v>196000</v>
      </c>
      <c r="D28" s="41"/>
    </row>
    <row r="29" spans="1:14" x14ac:dyDescent="0.2">
      <c r="A29" s="25">
        <v>1996</v>
      </c>
      <c r="B29" s="24">
        <v>5</v>
      </c>
      <c r="C29" s="46">
        <v>72000</v>
      </c>
      <c r="D29" s="42"/>
      <c r="I29" s="1"/>
      <c r="M29" s="1"/>
      <c r="N29" s="5"/>
    </row>
    <row r="30" spans="1:14" x14ac:dyDescent="0.2">
      <c r="A30" s="25">
        <v>1997</v>
      </c>
      <c r="B30" s="24">
        <v>25</v>
      </c>
      <c r="C30" s="46">
        <v>20125000</v>
      </c>
      <c r="D30" s="41"/>
      <c r="E30" s="1"/>
      <c r="K30" s="1"/>
      <c r="M30" s="1"/>
    </row>
    <row r="31" spans="1:14" x14ac:dyDescent="0.2">
      <c r="A31" s="25">
        <v>1998</v>
      </c>
      <c r="B31" s="24">
        <v>42</v>
      </c>
      <c r="C31" s="46">
        <v>13025000</v>
      </c>
      <c r="D31" s="41"/>
    </row>
    <row r="32" spans="1:14" x14ac:dyDescent="0.2">
      <c r="A32" s="30">
        <v>1999</v>
      </c>
      <c r="B32" s="47">
        <v>23</v>
      </c>
      <c r="C32" s="48">
        <v>5774000</v>
      </c>
      <c r="D32" s="41"/>
      <c r="G32" s="3"/>
      <c r="H32" s="1"/>
    </row>
    <row r="33" spans="1:9" x14ac:dyDescent="0.2">
      <c r="A33" s="30">
        <v>2000</v>
      </c>
      <c r="B33" s="47">
        <v>40</v>
      </c>
      <c r="C33" s="48">
        <v>4870000</v>
      </c>
      <c r="D33" s="41"/>
      <c r="G33" s="3"/>
      <c r="H33" s="1"/>
    </row>
    <row r="34" spans="1:9" x14ac:dyDescent="0.2">
      <c r="A34" s="30">
        <v>2001</v>
      </c>
      <c r="B34" s="49">
        <v>28</v>
      </c>
      <c r="C34" s="45">
        <v>7027</v>
      </c>
      <c r="D34" s="41"/>
      <c r="G34" s="3"/>
      <c r="H34" s="1"/>
    </row>
    <row r="35" spans="1:9" x14ac:dyDescent="0.2">
      <c r="A35" s="30">
        <v>2002</v>
      </c>
      <c r="B35" s="24">
        <v>40</v>
      </c>
      <c r="C35" s="46">
        <v>7540436</v>
      </c>
      <c r="D35" s="41"/>
      <c r="G35" s="3"/>
      <c r="H35" s="1"/>
    </row>
    <row r="36" spans="1:9" x14ac:dyDescent="0.2">
      <c r="A36" s="30">
        <v>2003</v>
      </c>
      <c r="B36" s="24">
        <v>22</v>
      </c>
      <c r="C36" s="46">
        <v>3022000</v>
      </c>
      <c r="D36" s="41"/>
      <c r="G36" s="3"/>
      <c r="H36" s="1"/>
    </row>
    <row r="37" spans="1:9" x14ac:dyDescent="0.2">
      <c r="A37" s="30">
        <v>2004</v>
      </c>
      <c r="B37" s="24">
        <v>2</v>
      </c>
      <c r="C37" s="46">
        <v>133900</v>
      </c>
      <c r="D37" s="41"/>
      <c r="G37" s="3"/>
      <c r="H37" s="1"/>
    </row>
    <row r="38" spans="1:9" x14ac:dyDescent="0.2">
      <c r="A38" s="38">
        <v>2005</v>
      </c>
      <c r="B38" s="49">
        <v>3</v>
      </c>
      <c r="C38" s="45">
        <v>344000</v>
      </c>
      <c r="D38" s="41"/>
      <c r="G38" s="3"/>
      <c r="H38" s="1"/>
    </row>
    <row r="39" spans="1:9" x14ac:dyDescent="0.2">
      <c r="A39" s="38">
        <v>2006</v>
      </c>
      <c r="B39" s="49"/>
      <c r="C39" s="45"/>
      <c r="D39" s="41"/>
      <c r="G39" s="3"/>
      <c r="H39" s="1"/>
    </row>
    <row r="40" spans="1:9" x14ac:dyDescent="0.2">
      <c r="A40" s="17" t="s">
        <v>7</v>
      </c>
      <c r="B40" s="32"/>
      <c r="C40" s="18"/>
      <c r="D40" s="41"/>
      <c r="G40" s="3"/>
      <c r="H40" s="1"/>
      <c r="I40" s="4"/>
    </row>
    <row r="41" spans="1:9" hidden="1" x14ac:dyDescent="0.2">
      <c r="A41" s="25">
        <v>1992</v>
      </c>
      <c r="B41" s="24">
        <v>0</v>
      </c>
      <c r="C41" s="23">
        <v>0</v>
      </c>
      <c r="D41" s="41"/>
    </row>
    <row r="42" spans="1:9" hidden="1" x14ac:dyDescent="0.2">
      <c r="A42" s="25">
        <v>1993</v>
      </c>
      <c r="B42" s="24">
        <v>0</v>
      </c>
      <c r="C42" s="23">
        <v>0</v>
      </c>
      <c r="D42" s="41"/>
      <c r="G42" s="3"/>
      <c r="H42" s="4"/>
    </row>
    <row r="43" spans="1:9" hidden="1" x14ac:dyDescent="0.2">
      <c r="A43" s="25">
        <v>1994</v>
      </c>
      <c r="B43" s="32">
        <v>5</v>
      </c>
      <c r="C43" s="18">
        <v>76575</v>
      </c>
      <c r="D43" s="41"/>
      <c r="E43" s="1"/>
      <c r="G43" s="1"/>
      <c r="H43" s="4"/>
    </row>
    <row r="44" spans="1:9" hidden="1" x14ac:dyDescent="0.2">
      <c r="A44" s="25">
        <v>1995</v>
      </c>
      <c r="B44" s="24">
        <v>4</v>
      </c>
      <c r="C44" s="46">
        <v>247750</v>
      </c>
      <c r="D44" s="41"/>
    </row>
    <row r="45" spans="1:9" x14ac:dyDescent="0.2">
      <c r="A45" s="25">
        <v>1996</v>
      </c>
      <c r="B45" s="24">
        <v>0</v>
      </c>
      <c r="C45" s="24">
        <v>0</v>
      </c>
      <c r="D45" s="41"/>
      <c r="F45" s="1"/>
    </row>
    <row r="46" spans="1:9" x14ac:dyDescent="0.2">
      <c r="A46" s="25">
        <v>1997</v>
      </c>
      <c r="B46" s="24">
        <v>9</v>
      </c>
      <c r="C46" s="46">
        <v>536700</v>
      </c>
      <c r="D46" s="42"/>
      <c r="G46" s="3"/>
      <c r="H46" s="1"/>
      <c r="I46" s="4"/>
    </row>
    <row r="47" spans="1:9" x14ac:dyDescent="0.2">
      <c r="A47" s="25">
        <v>1998</v>
      </c>
      <c r="B47" s="24">
        <v>6</v>
      </c>
      <c r="C47" s="46">
        <v>600500</v>
      </c>
      <c r="D47" s="42"/>
      <c r="G47" s="1"/>
      <c r="H47" s="1"/>
      <c r="I47" s="1"/>
    </row>
    <row r="48" spans="1:9" x14ac:dyDescent="0.2">
      <c r="A48" s="30">
        <v>1999</v>
      </c>
      <c r="B48" s="47">
        <v>3</v>
      </c>
      <c r="C48" s="48">
        <v>296660</v>
      </c>
      <c r="D48" s="41"/>
    </row>
    <row r="49" spans="1:8" x14ac:dyDescent="0.2">
      <c r="A49" s="30">
        <v>2000</v>
      </c>
      <c r="B49" s="47">
        <v>2</v>
      </c>
      <c r="C49" s="48">
        <v>368000</v>
      </c>
      <c r="D49" s="41"/>
    </row>
    <row r="50" spans="1:8" x14ac:dyDescent="0.2">
      <c r="A50" s="30">
        <v>2001</v>
      </c>
      <c r="B50" s="24">
        <v>0</v>
      </c>
      <c r="C50" s="24">
        <v>0</v>
      </c>
      <c r="D50" s="41"/>
    </row>
    <row r="51" spans="1:8" x14ac:dyDescent="0.2">
      <c r="A51" s="30">
        <v>2002</v>
      </c>
      <c r="B51" s="24">
        <v>0</v>
      </c>
      <c r="C51" s="24">
        <v>0</v>
      </c>
      <c r="D51" s="41"/>
    </row>
    <row r="52" spans="1:8" x14ac:dyDescent="0.2">
      <c r="A52" s="30">
        <v>2003</v>
      </c>
      <c r="B52" s="24">
        <v>0</v>
      </c>
      <c r="C52" s="24">
        <v>0</v>
      </c>
      <c r="D52" s="41"/>
    </row>
    <row r="53" spans="1:8" x14ac:dyDescent="0.2">
      <c r="A53" s="30">
        <v>2004</v>
      </c>
      <c r="B53" s="24">
        <v>28</v>
      </c>
      <c r="C53" s="24">
        <v>12570150</v>
      </c>
      <c r="D53" s="41"/>
    </row>
    <row r="54" spans="1:8" x14ac:dyDescent="0.2">
      <c r="A54" s="38">
        <v>2005</v>
      </c>
      <c r="B54" s="49">
        <v>1</v>
      </c>
      <c r="C54" s="45" t="s">
        <v>16</v>
      </c>
      <c r="D54" s="41"/>
    </row>
    <row r="55" spans="1:8" x14ac:dyDescent="0.2">
      <c r="A55" s="38">
        <v>2006</v>
      </c>
      <c r="B55" s="49"/>
      <c r="C55" s="45"/>
      <c r="D55" s="41"/>
    </row>
    <row r="56" spans="1:8" x14ac:dyDescent="0.2">
      <c r="A56" s="17" t="s">
        <v>8</v>
      </c>
      <c r="B56" s="32"/>
      <c r="C56" s="18"/>
      <c r="D56" s="41"/>
    </row>
    <row r="57" spans="1:8" hidden="1" x14ac:dyDescent="0.2">
      <c r="A57" s="25">
        <v>1992</v>
      </c>
      <c r="B57" s="32">
        <v>63</v>
      </c>
      <c r="C57" s="18">
        <v>46402600</v>
      </c>
      <c r="D57" s="41"/>
      <c r="G57" s="3"/>
      <c r="H57" s="4"/>
    </row>
    <row r="58" spans="1:8" hidden="1" x14ac:dyDescent="0.2">
      <c r="A58" s="25">
        <v>1993</v>
      </c>
      <c r="B58" s="32">
        <v>40</v>
      </c>
      <c r="C58" s="18">
        <v>923700</v>
      </c>
      <c r="D58" s="41"/>
      <c r="G58" s="3"/>
      <c r="H58" s="4"/>
    </row>
    <row r="59" spans="1:8" hidden="1" x14ac:dyDescent="0.2">
      <c r="A59" s="25">
        <v>1994</v>
      </c>
      <c r="B59" s="32">
        <v>61</v>
      </c>
      <c r="C59" s="18">
        <v>108263050</v>
      </c>
      <c r="D59" s="41"/>
      <c r="G59" s="3"/>
      <c r="H59" s="4"/>
    </row>
    <row r="60" spans="1:8" hidden="1" x14ac:dyDescent="0.2">
      <c r="A60" s="25">
        <v>1995</v>
      </c>
      <c r="B60" s="24">
        <v>91</v>
      </c>
      <c r="C60" s="46">
        <v>5390400</v>
      </c>
      <c r="D60" s="41"/>
      <c r="G60" s="3"/>
      <c r="H60" s="4"/>
    </row>
    <row r="61" spans="1:8" x14ac:dyDescent="0.2">
      <c r="A61" s="25">
        <v>1996</v>
      </c>
      <c r="B61" s="24">
        <v>11</v>
      </c>
      <c r="C61" s="46">
        <v>3005000</v>
      </c>
      <c r="D61" s="41"/>
      <c r="G61" s="3"/>
      <c r="H61" s="5"/>
    </row>
    <row r="62" spans="1:8" x14ac:dyDescent="0.2">
      <c r="A62" s="25">
        <v>1997</v>
      </c>
      <c r="B62" s="24">
        <v>92</v>
      </c>
      <c r="C62" s="46">
        <v>27762750</v>
      </c>
      <c r="D62" s="42"/>
      <c r="G62" s="3"/>
      <c r="H62" s="4"/>
    </row>
    <row r="63" spans="1:8" x14ac:dyDescent="0.2">
      <c r="A63" s="25">
        <v>1998</v>
      </c>
      <c r="B63" s="24">
        <v>185</v>
      </c>
      <c r="C63" s="46">
        <v>24570270</v>
      </c>
      <c r="D63" s="41"/>
    </row>
    <row r="64" spans="1:8" x14ac:dyDescent="0.2">
      <c r="A64" s="30">
        <v>1999</v>
      </c>
      <c r="B64" s="47">
        <v>81</v>
      </c>
      <c r="C64" s="48">
        <v>54317040</v>
      </c>
      <c r="D64" s="41"/>
    </row>
    <row r="65" spans="1:256" x14ac:dyDescent="0.2">
      <c r="A65" s="30">
        <v>2000</v>
      </c>
      <c r="B65" s="47">
        <v>80</v>
      </c>
      <c r="C65" s="48">
        <v>135783.20000000001</v>
      </c>
      <c r="D65" s="41"/>
    </row>
    <row r="66" spans="1:256" x14ac:dyDescent="0.2">
      <c r="A66" s="30">
        <v>2001</v>
      </c>
      <c r="B66" s="24">
        <v>43</v>
      </c>
      <c r="C66" s="46">
        <v>17393.8</v>
      </c>
      <c r="D66" s="41"/>
    </row>
    <row r="67" spans="1:256" x14ac:dyDescent="0.2">
      <c r="A67" s="30">
        <v>2002</v>
      </c>
      <c r="B67" s="24">
        <v>82</v>
      </c>
      <c r="C67" s="46">
        <v>16332915</v>
      </c>
      <c r="D67" s="43"/>
    </row>
    <row r="68" spans="1:256" x14ac:dyDescent="0.2">
      <c r="A68" s="30">
        <v>2003</v>
      </c>
      <c r="B68" s="24">
        <v>103</v>
      </c>
      <c r="C68" s="46">
        <v>19316000</v>
      </c>
      <c r="D68" s="43"/>
    </row>
    <row r="69" spans="1:256" x14ac:dyDescent="0.2">
      <c r="A69" s="30">
        <v>2004</v>
      </c>
      <c r="B69" s="24">
        <v>61</v>
      </c>
      <c r="C69" s="46">
        <v>2470350</v>
      </c>
      <c r="D69" s="43"/>
    </row>
    <row r="70" spans="1:256" x14ac:dyDescent="0.2">
      <c r="A70" s="25">
        <v>2005</v>
      </c>
      <c r="B70" s="24">
        <f>15+15</f>
        <v>30</v>
      </c>
      <c r="C70" s="46">
        <f>3535500+5375000</f>
        <v>8910500</v>
      </c>
      <c r="D70" s="43"/>
    </row>
    <row r="71" spans="1:256" x14ac:dyDescent="0.2">
      <c r="A71" s="37">
        <v>2006</v>
      </c>
      <c r="B71" s="50"/>
      <c r="C71" s="51"/>
      <c r="D71" s="44"/>
    </row>
    <row r="72" spans="1:256" x14ac:dyDescent="0.2">
      <c r="A72" s="20" t="s">
        <v>14</v>
      </c>
    </row>
    <row r="73" spans="1:256" x14ac:dyDescent="0.2">
      <c r="A73" s="20" t="s">
        <v>17</v>
      </c>
    </row>
    <row r="74" spans="1:256" s="26" customFormat="1" x14ac:dyDescent="0.2">
      <c r="A74" s="17" t="s">
        <v>15</v>
      </c>
      <c r="B74" s="32"/>
      <c r="C74" s="54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</row>
    <row r="75" spans="1:256" x14ac:dyDescent="0.2">
      <c r="A75" s="21" t="s">
        <v>9</v>
      </c>
      <c r="B75" s="34"/>
      <c r="C75" s="22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</row>
    <row r="76" spans="1:256" x14ac:dyDescent="0.2">
      <c r="A76" s="13"/>
      <c r="B76" s="34"/>
      <c r="C76" s="22"/>
    </row>
    <row r="77" spans="1:256" x14ac:dyDescent="0.2">
      <c r="A77" s="13"/>
      <c r="B77" s="34"/>
      <c r="C77" s="22"/>
    </row>
    <row r="78" spans="1:256" x14ac:dyDescent="0.2">
      <c r="A78" s="13"/>
      <c r="B78" s="34"/>
      <c r="C78" s="22"/>
    </row>
    <row r="80" spans="1:256" x14ac:dyDescent="0.2">
      <c r="A80" s="15" t="s">
        <v>2</v>
      </c>
      <c r="B80" s="16" t="s">
        <v>3</v>
      </c>
      <c r="C80" s="16" t="s">
        <v>4</v>
      </c>
    </row>
    <row r="81" spans="1:4" x14ac:dyDescent="0.2">
      <c r="A81" s="28"/>
      <c r="B81" s="35"/>
      <c r="C81" s="29"/>
    </row>
    <row r="82" spans="1:4" x14ac:dyDescent="0.2">
      <c r="A82" s="17" t="s">
        <v>10</v>
      </c>
      <c r="B82" s="32"/>
      <c r="C82" s="18"/>
    </row>
    <row r="83" spans="1:4" hidden="1" x14ac:dyDescent="0.2">
      <c r="A83" s="25">
        <v>1992</v>
      </c>
      <c r="B83" s="32">
        <v>8</v>
      </c>
      <c r="C83" s="18">
        <v>2554500</v>
      </c>
    </row>
    <row r="84" spans="1:4" hidden="1" x14ac:dyDescent="0.2">
      <c r="A84" s="25">
        <v>1993</v>
      </c>
      <c r="B84" s="32">
        <v>3</v>
      </c>
      <c r="C84" s="18">
        <v>1321000</v>
      </c>
    </row>
    <row r="85" spans="1:4" hidden="1" x14ac:dyDescent="0.2">
      <c r="A85" s="25">
        <v>1994</v>
      </c>
      <c r="B85" s="32">
        <v>9</v>
      </c>
      <c r="C85" s="18">
        <v>797240</v>
      </c>
    </row>
    <row r="86" spans="1:4" hidden="1" x14ac:dyDescent="0.2">
      <c r="A86" s="25">
        <v>1995</v>
      </c>
      <c r="B86" s="24">
        <v>15</v>
      </c>
      <c r="C86" s="46">
        <v>2564000</v>
      </c>
    </row>
    <row r="87" spans="1:4" x14ac:dyDescent="0.2">
      <c r="A87" s="25">
        <v>1996</v>
      </c>
      <c r="B87" s="24">
        <v>4</v>
      </c>
      <c r="C87" s="46">
        <v>85250</v>
      </c>
    </row>
    <row r="88" spans="1:4" x14ac:dyDescent="0.2">
      <c r="A88" s="25">
        <v>1997</v>
      </c>
      <c r="B88" s="24">
        <v>20</v>
      </c>
      <c r="C88" s="46">
        <v>1624009</v>
      </c>
      <c r="D88" s="8"/>
    </row>
    <row r="89" spans="1:4" s="8" customFormat="1" x14ac:dyDescent="0.2">
      <c r="A89" s="25">
        <v>1998</v>
      </c>
      <c r="B89" s="24">
        <v>21</v>
      </c>
      <c r="C89" s="46">
        <v>6800000</v>
      </c>
      <c r="D89"/>
    </row>
    <row r="90" spans="1:4" x14ac:dyDescent="0.2">
      <c r="A90" s="30">
        <v>1999</v>
      </c>
      <c r="B90" s="47">
        <v>4</v>
      </c>
      <c r="C90" s="48">
        <v>1630000</v>
      </c>
    </row>
    <row r="91" spans="1:4" x14ac:dyDescent="0.2">
      <c r="A91" s="30">
        <v>2000</v>
      </c>
      <c r="B91" s="47">
        <v>10</v>
      </c>
      <c r="C91" s="48">
        <v>662</v>
      </c>
    </row>
    <row r="92" spans="1:4" x14ac:dyDescent="0.2">
      <c r="A92" s="30">
        <v>2001</v>
      </c>
      <c r="B92" s="49">
        <v>3</v>
      </c>
      <c r="C92" s="45">
        <v>3165</v>
      </c>
    </row>
    <row r="93" spans="1:4" x14ac:dyDescent="0.2">
      <c r="A93" s="30">
        <v>2002</v>
      </c>
      <c r="B93" s="49">
        <v>14</v>
      </c>
      <c r="C93" s="45">
        <v>1761500</v>
      </c>
    </row>
    <row r="94" spans="1:4" x14ac:dyDescent="0.2">
      <c r="A94" s="30">
        <v>2003</v>
      </c>
      <c r="B94" s="49">
        <v>20</v>
      </c>
      <c r="C94" s="45">
        <v>1420500</v>
      </c>
    </row>
    <row r="95" spans="1:4" x14ac:dyDescent="0.2">
      <c r="A95" s="30">
        <v>2004</v>
      </c>
      <c r="B95" s="49">
        <v>10</v>
      </c>
      <c r="C95" s="45">
        <v>668400</v>
      </c>
    </row>
    <row r="96" spans="1:4" x14ac:dyDescent="0.2">
      <c r="A96" s="30">
        <v>2005</v>
      </c>
      <c r="B96" s="49">
        <v>5</v>
      </c>
      <c r="C96" s="45">
        <v>810500</v>
      </c>
    </row>
    <row r="97" spans="1:3" x14ac:dyDescent="0.2">
      <c r="A97" s="30">
        <v>2006</v>
      </c>
      <c r="B97" s="49"/>
      <c r="C97" s="45"/>
    </row>
    <row r="98" spans="1:3" x14ac:dyDescent="0.2">
      <c r="A98" s="17" t="s">
        <v>11</v>
      </c>
      <c r="B98" s="39"/>
      <c r="C98" s="40"/>
    </row>
    <row r="99" spans="1:3" hidden="1" x14ac:dyDescent="0.2">
      <c r="A99" s="25">
        <v>1992</v>
      </c>
      <c r="B99" s="32">
        <v>7</v>
      </c>
      <c r="C99" s="18">
        <v>590000</v>
      </c>
    </row>
    <row r="100" spans="1:3" hidden="1" x14ac:dyDescent="0.2">
      <c r="A100" s="25">
        <v>1993</v>
      </c>
      <c r="B100" s="32">
        <v>8</v>
      </c>
      <c r="C100" s="18">
        <v>242500</v>
      </c>
    </row>
    <row r="101" spans="1:3" hidden="1" x14ac:dyDescent="0.2">
      <c r="A101" s="25">
        <v>1994</v>
      </c>
      <c r="B101" s="32">
        <v>8</v>
      </c>
      <c r="C101" s="18">
        <v>1450000</v>
      </c>
    </row>
    <row r="102" spans="1:3" hidden="1" x14ac:dyDescent="0.2">
      <c r="A102" s="25">
        <v>1995</v>
      </c>
      <c r="B102" s="24">
        <v>15</v>
      </c>
      <c r="C102" s="46">
        <v>2234000</v>
      </c>
    </row>
    <row r="103" spans="1:3" x14ac:dyDescent="0.2">
      <c r="A103" s="25">
        <v>1996</v>
      </c>
      <c r="B103" s="24">
        <v>2</v>
      </c>
      <c r="C103" s="46">
        <v>7000</v>
      </c>
    </row>
    <row r="104" spans="1:3" x14ac:dyDescent="0.2">
      <c r="A104" s="25">
        <v>1997</v>
      </c>
      <c r="B104" s="24">
        <v>20</v>
      </c>
      <c r="C104" s="46">
        <v>934000</v>
      </c>
    </row>
    <row r="105" spans="1:3" x14ac:dyDescent="0.2">
      <c r="A105" s="25">
        <v>1998</v>
      </c>
      <c r="B105" s="24">
        <v>42</v>
      </c>
      <c r="C105" s="46">
        <v>71919800</v>
      </c>
    </row>
    <row r="106" spans="1:3" x14ac:dyDescent="0.2">
      <c r="A106" s="30">
        <v>1999</v>
      </c>
      <c r="B106" s="47">
        <v>19</v>
      </c>
      <c r="C106" s="48">
        <v>504000</v>
      </c>
    </row>
    <row r="107" spans="1:3" x14ac:dyDescent="0.2">
      <c r="A107" s="30">
        <v>2000</v>
      </c>
      <c r="B107" s="47">
        <v>21</v>
      </c>
      <c r="C107" s="48">
        <v>1411000</v>
      </c>
    </row>
    <row r="108" spans="1:3" x14ac:dyDescent="0.2">
      <c r="A108" s="30">
        <v>2001</v>
      </c>
      <c r="B108" s="49">
        <v>5</v>
      </c>
      <c r="C108" s="45">
        <v>3932.3</v>
      </c>
    </row>
    <row r="109" spans="1:3" x14ac:dyDescent="0.2">
      <c r="A109" s="30">
        <v>2002</v>
      </c>
      <c r="B109" s="49">
        <v>20</v>
      </c>
      <c r="C109" s="45">
        <v>21441730</v>
      </c>
    </row>
    <row r="110" spans="1:3" x14ac:dyDescent="0.2">
      <c r="A110" s="30">
        <v>2003</v>
      </c>
      <c r="B110" s="49">
        <v>16</v>
      </c>
      <c r="C110" s="45">
        <v>727400</v>
      </c>
    </row>
    <row r="111" spans="1:3" x14ac:dyDescent="0.2">
      <c r="A111" s="30">
        <v>2004</v>
      </c>
      <c r="B111" s="49">
        <v>18</v>
      </c>
      <c r="C111" s="45">
        <v>3534000</v>
      </c>
    </row>
    <row r="112" spans="1:3" x14ac:dyDescent="0.2">
      <c r="A112" s="30">
        <v>2005</v>
      </c>
      <c r="B112" s="49">
        <v>7</v>
      </c>
      <c r="C112" s="45">
        <v>770500</v>
      </c>
    </row>
    <row r="113" spans="1:4" x14ac:dyDescent="0.2">
      <c r="A113" s="30">
        <v>2006</v>
      </c>
      <c r="B113" s="49"/>
      <c r="C113" s="45"/>
    </row>
    <row r="114" spans="1:4" x14ac:dyDescent="0.2">
      <c r="A114" s="17" t="s">
        <v>12</v>
      </c>
      <c r="B114" s="39"/>
      <c r="C114" s="40"/>
    </row>
    <row r="115" spans="1:4" hidden="1" x14ac:dyDescent="0.2">
      <c r="A115" s="25">
        <v>1992</v>
      </c>
      <c r="B115" s="32">
        <v>2</v>
      </c>
      <c r="C115" s="18">
        <v>265000</v>
      </c>
    </row>
    <row r="116" spans="1:4" hidden="1" x14ac:dyDescent="0.2">
      <c r="A116" s="25">
        <v>1993</v>
      </c>
      <c r="B116" s="32">
        <v>2</v>
      </c>
      <c r="C116" s="18">
        <v>515000</v>
      </c>
    </row>
    <row r="117" spans="1:4" hidden="1" x14ac:dyDescent="0.2">
      <c r="A117" s="25">
        <v>1994</v>
      </c>
      <c r="B117" s="32">
        <v>2</v>
      </c>
      <c r="C117" s="18">
        <v>1050000</v>
      </c>
    </row>
    <row r="118" spans="1:4" hidden="1" x14ac:dyDescent="0.2">
      <c r="A118" s="25">
        <v>1995</v>
      </c>
      <c r="B118" s="24">
        <v>2</v>
      </c>
      <c r="C118" s="46">
        <v>550000</v>
      </c>
    </row>
    <row r="119" spans="1:4" x14ac:dyDescent="0.2">
      <c r="A119" s="25">
        <v>1996</v>
      </c>
      <c r="B119" s="24">
        <v>1</v>
      </c>
      <c r="C119" s="46">
        <v>80000</v>
      </c>
    </row>
    <row r="120" spans="1:4" x14ac:dyDescent="0.2">
      <c r="A120" s="25">
        <v>1997</v>
      </c>
      <c r="B120" s="24">
        <v>13</v>
      </c>
      <c r="C120" s="46">
        <v>1967350</v>
      </c>
    </row>
    <row r="121" spans="1:4" x14ac:dyDescent="0.2">
      <c r="A121" s="25">
        <v>1998</v>
      </c>
      <c r="B121" s="24">
        <v>11</v>
      </c>
      <c r="C121" s="46">
        <v>2650000</v>
      </c>
    </row>
    <row r="122" spans="1:4" x14ac:dyDescent="0.2">
      <c r="A122" s="30">
        <v>1999</v>
      </c>
      <c r="B122" s="47">
        <v>11</v>
      </c>
      <c r="C122" s="48">
        <v>4611500</v>
      </c>
    </row>
    <row r="123" spans="1:4" x14ac:dyDescent="0.2">
      <c r="A123" s="30">
        <v>2000</v>
      </c>
      <c r="B123" s="47">
        <v>10</v>
      </c>
      <c r="C123" s="48">
        <v>2037000</v>
      </c>
    </row>
    <row r="124" spans="1:4" x14ac:dyDescent="0.2">
      <c r="A124" s="30">
        <v>2001</v>
      </c>
      <c r="B124" s="24">
        <v>11</v>
      </c>
      <c r="C124" s="46">
        <v>1411</v>
      </c>
      <c r="D124" s="27"/>
    </row>
    <row r="125" spans="1:4" x14ac:dyDescent="0.2">
      <c r="A125" s="30">
        <v>2002</v>
      </c>
      <c r="B125" s="52">
        <v>2</v>
      </c>
      <c r="C125" s="53">
        <v>6520000</v>
      </c>
      <c r="D125" s="27"/>
    </row>
    <row r="126" spans="1:4" x14ac:dyDescent="0.2">
      <c r="A126" s="30">
        <v>2003</v>
      </c>
      <c r="B126" s="52">
        <v>7</v>
      </c>
      <c r="C126" s="53">
        <v>5387450</v>
      </c>
      <c r="D126" s="27"/>
    </row>
    <row r="127" spans="1:4" x14ac:dyDescent="0.2">
      <c r="A127" s="30">
        <v>2004</v>
      </c>
      <c r="B127" s="52">
        <v>8</v>
      </c>
      <c r="C127" s="53">
        <v>3584050</v>
      </c>
      <c r="D127" s="27"/>
    </row>
    <row r="128" spans="1:4" x14ac:dyDescent="0.2">
      <c r="A128" s="25">
        <v>2005</v>
      </c>
      <c r="B128" s="24">
        <v>2</v>
      </c>
      <c r="C128" s="46">
        <v>225000</v>
      </c>
      <c r="D128" s="27"/>
    </row>
    <row r="129" spans="1:4" x14ac:dyDescent="0.2">
      <c r="A129" s="37">
        <v>2006</v>
      </c>
      <c r="B129" s="50"/>
      <c r="C129" s="51"/>
      <c r="D129" s="26"/>
    </row>
    <row r="130" spans="1:4" x14ac:dyDescent="0.2">
      <c r="A130" s="17"/>
    </row>
    <row r="135" spans="1:4" x14ac:dyDescent="0.2">
      <c r="B135" s="32"/>
      <c r="C135" s="18"/>
    </row>
    <row r="137" spans="1:4" x14ac:dyDescent="0.2">
      <c r="A137" s="9"/>
    </row>
    <row r="138" spans="1:4" x14ac:dyDescent="0.2">
      <c r="A138" s="9"/>
    </row>
    <row r="139" spans="1:4" x14ac:dyDescent="0.2">
      <c r="A139" s="9"/>
    </row>
    <row r="140" spans="1:4" x14ac:dyDescent="0.2">
      <c r="A140" s="9"/>
    </row>
    <row r="142" spans="1:4" x14ac:dyDescent="0.2">
      <c r="B142" s="36"/>
      <c r="C142" s="7"/>
    </row>
    <row r="143" spans="1:4" x14ac:dyDescent="0.2">
      <c r="B143" s="36"/>
      <c r="C143" s="7"/>
    </row>
    <row r="144" spans="1:4" x14ac:dyDescent="0.2">
      <c r="B144" s="36"/>
      <c r="C144" s="7"/>
    </row>
    <row r="145" spans="1:8" x14ac:dyDescent="0.2">
      <c r="A145"/>
      <c r="B145"/>
      <c r="C145"/>
    </row>
    <row r="150" spans="1:8" ht="12" customHeight="1" x14ac:dyDescent="0.2"/>
    <row r="157" spans="1:8" x14ac:dyDescent="0.2">
      <c r="E157" s="1"/>
      <c r="G157" s="3"/>
      <c r="H157" s="4"/>
    </row>
    <row r="158" spans="1:8" x14ac:dyDescent="0.2">
      <c r="G158" s="3"/>
      <c r="H158" s="4"/>
    </row>
    <row r="159" spans="1:8" x14ac:dyDescent="0.2">
      <c r="G159" s="3"/>
      <c r="H159" s="4"/>
    </row>
    <row r="160" spans="1:8" x14ac:dyDescent="0.2">
      <c r="G160" s="3"/>
      <c r="H160" s="4"/>
    </row>
    <row r="161" spans="7:8" x14ac:dyDescent="0.2">
      <c r="G161" s="3"/>
      <c r="H161" s="4"/>
    </row>
  </sheetData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>&amp;C&amp;"Arial,Regular"17-&amp;P+7</oddFooter>
  </headerFooter>
  <rowBreaks count="1" manualBreakCount="1">
    <brk id="74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Table17.3</vt:lpstr>
      <vt:lpstr>2008 data source</vt:lpstr>
      <vt:lpstr>Sheet1</vt:lpstr>
      <vt:lpstr>table17.3_07(draft)</vt:lpstr>
      <vt:lpstr>Table17.3!Print_Area</vt:lpstr>
      <vt:lpstr>'table17.3_07(draft)'!Print_Area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2013-12-03T01:49:19Z</cp:lastPrinted>
  <dcterms:created xsi:type="dcterms:W3CDTF">1999-08-30T05:40:23Z</dcterms:created>
  <dcterms:modified xsi:type="dcterms:W3CDTF">2014-12-03T05:47:11Z</dcterms:modified>
</cp:coreProperties>
</file>