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0" yWindow="60" windowWidth="9690" windowHeight="6060" tabRatio="601" firstSheet="2" activeTab="4"/>
  </bookViews>
  <sheets>
    <sheet name="XXX" sheetId="3" state="veryHidden" r:id="rId1"/>
    <sheet name="XX0" sheetId="4" state="veryHidden" r:id="rId2"/>
    <sheet name="Table1.1final" sheetId="1" r:id="rId3"/>
    <sheet name="Table1.1final (2)" sheetId="5" r:id="rId4"/>
    <sheet name="Sheet2" sheetId="6" r:id="rId5"/>
  </sheets>
  <definedNames>
    <definedName name="_xlnm.Print_Area" localSheetId="2">Table1.1final!$A$1:$AJ$141</definedName>
    <definedName name="_xlnm.Print_Area" localSheetId="3">'Table1.1final (2)'!$A$1:$AK$135</definedName>
  </definedNames>
  <calcPr calcId="145621"/>
</workbook>
</file>

<file path=xl/calcChain.xml><?xml version="1.0" encoding="utf-8"?>
<calcChain xmlns="http://schemas.openxmlformats.org/spreadsheetml/2006/main">
  <c r="L13" i="6" l="1"/>
  <c r="L17" i="6"/>
  <c r="H13" i="6"/>
  <c r="H17" i="6"/>
  <c r="E9" i="6"/>
  <c r="F9" i="6" s="1"/>
  <c r="I41" i="6"/>
  <c r="H42" i="6"/>
  <c r="H46" i="6"/>
  <c r="G41" i="6"/>
  <c r="F39" i="6"/>
  <c r="F41" i="6"/>
  <c r="F44" i="6"/>
  <c r="F45" i="6"/>
  <c r="K12" i="6"/>
  <c r="L12" i="6" s="1"/>
  <c r="K13" i="6"/>
  <c r="I43" i="6" s="1"/>
  <c r="K14" i="6"/>
  <c r="I44" i="6" s="1"/>
  <c r="K15" i="6"/>
  <c r="L15" i="6" s="1"/>
  <c r="K16" i="6"/>
  <c r="L16" i="6" s="1"/>
  <c r="K17" i="6"/>
  <c r="I47" i="6" s="1"/>
  <c r="K11" i="6"/>
  <c r="L11" i="6" s="1"/>
  <c r="I12" i="6"/>
  <c r="I13" i="6"/>
  <c r="H43" i="6" s="1"/>
  <c r="I16" i="6"/>
  <c r="I17" i="6"/>
  <c r="H47" i="6" s="1"/>
  <c r="I9" i="6"/>
  <c r="H39" i="6" s="1"/>
  <c r="G12" i="6"/>
  <c r="H12" i="6" s="1"/>
  <c r="G13" i="6"/>
  <c r="G43" i="6" s="1"/>
  <c r="G14" i="6"/>
  <c r="G44" i="6" s="1"/>
  <c r="G15" i="6"/>
  <c r="H15" i="6" s="1"/>
  <c r="G16" i="6"/>
  <c r="H16" i="6" s="1"/>
  <c r="G17" i="6"/>
  <c r="G47" i="6" s="1"/>
  <c r="G11" i="6"/>
  <c r="H11" i="6" s="1"/>
  <c r="E12" i="6"/>
  <c r="F42" i="6" s="1"/>
  <c r="E13" i="6"/>
  <c r="F43" i="6" s="1"/>
  <c r="E14" i="6"/>
  <c r="E15" i="6"/>
  <c r="E16" i="6"/>
  <c r="F46" i="6" s="1"/>
  <c r="E17" i="6"/>
  <c r="F47" i="6" s="1"/>
  <c r="E11" i="6"/>
  <c r="F12" i="6" l="1"/>
  <c r="F16" i="6"/>
  <c r="F13" i="6"/>
  <c r="F11" i="6"/>
  <c r="F15" i="6"/>
  <c r="F17" i="6"/>
  <c r="F14" i="6"/>
  <c r="G46" i="6"/>
  <c r="I46" i="6"/>
  <c r="I42" i="6"/>
  <c r="G45" i="6"/>
  <c r="I45" i="6"/>
  <c r="I11" i="6"/>
  <c r="H41" i="6" s="1"/>
  <c r="I14" i="6"/>
  <c r="H44" i="6" s="1"/>
  <c r="H14" i="6"/>
  <c r="H9" i="6" s="1"/>
  <c r="J9" i="6"/>
  <c r="L14" i="6"/>
  <c r="L9" i="6" s="1"/>
  <c r="G42" i="6"/>
  <c r="G9" i="6"/>
  <c r="G39" i="6" s="1"/>
  <c r="K9" i="6"/>
  <c r="I39" i="6" s="1"/>
  <c r="I15" i="6"/>
  <c r="H45" i="6" s="1"/>
  <c r="J12" i="6" l="1"/>
  <c r="J16" i="6"/>
  <c r="J13" i="6"/>
  <c r="J14" i="6"/>
  <c r="J11" i="6"/>
  <c r="J15" i="6"/>
  <c r="J17" i="6"/>
  <c r="AB14" i="1" l="1"/>
  <c r="AA136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4" i="1"/>
  <c r="AA12" i="1"/>
  <c r="AB14" i="5"/>
  <c r="AA14" i="5"/>
  <c r="AC12" i="5"/>
  <c r="AA12" i="5"/>
  <c r="R303" i="5"/>
  <c r="R302" i="5"/>
  <c r="R301" i="5"/>
  <c r="R300" i="5"/>
  <c r="R299" i="5"/>
  <c r="R298" i="5"/>
  <c r="R297" i="5"/>
  <c r="R296" i="5"/>
  <c r="R295" i="5"/>
  <c r="R294" i="5"/>
  <c r="R293" i="5"/>
  <c r="R292" i="5"/>
  <c r="R291" i="5"/>
  <c r="R290" i="5"/>
  <c r="R289" i="5"/>
  <c r="R288" i="5"/>
  <c r="R287" i="5"/>
  <c r="R286" i="5"/>
  <c r="R285" i="5"/>
  <c r="R284" i="5"/>
  <c r="R283" i="5"/>
  <c r="R282" i="5"/>
  <c r="R281" i="5"/>
  <c r="R280" i="5"/>
  <c r="R279" i="5"/>
  <c r="R278" i="5"/>
  <c r="R277" i="5"/>
  <c r="R276" i="5"/>
  <c r="R275" i="5"/>
  <c r="R274" i="5"/>
  <c r="R273" i="5"/>
  <c r="R272" i="5"/>
  <c r="R271" i="5"/>
  <c r="R270" i="5"/>
  <c r="R269" i="5"/>
  <c r="R268" i="5"/>
  <c r="R267" i="5"/>
  <c r="R266" i="5"/>
  <c r="R265" i="5"/>
  <c r="R264" i="5"/>
  <c r="R263" i="5"/>
  <c r="R262" i="5"/>
  <c r="R261" i="5"/>
  <c r="R260" i="5"/>
  <c r="R259" i="5"/>
  <c r="R258" i="5"/>
  <c r="R257" i="5"/>
  <c r="R256" i="5"/>
  <c r="R255" i="5"/>
  <c r="R254" i="5"/>
  <c r="R253" i="5"/>
  <c r="R252" i="5"/>
  <c r="R251" i="5"/>
  <c r="R250" i="5"/>
  <c r="R249" i="5"/>
  <c r="R248" i="5"/>
  <c r="R247" i="5"/>
  <c r="R246" i="5"/>
  <c r="R245" i="5"/>
  <c r="R244" i="5"/>
  <c r="R243" i="5"/>
  <c r="R242" i="5"/>
  <c r="R241" i="5"/>
  <c r="R240" i="5"/>
  <c r="R239" i="5"/>
  <c r="R238" i="5"/>
  <c r="R237" i="5"/>
  <c r="R236" i="5"/>
  <c r="R235" i="5"/>
  <c r="R234" i="5"/>
  <c r="R233" i="5"/>
  <c r="R232" i="5"/>
  <c r="R231" i="5"/>
  <c r="R230" i="5"/>
  <c r="R229" i="5"/>
  <c r="R228" i="5"/>
  <c r="T135" i="5"/>
  <c r="R135" i="5"/>
  <c r="P135" i="5"/>
  <c r="N135" i="5"/>
  <c r="U135" i="5" s="1"/>
  <c r="V135" i="5" s="1"/>
  <c r="W135" i="5" s="1"/>
  <c r="L135" i="5"/>
  <c r="J135" i="5"/>
  <c r="H135" i="5"/>
  <c r="F135" i="5"/>
  <c r="D135" i="5"/>
  <c r="T134" i="5"/>
  <c r="R134" i="5"/>
  <c r="P134" i="5"/>
  <c r="N134" i="5"/>
  <c r="L134" i="5"/>
  <c r="J134" i="5"/>
  <c r="H134" i="5"/>
  <c r="F134" i="5"/>
  <c r="D134" i="5"/>
  <c r="T133" i="5"/>
  <c r="R133" i="5"/>
  <c r="P133" i="5"/>
  <c r="N133" i="5"/>
  <c r="L133" i="5"/>
  <c r="J133" i="5"/>
  <c r="H133" i="5"/>
  <c r="F133" i="5"/>
  <c r="D133" i="5"/>
  <c r="T132" i="5"/>
  <c r="R132" i="5"/>
  <c r="P132" i="5"/>
  <c r="N132" i="5"/>
  <c r="L132" i="5"/>
  <c r="J132" i="5"/>
  <c r="H132" i="5"/>
  <c r="F132" i="5"/>
  <c r="D132" i="5"/>
  <c r="T131" i="5"/>
  <c r="R131" i="5"/>
  <c r="P131" i="5"/>
  <c r="N131" i="5"/>
  <c r="L131" i="5"/>
  <c r="J131" i="5"/>
  <c r="H131" i="5"/>
  <c r="T129" i="5"/>
  <c r="R129" i="5"/>
  <c r="P129" i="5"/>
  <c r="N129" i="5"/>
  <c r="L129" i="5"/>
  <c r="J129" i="5"/>
  <c r="H129" i="5"/>
  <c r="F129" i="5"/>
  <c r="D129" i="5"/>
  <c r="T128" i="5"/>
  <c r="R128" i="5"/>
  <c r="P128" i="5"/>
  <c r="N128" i="5"/>
  <c r="L128" i="5"/>
  <c r="J128" i="5"/>
  <c r="H128" i="5"/>
  <c r="F128" i="5"/>
  <c r="D128" i="5"/>
  <c r="T127" i="5"/>
  <c r="R127" i="5"/>
  <c r="P127" i="5"/>
  <c r="N127" i="5"/>
  <c r="L127" i="5"/>
  <c r="J127" i="5"/>
  <c r="H127" i="5"/>
  <c r="F127" i="5"/>
  <c r="D127" i="5"/>
  <c r="T126" i="5"/>
  <c r="R126" i="5"/>
  <c r="P126" i="5"/>
  <c r="N126" i="5"/>
  <c r="L126" i="5"/>
  <c r="J126" i="5"/>
  <c r="H126" i="5"/>
  <c r="F126" i="5"/>
  <c r="D126" i="5"/>
  <c r="T125" i="5"/>
  <c r="R125" i="5"/>
  <c r="P125" i="5"/>
  <c r="N125" i="5"/>
  <c r="L125" i="5"/>
  <c r="J125" i="5"/>
  <c r="F125" i="5"/>
  <c r="D125" i="5"/>
  <c r="T123" i="5"/>
  <c r="R123" i="5"/>
  <c r="P123" i="5"/>
  <c r="N123" i="5"/>
  <c r="M123" i="5"/>
  <c r="K123" i="5"/>
  <c r="L123" i="5" s="1"/>
  <c r="J123" i="5"/>
  <c r="I123" i="5"/>
  <c r="G123" i="5"/>
  <c r="H123" i="5" s="1"/>
  <c r="F123" i="5"/>
  <c r="E123" i="5"/>
  <c r="H125" i="5" s="1"/>
  <c r="C123" i="5"/>
  <c r="D123" i="5" s="1"/>
  <c r="B123" i="5"/>
  <c r="T121" i="5"/>
  <c r="R121" i="5"/>
  <c r="P121" i="5"/>
  <c r="N121" i="5"/>
  <c r="L121" i="5"/>
  <c r="J121" i="5"/>
  <c r="H121" i="5"/>
  <c r="F121" i="5"/>
  <c r="D121" i="5"/>
  <c r="T120" i="5"/>
  <c r="R120" i="5"/>
  <c r="P120" i="5"/>
  <c r="N120" i="5"/>
  <c r="L120" i="5"/>
  <c r="J120" i="5"/>
  <c r="H120" i="5"/>
  <c r="F120" i="5"/>
  <c r="D120" i="5"/>
  <c r="T119" i="5"/>
  <c r="R119" i="5"/>
  <c r="P119" i="5"/>
  <c r="N119" i="5"/>
  <c r="L119" i="5"/>
  <c r="J119" i="5"/>
  <c r="H119" i="5"/>
  <c r="F119" i="5"/>
  <c r="D119" i="5"/>
  <c r="T118" i="5"/>
  <c r="R118" i="5"/>
  <c r="P118" i="5"/>
  <c r="N118" i="5"/>
  <c r="L118" i="5"/>
  <c r="J118" i="5"/>
  <c r="H118" i="5"/>
  <c r="T116" i="5"/>
  <c r="R116" i="5"/>
  <c r="P116" i="5"/>
  <c r="N116" i="5"/>
  <c r="L116" i="5"/>
  <c r="J116" i="5"/>
  <c r="H116" i="5"/>
  <c r="F116" i="5"/>
  <c r="D116" i="5"/>
  <c r="T115" i="5"/>
  <c r="R115" i="5"/>
  <c r="P115" i="5"/>
  <c r="N115" i="5"/>
  <c r="L115" i="5"/>
  <c r="J115" i="5"/>
  <c r="H115" i="5"/>
  <c r="T114" i="5"/>
  <c r="R114" i="5"/>
  <c r="P114" i="5"/>
  <c r="N114" i="5"/>
  <c r="L114" i="5"/>
  <c r="J114" i="5"/>
  <c r="H114" i="5"/>
  <c r="F114" i="5"/>
  <c r="D114" i="5"/>
  <c r="T113" i="5"/>
  <c r="R113" i="5"/>
  <c r="P113" i="5"/>
  <c r="N113" i="5"/>
  <c r="L113" i="5"/>
  <c r="J113" i="5"/>
  <c r="H113" i="5"/>
  <c r="F113" i="5"/>
  <c r="D113" i="5"/>
  <c r="T111" i="5"/>
  <c r="O111" i="5"/>
  <c r="R111" i="5" s="1"/>
  <c r="M111" i="5"/>
  <c r="K111" i="5"/>
  <c r="N111" i="5" s="1"/>
  <c r="I111" i="5"/>
  <c r="G111" i="5"/>
  <c r="H111" i="5" s="1"/>
  <c r="E111" i="5"/>
  <c r="C111" i="5"/>
  <c r="F111" i="5" s="1"/>
  <c r="B111" i="5"/>
  <c r="T109" i="5"/>
  <c r="R109" i="5"/>
  <c r="P109" i="5"/>
  <c r="N109" i="5"/>
  <c r="T108" i="5"/>
  <c r="R108" i="5"/>
  <c r="P108" i="5"/>
  <c r="N108" i="5"/>
  <c r="L108" i="5"/>
  <c r="J108" i="5"/>
  <c r="H108" i="5"/>
  <c r="F108" i="5"/>
  <c r="D108" i="5"/>
  <c r="T107" i="5"/>
  <c r="R107" i="5"/>
  <c r="P107" i="5"/>
  <c r="N107" i="5"/>
  <c r="L107" i="5"/>
  <c r="J107" i="5"/>
  <c r="H107" i="5"/>
  <c r="F107" i="5"/>
  <c r="T106" i="5"/>
  <c r="R106" i="5"/>
  <c r="P106" i="5"/>
  <c r="N106" i="5"/>
  <c r="L106" i="5"/>
  <c r="J106" i="5"/>
  <c r="H106" i="5"/>
  <c r="F106" i="5"/>
  <c r="D106" i="5"/>
  <c r="T105" i="5"/>
  <c r="R105" i="5"/>
  <c r="P105" i="5"/>
  <c r="N105" i="5"/>
  <c r="L105" i="5"/>
  <c r="J105" i="5"/>
  <c r="H105" i="5"/>
  <c r="F105" i="5"/>
  <c r="D105" i="5"/>
  <c r="T104" i="5"/>
  <c r="R104" i="5"/>
  <c r="P104" i="5"/>
  <c r="N104" i="5"/>
  <c r="L104" i="5"/>
  <c r="J104" i="5"/>
  <c r="H104" i="5"/>
  <c r="F104" i="5"/>
  <c r="D104" i="5"/>
  <c r="T102" i="5"/>
  <c r="R102" i="5"/>
  <c r="P102" i="5"/>
  <c r="N102" i="5"/>
  <c r="T101" i="5"/>
  <c r="R101" i="5"/>
  <c r="P101" i="5"/>
  <c r="N101" i="5"/>
  <c r="L101" i="5"/>
  <c r="J101" i="5"/>
  <c r="H101" i="5"/>
  <c r="F101" i="5"/>
  <c r="D101" i="5"/>
  <c r="T100" i="5"/>
  <c r="R100" i="5"/>
  <c r="P100" i="5"/>
  <c r="T99" i="5"/>
  <c r="R99" i="5"/>
  <c r="P99" i="5"/>
  <c r="N99" i="5"/>
  <c r="L99" i="5"/>
  <c r="J99" i="5"/>
  <c r="H99" i="5"/>
  <c r="F99" i="5"/>
  <c r="T98" i="5"/>
  <c r="R98" i="5"/>
  <c r="P98" i="5"/>
  <c r="N98" i="5"/>
  <c r="T96" i="5"/>
  <c r="R96" i="5"/>
  <c r="P96" i="5"/>
  <c r="O96" i="5"/>
  <c r="M96" i="5"/>
  <c r="N96" i="5" s="1"/>
  <c r="L96" i="5"/>
  <c r="K96" i="5"/>
  <c r="I96" i="5"/>
  <c r="J96" i="5" s="1"/>
  <c r="H96" i="5"/>
  <c r="G96" i="5"/>
  <c r="E96" i="5"/>
  <c r="F96" i="5" s="1"/>
  <c r="D96" i="5"/>
  <c r="C96" i="5"/>
  <c r="B96" i="5"/>
  <c r="T93" i="5"/>
  <c r="R93" i="5"/>
  <c r="P93" i="5"/>
  <c r="N93" i="5"/>
  <c r="L93" i="5"/>
  <c r="J93" i="5"/>
  <c r="H93" i="5"/>
  <c r="F93" i="5"/>
  <c r="D93" i="5"/>
  <c r="T92" i="5"/>
  <c r="R92" i="5"/>
  <c r="P92" i="5"/>
  <c r="N92" i="5"/>
  <c r="L92" i="5"/>
  <c r="J92" i="5"/>
  <c r="H92" i="5"/>
  <c r="F92" i="5"/>
  <c r="D92" i="5"/>
  <c r="T91" i="5"/>
  <c r="R91" i="5"/>
  <c r="P91" i="5"/>
  <c r="N91" i="5"/>
  <c r="L91" i="5"/>
  <c r="J91" i="5"/>
  <c r="H91" i="5"/>
  <c r="F91" i="5"/>
  <c r="D91" i="5"/>
  <c r="T89" i="5"/>
  <c r="R89" i="5"/>
  <c r="P89" i="5"/>
  <c r="N89" i="5"/>
  <c r="L89" i="5"/>
  <c r="J89" i="5"/>
  <c r="H89" i="5"/>
  <c r="F89" i="5"/>
  <c r="D89" i="5"/>
  <c r="T88" i="5"/>
  <c r="R88" i="5"/>
  <c r="P88" i="5"/>
  <c r="N88" i="5"/>
  <c r="L88" i="5"/>
  <c r="J88" i="5"/>
  <c r="H88" i="5"/>
  <c r="F88" i="5"/>
  <c r="D88" i="5"/>
  <c r="T87" i="5"/>
  <c r="R87" i="5"/>
  <c r="P87" i="5"/>
  <c r="N87" i="5"/>
  <c r="L87" i="5"/>
  <c r="J87" i="5"/>
  <c r="H87" i="5"/>
  <c r="F87" i="5"/>
  <c r="D87" i="5"/>
  <c r="T86" i="5"/>
  <c r="R86" i="5"/>
  <c r="P86" i="5"/>
  <c r="N86" i="5"/>
  <c r="L86" i="5"/>
  <c r="J86" i="5"/>
  <c r="H86" i="5"/>
  <c r="F86" i="5"/>
  <c r="D86" i="5"/>
  <c r="T85" i="5"/>
  <c r="R85" i="5"/>
  <c r="P85" i="5"/>
  <c r="N85" i="5"/>
  <c r="L85" i="5"/>
  <c r="J85" i="5"/>
  <c r="H85" i="5"/>
  <c r="F85" i="5"/>
  <c r="D85" i="5"/>
  <c r="T83" i="5"/>
  <c r="R83" i="5"/>
  <c r="P83" i="5"/>
  <c r="N83" i="5"/>
  <c r="L83" i="5"/>
  <c r="J83" i="5"/>
  <c r="H83" i="5"/>
  <c r="F83" i="5"/>
  <c r="D83" i="5"/>
  <c r="T82" i="5"/>
  <c r="R82" i="5"/>
  <c r="P82" i="5"/>
  <c r="N82" i="5"/>
  <c r="L82" i="5"/>
  <c r="J82" i="5"/>
  <c r="H82" i="5"/>
  <c r="F82" i="5"/>
  <c r="D82" i="5"/>
  <c r="T81" i="5"/>
  <c r="R81" i="5"/>
  <c r="P81" i="5"/>
  <c r="N81" i="5"/>
  <c r="L81" i="5"/>
  <c r="J81" i="5"/>
  <c r="H81" i="5"/>
  <c r="F81" i="5"/>
  <c r="D81" i="5"/>
  <c r="T80" i="5"/>
  <c r="R80" i="5"/>
  <c r="P80" i="5"/>
  <c r="N80" i="5"/>
  <c r="L80" i="5"/>
  <c r="J80" i="5"/>
  <c r="H80" i="5"/>
  <c r="F80" i="5"/>
  <c r="D80" i="5"/>
  <c r="T79" i="5"/>
  <c r="R79" i="5"/>
  <c r="P79" i="5"/>
  <c r="N79" i="5"/>
  <c r="L79" i="5"/>
  <c r="J79" i="5"/>
  <c r="H79" i="5"/>
  <c r="F79" i="5"/>
  <c r="D79" i="5"/>
  <c r="T77" i="5"/>
  <c r="O77" i="5"/>
  <c r="P77" i="5" s="1"/>
  <c r="N77" i="5"/>
  <c r="M77" i="5"/>
  <c r="K77" i="5"/>
  <c r="L77" i="5" s="1"/>
  <c r="J77" i="5"/>
  <c r="I77" i="5"/>
  <c r="G77" i="5"/>
  <c r="H77" i="5" s="1"/>
  <c r="F77" i="5"/>
  <c r="E77" i="5"/>
  <c r="C77" i="5"/>
  <c r="D77" i="5" s="1"/>
  <c r="B77" i="5"/>
  <c r="T60" i="5"/>
  <c r="R60" i="5"/>
  <c r="P60" i="5"/>
  <c r="N60" i="5"/>
  <c r="L60" i="5"/>
  <c r="J60" i="5"/>
  <c r="H60" i="5"/>
  <c r="F60" i="5"/>
  <c r="D60" i="5"/>
  <c r="T58" i="5"/>
  <c r="R58" i="5"/>
  <c r="P58" i="5"/>
  <c r="N58" i="5"/>
  <c r="L58" i="5"/>
  <c r="J58" i="5"/>
  <c r="H58" i="5"/>
  <c r="T57" i="5"/>
  <c r="R57" i="5"/>
  <c r="P57" i="5"/>
  <c r="N57" i="5"/>
  <c r="L57" i="5"/>
  <c r="J57" i="5"/>
  <c r="H57" i="5"/>
  <c r="F57" i="5"/>
  <c r="T55" i="5"/>
  <c r="R55" i="5"/>
  <c r="P55" i="5"/>
  <c r="N55" i="5"/>
  <c r="L55" i="5"/>
  <c r="J55" i="5"/>
  <c r="H55" i="5"/>
  <c r="F55" i="5"/>
  <c r="D55" i="5"/>
  <c r="T54" i="5"/>
  <c r="R54" i="5"/>
  <c r="P54" i="5"/>
  <c r="N54" i="5"/>
  <c r="L54" i="5"/>
  <c r="J54" i="5"/>
  <c r="H54" i="5"/>
  <c r="F54" i="5"/>
  <c r="D54" i="5"/>
  <c r="T53" i="5"/>
  <c r="R53" i="5"/>
  <c r="P53" i="5"/>
  <c r="N53" i="5"/>
  <c r="L53" i="5"/>
  <c r="J53" i="5"/>
  <c r="H53" i="5"/>
  <c r="T52" i="5"/>
  <c r="R52" i="5"/>
  <c r="P52" i="5"/>
  <c r="N52" i="5"/>
  <c r="L52" i="5"/>
  <c r="J52" i="5"/>
  <c r="H52" i="5"/>
  <c r="F52" i="5"/>
  <c r="D52" i="5"/>
  <c r="T51" i="5"/>
  <c r="R51" i="5"/>
  <c r="P51" i="5"/>
  <c r="N51" i="5"/>
  <c r="L51" i="5"/>
  <c r="J51" i="5"/>
  <c r="H51" i="5"/>
  <c r="F51" i="5"/>
  <c r="D51" i="5"/>
  <c r="T49" i="5"/>
  <c r="O49" i="5"/>
  <c r="R49" i="5" s="1"/>
  <c r="M49" i="5"/>
  <c r="K49" i="5"/>
  <c r="L49" i="5" s="1"/>
  <c r="I49" i="5"/>
  <c r="G49" i="5"/>
  <c r="J49" i="5" s="1"/>
  <c r="E49" i="5"/>
  <c r="C49" i="5"/>
  <c r="D49" i="5" s="1"/>
  <c r="B49" i="5"/>
  <c r="T47" i="5"/>
  <c r="R47" i="5"/>
  <c r="P47" i="5"/>
  <c r="N47" i="5"/>
  <c r="L47" i="5"/>
  <c r="J47" i="5"/>
  <c r="H47" i="5"/>
  <c r="F47" i="5"/>
  <c r="D47" i="5"/>
  <c r="T46" i="5"/>
  <c r="R46" i="5"/>
  <c r="P46" i="5"/>
  <c r="N46" i="5"/>
  <c r="L46" i="5"/>
  <c r="J46" i="5"/>
  <c r="H46" i="5"/>
  <c r="F46" i="5"/>
  <c r="D46" i="5"/>
  <c r="T44" i="5"/>
  <c r="R44" i="5"/>
  <c r="P44" i="5"/>
  <c r="N44" i="5"/>
  <c r="L44" i="5"/>
  <c r="J44" i="5"/>
  <c r="H44" i="5"/>
  <c r="F44" i="5"/>
  <c r="D44" i="5"/>
  <c r="T43" i="5"/>
  <c r="R43" i="5"/>
  <c r="P43" i="5"/>
  <c r="N43" i="5"/>
  <c r="L43" i="5"/>
  <c r="J43" i="5"/>
  <c r="H43" i="5"/>
  <c r="F43" i="5"/>
  <c r="D43" i="5"/>
  <c r="T42" i="5"/>
  <c r="R42" i="5"/>
  <c r="P42" i="5"/>
  <c r="N42" i="5"/>
  <c r="L42" i="5"/>
  <c r="J42" i="5"/>
  <c r="H42" i="5"/>
  <c r="F42" i="5"/>
  <c r="D42" i="5"/>
  <c r="T41" i="5"/>
  <c r="R41" i="5"/>
  <c r="P41" i="5"/>
  <c r="N41" i="5"/>
  <c r="L41" i="5"/>
  <c r="J41" i="5"/>
  <c r="H41" i="5"/>
  <c r="F41" i="5"/>
  <c r="D41" i="5"/>
  <c r="T40" i="5"/>
  <c r="R40" i="5"/>
  <c r="P40" i="5"/>
  <c r="N40" i="5"/>
  <c r="L40" i="5"/>
  <c r="J40" i="5"/>
  <c r="H40" i="5"/>
  <c r="F40" i="5"/>
  <c r="T38" i="5"/>
  <c r="R38" i="5"/>
  <c r="P38" i="5"/>
  <c r="N38" i="5"/>
  <c r="L38" i="5"/>
  <c r="J38" i="5"/>
  <c r="H38" i="5"/>
  <c r="F38" i="5"/>
  <c r="D38" i="5"/>
  <c r="T37" i="5"/>
  <c r="R37" i="5"/>
  <c r="P37" i="5"/>
  <c r="N37" i="5"/>
  <c r="L37" i="5"/>
  <c r="J37" i="5"/>
  <c r="H37" i="5"/>
  <c r="F37" i="5"/>
  <c r="D37" i="5"/>
  <c r="T36" i="5"/>
  <c r="R36" i="5"/>
  <c r="P36" i="5"/>
  <c r="N36" i="5"/>
  <c r="L36" i="5"/>
  <c r="J36" i="5"/>
  <c r="H36" i="5"/>
  <c r="F36" i="5"/>
  <c r="D36" i="5"/>
  <c r="T35" i="5"/>
  <c r="R35" i="5"/>
  <c r="P35" i="5"/>
  <c r="N35" i="5"/>
  <c r="L35" i="5"/>
  <c r="J35" i="5"/>
  <c r="H35" i="5"/>
  <c r="F35" i="5"/>
  <c r="D35" i="5"/>
  <c r="T34" i="5"/>
  <c r="R34" i="5"/>
  <c r="P34" i="5"/>
  <c r="N34" i="5"/>
  <c r="L34" i="5"/>
  <c r="J34" i="5"/>
  <c r="H34" i="5"/>
  <c r="F34" i="5"/>
  <c r="D34" i="5"/>
  <c r="T32" i="5"/>
  <c r="R32" i="5"/>
  <c r="P32" i="5"/>
  <c r="N32" i="5"/>
  <c r="L32" i="5"/>
  <c r="J32" i="5"/>
  <c r="H32" i="5"/>
  <c r="F32" i="5"/>
  <c r="D32" i="5"/>
  <c r="T31" i="5"/>
  <c r="R31" i="5"/>
  <c r="P31" i="5"/>
  <c r="N31" i="5"/>
  <c r="L31" i="5"/>
  <c r="J31" i="5"/>
  <c r="H31" i="5"/>
  <c r="F31" i="5"/>
  <c r="D31" i="5"/>
  <c r="T30" i="5"/>
  <c r="R30" i="5"/>
  <c r="P30" i="5"/>
  <c r="N30" i="5"/>
  <c r="L30" i="5"/>
  <c r="J30" i="5"/>
  <c r="H30" i="5"/>
  <c r="F30" i="5"/>
  <c r="D30" i="5"/>
  <c r="T29" i="5"/>
  <c r="R29" i="5"/>
  <c r="P29" i="5"/>
  <c r="N29" i="5"/>
  <c r="L29" i="5"/>
  <c r="J29" i="5"/>
  <c r="H29" i="5"/>
  <c r="F29" i="5"/>
  <c r="D29" i="5"/>
  <c r="T28" i="5"/>
  <c r="R28" i="5"/>
  <c r="P28" i="5"/>
  <c r="N28" i="5"/>
  <c r="L28" i="5"/>
  <c r="J28" i="5"/>
  <c r="H28" i="5"/>
  <c r="F28" i="5"/>
  <c r="D28" i="5"/>
  <c r="T26" i="5"/>
  <c r="R26" i="5"/>
  <c r="P26" i="5"/>
  <c r="N26" i="5"/>
  <c r="L26" i="5"/>
  <c r="J26" i="5"/>
  <c r="H26" i="5"/>
  <c r="F26" i="5"/>
  <c r="D26" i="5"/>
  <c r="T25" i="5"/>
  <c r="R25" i="5"/>
  <c r="P25" i="5"/>
  <c r="N25" i="5"/>
  <c r="L25" i="5"/>
  <c r="J25" i="5"/>
  <c r="H25" i="5"/>
  <c r="F25" i="5"/>
  <c r="D25" i="5"/>
  <c r="T24" i="5"/>
  <c r="R24" i="5"/>
  <c r="P24" i="5"/>
  <c r="N24" i="5"/>
  <c r="L24" i="5"/>
  <c r="J24" i="5"/>
  <c r="H24" i="5"/>
  <c r="F24" i="5"/>
  <c r="D24" i="5"/>
  <c r="T23" i="5"/>
  <c r="R23" i="5"/>
  <c r="P23" i="5"/>
  <c r="N23" i="5"/>
  <c r="L23" i="5"/>
  <c r="J23" i="5"/>
  <c r="H23" i="5"/>
  <c r="F23" i="5"/>
  <c r="D23" i="5"/>
  <c r="T22" i="5"/>
  <c r="R22" i="5"/>
  <c r="P22" i="5"/>
  <c r="N22" i="5"/>
  <c r="L22" i="5"/>
  <c r="J22" i="5"/>
  <c r="H22" i="5"/>
  <c r="F22" i="5"/>
  <c r="D22" i="5"/>
  <c r="T20" i="5"/>
  <c r="R20" i="5"/>
  <c r="P20" i="5"/>
  <c r="N20" i="5"/>
  <c r="L20" i="5"/>
  <c r="J20" i="5"/>
  <c r="H20" i="5"/>
  <c r="F20" i="5"/>
  <c r="D20" i="5"/>
  <c r="T19" i="5"/>
  <c r="R19" i="5"/>
  <c r="P19" i="5"/>
  <c r="N19" i="5"/>
  <c r="L19" i="5"/>
  <c r="J19" i="5"/>
  <c r="H19" i="5"/>
  <c r="F19" i="5"/>
  <c r="D19" i="5"/>
  <c r="T18" i="5"/>
  <c r="R18" i="5"/>
  <c r="P18" i="5"/>
  <c r="N18" i="5"/>
  <c r="L18" i="5"/>
  <c r="J18" i="5"/>
  <c r="H18" i="5"/>
  <c r="F18" i="5"/>
  <c r="D18" i="5"/>
  <c r="T17" i="5"/>
  <c r="R17" i="5"/>
  <c r="P17" i="5"/>
  <c r="N17" i="5"/>
  <c r="L17" i="5"/>
  <c r="J17" i="5"/>
  <c r="H17" i="5"/>
  <c r="F17" i="5"/>
  <c r="D17" i="5"/>
  <c r="T16" i="5"/>
  <c r="R16" i="5"/>
  <c r="P16" i="5"/>
  <c r="N16" i="5"/>
  <c r="L16" i="5"/>
  <c r="J16" i="5"/>
  <c r="H16" i="5"/>
  <c r="F16" i="5"/>
  <c r="D16" i="5"/>
  <c r="T14" i="5"/>
  <c r="O14" i="5"/>
  <c r="P14" i="5" s="1"/>
  <c r="N14" i="5"/>
  <c r="M14" i="5"/>
  <c r="K14" i="5"/>
  <c r="L14" i="5" s="1"/>
  <c r="J14" i="5"/>
  <c r="I14" i="5"/>
  <c r="G14" i="5"/>
  <c r="H14" i="5" s="1"/>
  <c r="F14" i="5"/>
  <c r="E14" i="5"/>
  <c r="C14" i="5"/>
  <c r="D14" i="5" s="1"/>
  <c r="B14" i="5"/>
  <c r="B12" i="5" s="1"/>
  <c r="T12" i="5"/>
  <c r="S12" i="5"/>
  <c r="M12" i="5"/>
  <c r="I12" i="5"/>
  <c r="E12" i="5"/>
  <c r="T10" i="5"/>
  <c r="R10" i="5"/>
  <c r="P10" i="5"/>
  <c r="N10" i="5"/>
  <c r="L10" i="5"/>
  <c r="J10" i="5"/>
  <c r="H10" i="5"/>
  <c r="F10" i="5"/>
  <c r="D10" i="5"/>
  <c r="N131" i="1"/>
  <c r="L131" i="1"/>
  <c r="J131" i="1"/>
  <c r="H131" i="1"/>
  <c r="D10" i="1"/>
  <c r="F10" i="1"/>
  <c r="H10" i="1"/>
  <c r="J10" i="1"/>
  <c r="L10" i="1"/>
  <c r="N10" i="1"/>
  <c r="P10" i="1"/>
  <c r="R10" i="1"/>
  <c r="T10" i="1"/>
  <c r="S12" i="1"/>
  <c r="T12" i="1"/>
  <c r="B14" i="1"/>
  <c r="D14" i="1" s="1"/>
  <c r="C14" i="1"/>
  <c r="E14" i="1"/>
  <c r="F14" i="1"/>
  <c r="G14" i="1"/>
  <c r="H14" i="1" s="1"/>
  <c r="I14" i="1"/>
  <c r="K14" i="1"/>
  <c r="L14" i="1" s="1"/>
  <c r="M14" i="1"/>
  <c r="O14" i="1"/>
  <c r="T14" i="1"/>
  <c r="D16" i="1"/>
  <c r="F16" i="1"/>
  <c r="H16" i="1"/>
  <c r="J16" i="1"/>
  <c r="L16" i="1"/>
  <c r="N16" i="1"/>
  <c r="P16" i="1"/>
  <c r="R16" i="1"/>
  <c r="T16" i="1"/>
  <c r="D17" i="1"/>
  <c r="F17" i="1"/>
  <c r="H17" i="1"/>
  <c r="J17" i="1"/>
  <c r="L17" i="1"/>
  <c r="N17" i="1"/>
  <c r="P17" i="1"/>
  <c r="R17" i="1"/>
  <c r="T17" i="1"/>
  <c r="D18" i="1"/>
  <c r="F18" i="1"/>
  <c r="H18" i="1"/>
  <c r="J18" i="1"/>
  <c r="L18" i="1"/>
  <c r="N18" i="1"/>
  <c r="P18" i="1"/>
  <c r="R18" i="1"/>
  <c r="T18" i="1"/>
  <c r="D19" i="1"/>
  <c r="F19" i="1"/>
  <c r="H19" i="1"/>
  <c r="J19" i="1"/>
  <c r="L19" i="1"/>
  <c r="N19" i="1"/>
  <c r="P19" i="1"/>
  <c r="R19" i="1"/>
  <c r="T19" i="1"/>
  <c r="D20" i="1"/>
  <c r="F20" i="1"/>
  <c r="H20" i="1"/>
  <c r="J20" i="1"/>
  <c r="L20" i="1"/>
  <c r="N20" i="1"/>
  <c r="P20" i="1"/>
  <c r="R20" i="1"/>
  <c r="T20" i="1"/>
  <c r="D22" i="1"/>
  <c r="F22" i="1"/>
  <c r="H22" i="1"/>
  <c r="J22" i="1"/>
  <c r="L22" i="1"/>
  <c r="N22" i="1"/>
  <c r="P22" i="1"/>
  <c r="R22" i="1"/>
  <c r="T22" i="1"/>
  <c r="D23" i="1"/>
  <c r="F23" i="1"/>
  <c r="H23" i="1"/>
  <c r="J23" i="1"/>
  <c r="L23" i="1"/>
  <c r="N23" i="1"/>
  <c r="P23" i="1"/>
  <c r="R23" i="1"/>
  <c r="T23" i="1"/>
  <c r="D24" i="1"/>
  <c r="F24" i="1"/>
  <c r="H24" i="1"/>
  <c r="J24" i="1"/>
  <c r="L24" i="1"/>
  <c r="N24" i="1"/>
  <c r="P24" i="1"/>
  <c r="R24" i="1"/>
  <c r="T24" i="1"/>
  <c r="D25" i="1"/>
  <c r="F25" i="1"/>
  <c r="H25" i="1"/>
  <c r="J25" i="1"/>
  <c r="L25" i="1"/>
  <c r="N25" i="1"/>
  <c r="P25" i="1"/>
  <c r="R25" i="1"/>
  <c r="T25" i="1"/>
  <c r="D26" i="1"/>
  <c r="F26" i="1"/>
  <c r="H26" i="1"/>
  <c r="J26" i="1"/>
  <c r="L26" i="1"/>
  <c r="N26" i="1"/>
  <c r="P26" i="1"/>
  <c r="R26" i="1"/>
  <c r="T26" i="1"/>
  <c r="D28" i="1"/>
  <c r="F28" i="1"/>
  <c r="H28" i="1"/>
  <c r="J28" i="1"/>
  <c r="L28" i="1"/>
  <c r="N28" i="1"/>
  <c r="P28" i="1"/>
  <c r="R28" i="1"/>
  <c r="T28" i="1"/>
  <c r="D29" i="1"/>
  <c r="F29" i="1"/>
  <c r="H29" i="1"/>
  <c r="J29" i="1"/>
  <c r="L29" i="1"/>
  <c r="N29" i="1"/>
  <c r="P29" i="1"/>
  <c r="R29" i="1"/>
  <c r="T29" i="1"/>
  <c r="D30" i="1"/>
  <c r="F30" i="1"/>
  <c r="H30" i="1"/>
  <c r="J30" i="1"/>
  <c r="L30" i="1"/>
  <c r="N30" i="1"/>
  <c r="P30" i="1"/>
  <c r="R30" i="1"/>
  <c r="T30" i="1"/>
  <c r="D31" i="1"/>
  <c r="F31" i="1"/>
  <c r="H31" i="1"/>
  <c r="J31" i="1"/>
  <c r="L31" i="1"/>
  <c r="N31" i="1"/>
  <c r="P31" i="1"/>
  <c r="R31" i="1"/>
  <c r="T31" i="1"/>
  <c r="D32" i="1"/>
  <c r="F32" i="1"/>
  <c r="H32" i="1"/>
  <c r="J32" i="1"/>
  <c r="L32" i="1"/>
  <c r="N32" i="1"/>
  <c r="P32" i="1"/>
  <c r="R32" i="1"/>
  <c r="T32" i="1"/>
  <c r="D34" i="1"/>
  <c r="F34" i="1"/>
  <c r="H34" i="1"/>
  <c r="J34" i="1"/>
  <c r="L34" i="1"/>
  <c r="N34" i="1"/>
  <c r="P34" i="1"/>
  <c r="R34" i="1"/>
  <c r="T34" i="1"/>
  <c r="D35" i="1"/>
  <c r="F35" i="1"/>
  <c r="H35" i="1"/>
  <c r="J35" i="1"/>
  <c r="L35" i="1"/>
  <c r="N35" i="1"/>
  <c r="P35" i="1"/>
  <c r="R35" i="1"/>
  <c r="T35" i="1"/>
  <c r="D36" i="1"/>
  <c r="F36" i="1"/>
  <c r="H36" i="1"/>
  <c r="J36" i="1"/>
  <c r="L36" i="1"/>
  <c r="N36" i="1"/>
  <c r="P36" i="1"/>
  <c r="R36" i="1"/>
  <c r="T36" i="1"/>
  <c r="D37" i="1"/>
  <c r="F37" i="1"/>
  <c r="H37" i="1"/>
  <c r="J37" i="1"/>
  <c r="L37" i="1"/>
  <c r="N37" i="1"/>
  <c r="P37" i="1"/>
  <c r="R37" i="1"/>
  <c r="T37" i="1"/>
  <c r="D38" i="1"/>
  <c r="F38" i="1"/>
  <c r="H38" i="1"/>
  <c r="J38" i="1"/>
  <c r="L38" i="1"/>
  <c r="N38" i="1"/>
  <c r="P38" i="1"/>
  <c r="R38" i="1"/>
  <c r="T38" i="1"/>
  <c r="F40" i="1"/>
  <c r="H40" i="1"/>
  <c r="J40" i="1"/>
  <c r="L40" i="1"/>
  <c r="N40" i="1"/>
  <c r="P40" i="1"/>
  <c r="R40" i="1"/>
  <c r="T40" i="1"/>
  <c r="D41" i="1"/>
  <c r="F41" i="1"/>
  <c r="H41" i="1"/>
  <c r="J41" i="1"/>
  <c r="L41" i="1"/>
  <c r="N41" i="1"/>
  <c r="P41" i="1"/>
  <c r="R41" i="1"/>
  <c r="T41" i="1"/>
  <c r="D42" i="1"/>
  <c r="F42" i="1"/>
  <c r="H42" i="1"/>
  <c r="J42" i="1"/>
  <c r="L42" i="1"/>
  <c r="N42" i="1"/>
  <c r="P42" i="1"/>
  <c r="R42" i="1"/>
  <c r="T42" i="1"/>
  <c r="D43" i="1"/>
  <c r="F43" i="1"/>
  <c r="H43" i="1"/>
  <c r="J43" i="1"/>
  <c r="L43" i="1"/>
  <c r="N43" i="1"/>
  <c r="P43" i="1"/>
  <c r="R43" i="1"/>
  <c r="T43" i="1"/>
  <c r="D44" i="1"/>
  <c r="F44" i="1"/>
  <c r="H44" i="1"/>
  <c r="J44" i="1"/>
  <c r="L44" i="1"/>
  <c r="N44" i="1"/>
  <c r="P44" i="1"/>
  <c r="R44" i="1"/>
  <c r="T44" i="1"/>
  <c r="D46" i="1"/>
  <c r="F46" i="1"/>
  <c r="H46" i="1"/>
  <c r="J46" i="1"/>
  <c r="L46" i="1"/>
  <c r="N46" i="1"/>
  <c r="P46" i="1"/>
  <c r="R46" i="1"/>
  <c r="T46" i="1"/>
  <c r="D47" i="1"/>
  <c r="F47" i="1"/>
  <c r="H47" i="1"/>
  <c r="J47" i="1"/>
  <c r="L47" i="1"/>
  <c r="N47" i="1"/>
  <c r="P47" i="1"/>
  <c r="R47" i="1"/>
  <c r="T47" i="1"/>
  <c r="B49" i="1"/>
  <c r="C49" i="1"/>
  <c r="F49" i="1" s="1"/>
  <c r="D49" i="1"/>
  <c r="E49" i="1"/>
  <c r="G49" i="1"/>
  <c r="H49" i="1"/>
  <c r="I49" i="1"/>
  <c r="K49" i="1"/>
  <c r="L49" i="1" s="1"/>
  <c r="M49" i="1"/>
  <c r="P49" i="1"/>
  <c r="O49" i="1"/>
  <c r="T49" i="1"/>
  <c r="D51" i="1"/>
  <c r="F51" i="1"/>
  <c r="H51" i="1"/>
  <c r="J51" i="1"/>
  <c r="L51" i="1"/>
  <c r="N51" i="1"/>
  <c r="P51" i="1"/>
  <c r="R51" i="1"/>
  <c r="T51" i="1"/>
  <c r="D52" i="1"/>
  <c r="F52" i="1"/>
  <c r="H52" i="1"/>
  <c r="J52" i="1"/>
  <c r="L52" i="1"/>
  <c r="N52" i="1"/>
  <c r="P52" i="1"/>
  <c r="R52" i="1"/>
  <c r="T52" i="1"/>
  <c r="H53" i="1"/>
  <c r="J53" i="1"/>
  <c r="L53" i="1"/>
  <c r="N53" i="1"/>
  <c r="P53" i="1"/>
  <c r="R53" i="1"/>
  <c r="T53" i="1"/>
  <c r="D54" i="1"/>
  <c r="F54" i="1"/>
  <c r="H54" i="1"/>
  <c r="J54" i="1"/>
  <c r="L54" i="1"/>
  <c r="N54" i="1"/>
  <c r="P54" i="1"/>
  <c r="R54" i="1"/>
  <c r="T54" i="1"/>
  <c r="D55" i="1"/>
  <c r="F55" i="1"/>
  <c r="H55" i="1"/>
  <c r="J55" i="1"/>
  <c r="L55" i="1"/>
  <c r="N55" i="1"/>
  <c r="P55" i="1"/>
  <c r="R55" i="1"/>
  <c r="T55" i="1"/>
  <c r="F57" i="1"/>
  <c r="H57" i="1"/>
  <c r="J57" i="1"/>
  <c r="L57" i="1"/>
  <c r="N57" i="1"/>
  <c r="P57" i="1"/>
  <c r="R57" i="1"/>
  <c r="T57" i="1"/>
  <c r="H58" i="1"/>
  <c r="J58" i="1"/>
  <c r="L58" i="1"/>
  <c r="N58" i="1"/>
  <c r="P58" i="1"/>
  <c r="R58" i="1"/>
  <c r="T58" i="1"/>
  <c r="D60" i="1"/>
  <c r="F60" i="1"/>
  <c r="H60" i="1"/>
  <c r="J60" i="1"/>
  <c r="L60" i="1"/>
  <c r="N60" i="1"/>
  <c r="P60" i="1"/>
  <c r="R60" i="1"/>
  <c r="T60" i="1"/>
  <c r="B77" i="1"/>
  <c r="C77" i="1"/>
  <c r="D77" i="1" s="1"/>
  <c r="E77" i="1"/>
  <c r="F77" i="1" s="1"/>
  <c r="G77" i="1"/>
  <c r="H77" i="1" s="1"/>
  <c r="I77" i="1"/>
  <c r="K77" i="1"/>
  <c r="L77" i="1"/>
  <c r="M77" i="1"/>
  <c r="N77" i="1"/>
  <c r="O77" i="1"/>
  <c r="R77" i="1" s="1"/>
  <c r="P77" i="1"/>
  <c r="T77" i="1"/>
  <c r="D79" i="1"/>
  <c r="F79" i="1"/>
  <c r="H79" i="1"/>
  <c r="J79" i="1"/>
  <c r="L79" i="1"/>
  <c r="N79" i="1"/>
  <c r="P79" i="1"/>
  <c r="R79" i="1"/>
  <c r="T79" i="1"/>
  <c r="D80" i="1"/>
  <c r="F80" i="1"/>
  <c r="H80" i="1"/>
  <c r="J80" i="1"/>
  <c r="L80" i="1"/>
  <c r="N80" i="1"/>
  <c r="P80" i="1"/>
  <c r="R80" i="1"/>
  <c r="T80" i="1"/>
  <c r="D81" i="1"/>
  <c r="F81" i="1"/>
  <c r="H81" i="1"/>
  <c r="J81" i="1"/>
  <c r="L81" i="1"/>
  <c r="N81" i="1"/>
  <c r="P81" i="1"/>
  <c r="R81" i="1"/>
  <c r="T81" i="1"/>
  <c r="D82" i="1"/>
  <c r="F82" i="1"/>
  <c r="H82" i="1"/>
  <c r="J82" i="1"/>
  <c r="L82" i="1"/>
  <c r="N82" i="1"/>
  <c r="P82" i="1"/>
  <c r="R82" i="1"/>
  <c r="T82" i="1"/>
  <c r="D83" i="1"/>
  <c r="F83" i="1"/>
  <c r="H83" i="1"/>
  <c r="J83" i="1"/>
  <c r="L83" i="1"/>
  <c r="N83" i="1"/>
  <c r="P83" i="1"/>
  <c r="R83" i="1"/>
  <c r="T83" i="1"/>
  <c r="D85" i="1"/>
  <c r="F85" i="1"/>
  <c r="H85" i="1"/>
  <c r="J85" i="1"/>
  <c r="L85" i="1"/>
  <c r="N85" i="1"/>
  <c r="P85" i="1"/>
  <c r="R85" i="1"/>
  <c r="T85" i="1"/>
  <c r="D86" i="1"/>
  <c r="F86" i="1"/>
  <c r="H86" i="1"/>
  <c r="J86" i="1"/>
  <c r="L86" i="1"/>
  <c r="N86" i="1"/>
  <c r="P86" i="1"/>
  <c r="R86" i="1"/>
  <c r="T86" i="1"/>
  <c r="D87" i="1"/>
  <c r="F87" i="1"/>
  <c r="H87" i="1"/>
  <c r="J87" i="1"/>
  <c r="L87" i="1"/>
  <c r="N87" i="1"/>
  <c r="P87" i="1"/>
  <c r="R87" i="1"/>
  <c r="T87" i="1"/>
  <c r="D88" i="1"/>
  <c r="F88" i="1"/>
  <c r="H88" i="1"/>
  <c r="J88" i="1"/>
  <c r="L88" i="1"/>
  <c r="N88" i="1"/>
  <c r="P88" i="1"/>
  <c r="R88" i="1"/>
  <c r="T88" i="1"/>
  <c r="D89" i="1"/>
  <c r="F89" i="1"/>
  <c r="H89" i="1"/>
  <c r="J89" i="1"/>
  <c r="L89" i="1"/>
  <c r="N89" i="1"/>
  <c r="P89" i="1"/>
  <c r="R89" i="1"/>
  <c r="T89" i="1"/>
  <c r="D91" i="1"/>
  <c r="F91" i="1"/>
  <c r="H91" i="1"/>
  <c r="J91" i="1"/>
  <c r="L91" i="1"/>
  <c r="N91" i="1"/>
  <c r="P91" i="1"/>
  <c r="R91" i="1"/>
  <c r="T91" i="1"/>
  <c r="D92" i="1"/>
  <c r="F92" i="1"/>
  <c r="H92" i="1"/>
  <c r="J92" i="1"/>
  <c r="L92" i="1"/>
  <c r="N92" i="1"/>
  <c r="P92" i="1"/>
  <c r="R92" i="1"/>
  <c r="T92" i="1"/>
  <c r="D93" i="1"/>
  <c r="F93" i="1"/>
  <c r="H93" i="1"/>
  <c r="J93" i="1"/>
  <c r="L93" i="1"/>
  <c r="N93" i="1"/>
  <c r="P93" i="1"/>
  <c r="R93" i="1"/>
  <c r="T93" i="1"/>
  <c r="B96" i="1"/>
  <c r="C96" i="1"/>
  <c r="D96" i="1" s="1"/>
  <c r="E96" i="1"/>
  <c r="G96" i="1"/>
  <c r="I96" i="1"/>
  <c r="J96" i="1" s="1"/>
  <c r="K96" i="1"/>
  <c r="M96" i="1"/>
  <c r="P96" i="1" s="1"/>
  <c r="O96" i="1"/>
  <c r="R96" i="1"/>
  <c r="T96" i="1"/>
  <c r="N98" i="1"/>
  <c r="P98" i="1"/>
  <c r="R98" i="1"/>
  <c r="T98" i="1"/>
  <c r="F99" i="1"/>
  <c r="H99" i="1"/>
  <c r="J99" i="1"/>
  <c r="L99" i="1"/>
  <c r="N99" i="1"/>
  <c r="P99" i="1"/>
  <c r="R99" i="1"/>
  <c r="T99" i="1"/>
  <c r="P100" i="1"/>
  <c r="R100" i="1"/>
  <c r="T100" i="1"/>
  <c r="D101" i="1"/>
  <c r="F101" i="1"/>
  <c r="H101" i="1"/>
  <c r="J101" i="1"/>
  <c r="L101" i="1"/>
  <c r="N101" i="1"/>
  <c r="P101" i="1"/>
  <c r="R101" i="1"/>
  <c r="T101" i="1"/>
  <c r="N102" i="1"/>
  <c r="P102" i="1"/>
  <c r="R102" i="1"/>
  <c r="T102" i="1"/>
  <c r="D104" i="1"/>
  <c r="F104" i="1"/>
  <c r="H104" i="1"/>
  <c r="J104" i="1"/>
  <c r="L104" i="1"/>
  <c r="N104" i="1"/>
  <c r="P104" i="1"/>
  <c r="R104" i="1"/>
  <c r="T104" i="1"/>
  <c r="D105" i="1"/>
  <c r="F105" i="1"/>
  <c r="H105" i="1"/>
  <c r="J105" i="1"/>
  <c r="L105" i="1"/>
  <c r="N105" i="1"/>
  <c r="P105" i="1"/>
  <c r="R105" i="1"/>
  <c r="T105" i="1"/>
  <c r="D106" i="1"/>
  <c r="F106" i="1"/>
  <c r="H106" i="1"/>
  <c r="J106" i="1"/>
  <c r="L106" i="1"/>
  <c r="N106" i="1"/>
  <c r="P106" i="1"/>
  <c r="R106" i="1"/>
  <c r="T106" i="1"/>
  <c r="F107" i="1"/>
  <c r="H107" i="1"/>
  <c r="J107" i="1"/>
  <c r="L107" i="1"/>
  <c r="N107" i="1"/>
  <c r="P107" i="1"/>
  <c r="R107" i="1"/>
  <c r="T107" i="1"/>
  <c r="D108" i="1"/>
  <c r="F108" i="1"/>
  <c r="H108" i="1"/>
  <c r="J108" i="1"/>
  <c r="L108" i="1"/>
  <c r="N108" i="1"/>
  <c r="P108" i="1"/>
  <c r="R108" i="1"/>
  <c r="T108" i="1"/>
  <c r="N109" i="1"/>
  <c r="P109" i="1"/>
  <c r="R109" i="1"/>
  <c r="T109" i="1"/>
  <c r="B111" i="1"/>
  <c r="C111" i="1"/>
  <c r="D111" i="1" s="1"/>
  <c r="E111" i="1"/>
  <c r="G111" i="1"/>
  <c r="J111" i="1" s="1"/>
  <c r="I111" i="1"/>
  <c r="K111" i="1"/>
  <c r="L111" i="1"/>
  <c r="M111" i="1"/>
  <c r="N111" i="1" s="1"/>
  <c r="O111" i="1"/>
  <c r="P111" i="1" s="1"/>
  <c r="T111" i="1"/>
  <c r="D113" i="1"/>
  <c r="F113" i="1"/>
  <c r="H113" i="1"/>
  <c r="J113" i="1"/>
  <c r="L113" i="1"/>
  <c r="N113" i="1"/>
  <c r="P113" i="1"/>
  <c r="R113" i="1"/>
  <c r="T113" i="1"/>
  <c r="D114" i="1"/>
  <c r="F114" i="1"/>
  <c r="H114" i="1"/>
  <c r="J114" i="1"/>
  <c r="L114" i="1"/>
  <c r="N114" i="1"/>
  <c r="P114" i="1"/>
  <c r="R114" i="1"/>
  <c r="T114" i="1"/>
  <c r="H115" i="1"/>
  <c r="J115" i="1"/>
  <c r="L115" i="1"/>
  <c r="N115" i="1"/>
  <c r="P115" i="1"/>
  <c r="R115" i="1"/>
  <c r="T115" i="1"/>
  <c r="D116" i="1"/>
  <c r="F116" i="1"/>
  <c r="H116" i="1"/>
  <c r="J116" i="1"/>
  <c r="L116" i="1"/>
  <c r="N116" i="1"/>
  <c r="P116" i="1"/>
  <c r="R116" i="1"/>
  <c r="T116" i="1"/>
  <c r="H118" i="1"/>
  <c r="J118" i="1"/>
  <c r="L118" i="1"/>
  <c r="N118" i="1"/>
  <c r="P118" i="1"/>
  <c r="R118" i="1"/>
  <c r="T118" i="1"/>
  <c r="D119" i="1"/>
  <c r="F119" i="1"/>
  <c r="H119" i="1"/>
  <c r="J119" i="1"/>
  <c r="L119" i="1"/>
  <c r="N119" i="1"/>
  <c r="P119" i="1"/>
  <c r="R119" i="1"/>
  <c r="T119" i="1"/>
  <c r="D120" i="1"/>
  <c r="F120" i="1"/>
  <c r="H120" i="1"/>
  <c r="J120" i="1"/>
  <c r="L120" i="1"/>
  <c r="N120" i="1"/>
  <c r="P120" i="1"/>
  <c r="R120" i="1"/>
  <c r="T120" i="1"/>
  <c r="D121" i="1"/>
  <c r="F121" i="1"/>
  <c r="H121" i="1"/>
  <c r="J121" i="1"/>
  <c r="L121" i="1"/>
  <c r="N121" i="1"/>
  <c r="P121" i="1"/>
  <c r="R121" i="1"/>
  <c r="T121" i="1"/>
  <c r="B123" i="1"/>
  <c r="C123" i="1"/>
  <c r="D123" i="1"/>
  <c r="E123" i="1"/>
  <c r="H125" i="1" s="1"/>
  <c r="G123" i="1"/>
  <c r="J123" i="1" s="1"/>
  <c r="H123" i="1"/>
  <c r="I123" i="1"/>
  <c r="K123" i="1"/>
  <c r="L123" i="1"/>
  <c r="M123" i="1"/>
  <c r="P123" i="1"/>
  <c r="R123" i="1"/>
  <c r="T123" i="1"/>
  <c r="D125" i="1"/>
  <c r="F125" i="1"/>
  <c r="J125" i="1"/>
  <c r="L125" i="1"/>
  <c r="N125" i="1"/>
  <c r="P125" i="1"/>
  <c r="R125" i="1"/>
  <c r="T125" i="1"/>
  <c r="D126" i="1"/>
  <c r="F126" i="1"/>
  <c r="H126" i="1"/>
  <c r="J126" i="1"/>
  <c r="L126" i="1"/>
  <c r="N126" i="1"/>
  <c r="P126" i="1"/>
  <c r="R126" i="1"/>
  <c r="T126" i="1"/>
  <c r="D127" i="1"/>
  <c r="F127" i="1"/>
  <c r="H127" i="1"/>
  <c r="J127" i="1"/>
  <c r="L127" i="1"/>
  <c r="N127" i="1"/>
  <c r="P127" i="1"/>
  <c r="R127" i="1"/>
  <c r="T127" i="1"/>
  <c r="D128" i="1"/>
  <c r="F128" i="1"/>
  <c r="H128" i="1"/>
  <c r="J128" i="1"/>
  <c r="L128" i="1"/>
  <c r="N128" i="1"/>
  <c r="P128" i="1"/>
  <c r="R128" i="1"/>
  <c r="T128" i="1"/>
  <c r="D129" i="1"/>
  <c r="F129" i="1"/>
  <c r="H129" i="1"/>
  <c r="J129" i="1"/>
  <c r="L129" i="1"/>
  <c r="N129" i="1"/>
  <c r="P129" i="1"/>
  <c r="R129" i="1"/>
  <c r="T129" i="1"/>
  <c r="P131" i="1"/>
  <c r="R131" i="1"/>
  <c r="T131" i="1"/>
  <c r="D132" i="1"/>
  <c r="F132" i="1"/>
  <c r="H132" i="1"/>
  <c r="J132" i="1"/>
  <c r="L132" i="1"/>
  <c r="N132" i="1"/>
  <c r="P132" i="1"/>
  <c r="R132" i="1"/>
  <c r="T132" i="1"/>
  <c r="D133" i="1"/>
  <c r="F133" i="1"/>
  <c r="H133" i="1"/>
  <c r="J133" i="1"/>
  <c r="L133" i="1"/>
  <c r="N133" i="1"/>
  <c r="P133" i="1"/>
  <c r="R133" i="1"/>
  <c r="T133" i="1"/>
  <c r="D134" i="1"/>
  <c r="F134" i="1"/>
  <c r="H134" i="1"/>
  <c r="J134" i="1"/>
  <c r="L134" i="1"/>
  <c r="N134" i="1"/>
  <c r="P134" i="1"/>
  <c r="R134" i="1"/>
  <c r="T134" i="1"/>
  <c r="D135" i="1"/>
  <c r="F135" i="1"/>
  <c r="H135" i="1"/>
  <c r="J135" i="1"/>
  <c r="L135" i="1"/>
  <c r="N135" i="1"/>
  <c r="U135" i="1" s="1"/>
  <c r="V135" i="1" s="1"/>
  <c r="W135" i="1" s="1"/>
  <c r="P135" i="1"/>
  <c r="R135" i="1"/>
  <c r="T135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J49" i="1"/>
  <c r="O12" i="1"/>
  <c r="R12" i="1" s="1"/>
  <c r="R111" i="1"/>
  <c r="R49" i="1"/>
  <c r="N123" i="1"/>
  <c r="B12" i="1"/>
  <c r="N49" i="1"/>
  <c r="R14" i="1"/>
  <c r="F111" i="1"/>
  <c r="J77" i="1"/>
  <c r="J12" i="5" l="1"/>
  <c r="N12" i="5"/>
  <c r="H49" i="5"/>
  <c r="D111" i="5"/>
  <c r="L111" i="5"/>
  <c r="P111" i="5"/>
  <c r="C12" i="5"/>
  <c r="D12" i="5" s="1"/>
  <c r="G12" i="5"/>
  <c r="H12" i="5" s="1"/>
  <c r="K12" i="5"/>
  <c r="L12" i="5" s="1"/>
  <c r="O12" i="5"/>
  <c r="R14" i="5"/>
  <c r="F49" i="5"/>
  <c r="N49" i="5"/>
  <c r="R77" i="5"/>
  <c r="J111" i="5"/>
  <c r="P49" i="5"/>
  <c r="E12" i="1"/>
  <c r="F123" i="1"/>
  <c r="H111" i="1"/>
  <c r="L96" i="1"/>
  <c r="H96" i="1"/>
  <c r="N96" i="1"/>
  <c r="F96" i="1"/>
  <c r="I12" i="1"/>
  <c r="C12" i="1"/>
  <c r="F12" i="1" s="1"/>
  <c r="M12" i="1"/>
  <c r="P12" i="1" s="1"/>
  <c r="P14" i="1"/>
  <c r="J14" i="1"/>
  <c r="G12" i="1"/>
  <c r="H12" i="1" s="1"/>
  <c r="K12" i="1"/>
  <c r="N14" i="1"/>
  <c r="R12" i="5" l="1"/>
  <c r="P12" i="5"/>
  <c r="F12" i="5"/>
  <c r="L12" i="1"/>
  <c r="D12" i="1"/>
  <c r="J12" i="1"/>
  <c r="N12" i="1"/>
  <c r="D58" i="1" l="1"/>
  <c r="D58" i="5"/>
</calcChain>
</file>

<file path=xl/comments1.xml><?xml version="1.0" encoding="utf-8"?>
<comments xmlns="http://schemas.openxmlformats.org/spreadsheetml/2006/main">
  <authors>
    <author>NSCB1</author>
  </authors>
  <commentList>
    <comment ref="AA6" authorId="0">
      <text>
        <r>
          <rPr>
            <b/>
            <sz val="9"/>
            <color indexed="81"/>
            <rFont val="Tahoma"/>
            <family val="2"/>
          </rPr>
          <t>NSCB1:</t>
        </r>
        <r>
          <rPr>
            <sz val="9"/>
            <color indexed="81"/>
            <rFont val="Tahoma"/>
            <family val="2"/>
          </rPr>
          <t xml:space="preserve">
based from CAR GR</t>
        </r>
      </text>
    </comment>
    <comment ref="AB6" authorId="0">
      <text>
        <r>
          <rPr>
            <b/>
            <sz val="9"/>
            <color indexed="81"/>
            <rFont val="Tahoma"/>
            <family val="2"/>
          </rPr>
          <t>NSCB1:</t>
        </r>
        <r>
          <rPr>
            <sz val="9"/>
            <color indexed="81"/>
            <rFont val="Tahoma"/>
            <family val="2"/>
          </rPr>
          <t xml:space="preserve">
based from provincial GR</t>
        </r>
      </text>
    </comment>
  </commentList>
</comments>
</file>

<file path=xl/comments2.xml><?xml version="1.0" encoding="utf-8"?>
<comments xmlns="http://schemas.openxmlformats.org/spreadsheetml/2006/main">
  <authors>
    <author>NSCB1</author>
  </authors>
  <commentList>
    <comment ref="AA6" authorId="0">
      <text>
        <r>
          <rPr>
            <b/>
            <sz val="9"/>
            <color indexed="81"/>
            <rFont val="Tahoma"/>
            <family val="2"/>
          </rPr>
          <t>NSCB1:</t>
        </r>
        <r>
          <rPr>
            <sz val="9"/>
            <color indexed="81"/>
            <rFont val="Tahoma"/>
            <family val="2"/>
          </rPr>
          <t xml:space="preserve">
based from CAR GR</t>
        </r>
      </text>
    </comment>
    <comment ref="AC6" authorId="0">
      <text>
        <r>
          <rPr>
            <b/>
            <sz val="9"/>
            <color indexed="81"/>
            <rFont val="Tahoma"/>
            <family val="2"/>
          </rPr>
          <t>NSCB1:</t>
        </r>
        <r>
          <rPr>
            <sz val="9"/>
            <color indexed="81"/>
            <rFont val="Tahoma"/>
            <family val="2"/>
          </rPr>
          <t xml:space="preserve">
based from provincial GR</t>
        </r>
      </text>
    </comment>
  </commentList>
</comments>
</file>

<file path=xl/comments3.xml><?xml version="1.0" encoding="utf-8"?>
<comments xmlns="http://schemas.openxmlformats.org/spreadsheetml/2006/main">
  <authors>
    <author>NSCB1</author>
  </authors>
  <commentList>
    <comment ref="V4" authorId="0">
      <text>
        <r>
          <rPr>
            <b/>
            <sz val="9"/>
            <color indexed="81"/>
            <rFont val="Tahoma"/>
            <family val="2"/>
          </rPr>
          <t>NSCB1:</t>
        </r>
        <r>
          <rPr>
            <sz val="9"/>
            <color indexed="81"/>
            <rFont val="Tahoma"/>
            <family val="2"/>
          </rPr>
          <t xml:space="preserve">
based from CAR GR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NSCB1:</t>
        </r>
        <r>
          <rPr>
            <sz val="9"/>
            <color indexed="81"/>
            <rFont val="Tahoma"/>
            <family val="2"/>
          </rPr>
          <t xml:space="preserve">
based from provincial GR</t>
        </r>
      </text>
    </comment>
    <comment ref="Y4" authorId="0">
      <text>
        <r>
          <rPr>
            <b/>
            <sz val="9"/>
            <color indexed="81"/>
            <rFont val="Tahoma"/>
            <family val="2"/>
          </rPr>
          <t>NSCB1:</t>
        </r>
        <r>
          <rPr>
            <sz val="9"/>
            <color indexed="81"/>
            <rFont val="Tahoma"/>
            <family val="2"/>
          </rPr>
          <t xml:space="preserve">
based from CAR GR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NSCB1:</t>
        </r>
        <r>
          <rPr>
            <sz val="9"/>
            <color indexed="81"/>
            <rFont val="Tahoma"/>
            <family val="2"/>
          </rPr>
          <t xml:space="preserve">
based from provincial GR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NSCB1:</t>
        </r>
        <r>
          <rPr>
            <sz val="9"/>
            <color indexed="81"/>
            <rFont val="Tahoma"/>
            <family val="2"/>
          </rPr>
          <t xml:space="preserve">
based from CAR GR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NSCB1:</t>
        </r>
        <r>
          <rPr>
            <sz val="9"/>
            <color indexed="81"/>
            <rFont val="Tahoma"/>
            <family val="2"/>
          </rPr>
          <t xml:space="preserve">
based from provincial GR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NSCB1:</t>
        </r>
        <r>
          <rPr>
            <sz val="9"/>
            <color indexed="81"/>
            <rFont val="Tahoma"/>
            <family val="2"/>
          </rPr>
          <t xml:space="preserve">
based from CAR GR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NSCB1:</t>
        </r>
        <r>
          <rPr>
            <sz val="9"/>
            <color indexed="81"/>
            <rFont val="Tahoma"/>
            <family val="2"/>
          </rPr>
          <t xml:space="preserve">
based from provincial GR</t>
        </r>
      </text>
    </comment>
  </commentList>
</comments>
</file>

<file path=xl/sharedStrings.xml><?xml version="1.0" encoding="utf-8"?>
<sst xmlns="http://schemas.openxmlformats.org/spreadsheetml/2006/main" count="422" uniqueCount="132">
  <si>
    <t>Table 1.1</t>
  </si>
  <si>
    <t>Table 1.1 Continued</t>
  </si>
  <si>
    <t>Total</t>
  </si>
  <si>
    <t>Growth</t>
  </si>
  <si>
    <t xml:space="preserve">Growth </t>
  </si>
  <si>
    <t>Municipality</t>
  </si>
  <si>
    <t>Population</t>
  </si>
  <si>
    <t>Rate</t>
  </si>
  <si>
    <t>CAR</t>
  </si>
  <si>
    <t>Abra</t>
  </si>
  <si>
    <t xml:space="preserve">     Bangued </t>
  </si>
  <si>
    <t xml:space="preserve">     Boliney</t>
  </si>
  <si>
    <t xml:space="preserve">     Bucay</t>
  </si>
  <si>
    <t xml:space="preserve">     Bucloc</t>
  </si>
  <si>
    <t xml:space="preserve">     Daguioman</t>
  </si>
  <si>
    <t xml:space="preserve">     Danglas</t>
  </si>
  <si>
    <t xml:space="preserve">     Dolores</t>
  </si>
  <si>
    <t xml:space="preserve">     La Paz</t>
  </si>
  <si>
    <t xml:space="preserve">     Lacub</t>
  </si>
  <si>
    <t xml:space="preserve">     Lagangilang</t>
  </si>
  <si>
    <t xml:space="preserve">     Lagayan</t>
  </si>
  <si>
    <t xml:space="preserve">     Langiden</t>
  </si>
  <si>
    <t xml:space="preserve">     Licuan-Baay (Licuan)</t>
  </si>
  <si>
    <t xml:space="preserve">     Luba</t>
  </si>
  <si>
    <t xml:space="preserve">     Malibcong</t>
  </si>
  <si>
    <t xml:space="preserve">     Manabo</t>
  </si>
  <si>
    <t xml:space="preserve">     Peñarrubia</t>
  </si>
  <si>
    <t xml:space="preserve">     Pidigan</t>
  </si>
  <si>
    <t xml:space="preserve">     Pilar</t>
  </si>
  <si>
    <t xml:space="preserve">     San Isidro</t>
  </si>
  <si>
    <t xml:space="preserve">     San Juan</t>
  </si>
  <si>
    <t xml:space="preserve">     San Quintin</t>
  </si>
  <si>
    <t xml:space="preserve">     Tayum</t>
  </si>
  <si>
    <t xml:space="preserve">     Tineg</t>
  </si>
  <si>
    <t xml:space="preserve">     Tubo</t>
  </si>
  <si>
    <t xml:space="preserve">     Villaviciosa</t>
  </si>
  <si>
    <t xml:space="preserve">     Calanasan (Bayag)</t>
  </si>
  <si>
    <t xml:space="preserve">     Conner</t>
  </si>
  <si>
    <t xml:space="preserve">     Flora</t>
  </si>
  <si>
    <t xml:space="preserve">     Kabugao </t>
  </si>
  <si>
    <t xml:space="preserve">     Luna</t>
  </si>
  <si>
    <t xml:space="preserve">     Pudtol</t>
  </si>
  <si>
    <t xml:space="preserve">     Santa Marcela</t>
  </si>
  <si>
    <t>Baguio City</t>
  </si>
  <si>
    <t>Source:  National Statistics Office</t>
  </si>
  <si>
    <t>Benguet</t>
  </si>
  <si>
    <t xml:space="preserve">     Atok</t>
  </si>
  <si>
    <t xml:space="preserve">     Bakun</t>
  </si>
  <si>
    <t xml:space="preserve">     Bokod</t>
  </si>
  <si>
    <t xml:space="preserve">     Buguias</t>
  </si>
  <si>
    <t xml:space="preserve">     Itogon</t>
  </si>
  <si>
    <t xml:space="preserve">     Kabayan</t>
  </si>
  <si>
    <t xml:space="preserve">     Kapangan</t>
  </si>
  <si>
    <t xml:space="preserve">     Kibungan</t>
  </si>
  <si>
    <t xml:space="preserve">     La Trinidad</t>
  </si>
  <si>
    <t xml:space="preserve">     Mankayan</t>
  </si>
  <si>
    <t xml:space="preserve">     Sablan</t>
  </si>
  <si>
    <t xml:space="preserve">     Tuba</t>
  </si>
  <si>
    <t xml:space="preserve">     Tublay</t>
  </si>
  <si>
    <t xml:space="preserve">     Aguinaldo</t>
  </si>
  <si>
    <t xml:space="preserve">     Alfonso Lista (Potia)</t>
  </si>
  <si>
    <t xml:space="preserve">     Asipulo</t>
  </si>
  <si>
    <t xml:space="preserve">     Hingyon</t>
  </si>
  <si>
    <t xml:space="preserve">     Hungduan</t>
  </si>
  <si>
    <t xml:space="preserve">     Kiangan</t>
  </si>
  <si>
    <t xml:space="preserve">     Lagawe </t>
  </si>
  <si>
    <t xml:space="preserve">     Lamut</t>
  </si>
  <si>
    <t xml:space="preserve">     Mayoyao</t>
  </si>
  <si>
    <t xml:space="preserve">     Tinoc</t>
  </si>
  <si>
    <t xml:space="preserve">     Balbalan</t>
  </si>
  <si>
    <t xml:space="preserve">     Lubuagan</t>
  </si>
  <si>
    <t xml:space="preserve">     Pasil</t>
  </si>
  <si>
    <t xml:space="preserve">     Pinukpuk</t>
  </si>
  <si>
    <t xml:space="preserve">     Rizal (Liwan)</t>
  </si>
  <si>
    <t xml:space="preserve">     Tanudan</t>
  </si>
  <si>
    <t xml:space="preserve">     Tinglayan</t>
  </si>
  <si>
    <t>Mountain Province</t>
  </si>
  <si>
    <t xml:space="preserve">     Barlig</t>
  </si>
  <si>
    <t xml:space="preserve">     Bauko</t>
  </si>
  <si>
    <t xml:space="preserve">     Besao</t>
  </si>
  <si>
    <t xml:space="preserve">     Bontoc </t>
  </si>
  <si>
    <t xml:space="preserve">     Natonin</t>
  </si>
  <si>
    <t xml:space="preserve">     Sabangan</t>
  </si>
  <si>
    <t xml:space="preserve">     Sadanga</t>
  </si>
  <si>
    <t xml:space="preserve">     Sagada</t>
  </si>
  <si>
    <t xml:space="preserve">     Tadian</t>
  </si>
  <si>
    <t>Apayao 1/</t>
  </si>
  <si>
    <t>Kalinga 3/</t>
  </si>
  <si>
    <t>Philippines</t>
  </si>
  <si>
    <t>Ifugao 2/</t>
  </si>
  <si>
    <t>Province/City</t>
  </si>
  <si>
    <t>POPULATION AND GROWTH RATE BY PROVINCE/CITY/MUNICIPALITY</t>
  </si>
  <si>
    <t xml:space="preserve">Total </t>
  </si>
  <si>
    <t>-</t>
  </si>
  <si>
    <t xml:space="preserve">     Paracelis (Paracales) 4/</t>
  </si>
  <si>
    <t>1/  Created into a province under R.A. 7878 dated July 25, 1994, ratified May 8, 1995; taken from Kalinga-Apayao.</t>
  </si>
  <si>
    <t>2/  Sub-province of Mt. Province in 1918, 1939,1948 and 1960; created into a province on June 18, 1966 under</t>
  </si>
  <si>
    <t xml:space="preserve">     R.A. No. 4695.</t>
  </si>
  <si>
    <t>3/  Created into a province under R.A. 7878 dated July 25, 1994, ratified May 8, 1995; taken from Kalinga-Apayao.</t>
  </si>
  <si>
    <t xml:space="preserve">     June 18, 1966 under R.A. 4738.</t>
  </si>
  <si>
    <t>4/  Created into a municipality named Paracales on June 16, 1962 under R.A. No. 3488; renamed Paracelis on</t>
  </si>
  <si>
    <t xml:space="preserve">     Banaue</t>
  </si>
  <si>
    <t xml:space="preserve">     Tabuk City</t>
  </si>
  <si>
    <t>Census Years  1975-2010</t>
  </si>
  <si>
    <t xml:space="preserve">     Sallapadan</t>
  </si>
  <si>
    <t>2000-2010</t>
  </si>
  <si>
    <t>GR</t>
  </si>
  <si>
    <t>population projection 1</t>
  </si>
  <si>
    <t>population projection 2</t>
  </si>
  <si>
    <t>share</t>
  </si>
  <si>
    <t>Apayao</t>
  </si>
  <si>
    <t>Ifugao</t>
  </si>
  <si>
    <t>Kalinga</t>
  </si>
  <si>
    <t>2000-2007</t>
  </si>
  <si>
    <t>1990-2010</t>
  </si>
  <si>
    <t>Population Growth Rate</t>
  </si>
  <si>
    <t>2007-2010</t>
  </si>
  <si>
    <t>Projection</t>
  </si>
  <si>
    <t>GR Population Projection</t>
  </si>
  <si>
    <t>Notes:</t>
  </si>
  <si>
    <t>1/ for CAR, used growth rate of 2007-2010. for provinces, used percent share of each province from the 2010 population</t>
  </si>
  <si>
    <t>3/ for CAR, used growth rate of 2000-2010. for provinces, used percent share of each province from the 2010 population</t>
  </si>
  <si>
    <t>4/ for CAR and provinces, used growth rate of 2000-2010</t>
  </si>
  <si>
    <r>
      <t xml:space="preserve">2011 </t>
    </r>
    <r>
      <rPr>
        <vertAlign val="superscript"/>
        <sz val="10"/>
        <rFont val="Arial"/>
        <family val="2"/>
      </rPr>
      <t>1/</t>
    </r>
  </si>
  <si>
    <r>
      <t xml:space="preserve">2011 </t>
    </r>
    <r>
      <rPr>
        <vertAlign val="superscript"/>
        <sz val="10"/>
        <rFont val="Arial"/>
        <family val="2"/>
      </rPr>
      <t>2/</t>
    </r>
  </si>
  <si>
    <r>
      <t xml:space="preserve">2011 </t>
    </r>
    <r>
      <rPr>
        <vertAlign val="superscript"/>
        <sz val="10"/>
        <rFont val="Arial"/>
        <family val="2"/>
      </rPr>
      <t>3/</t>
    </r>
  </si>
  <si>
    <r>
      <t xml:space="preserve">2011 </t>
    </r>
    <r>
      <rPr>
        <vertAlign val="superscript"/>
        <sz val="10"/>
        <rFont val="Arial"/>
        <family val="2"/>
      </rPr>
      <t>4/</t>
    </r>
  </si>
  <si>
    <t>Percent share</t>
  </si>
  <si>
    <t>2/ for provinces, used growth rate of 2007-2010, for CAR it’s the summation of all the provinces</t>
  </si>
  <si>
    <t>2010-2011</t>
  </si>
  <si>
    <t>2010 actual</t>
  </si>
  <si>
    <t>Actual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</si>
</sst>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70" formatCode="_(* #,##0.0_);_(* \(#,##0.0\);_(* &quot;-&quot;?_);_(@_)"/>
    <numFmt numFmtId="171" formatCode="0.00_)"/>
    <numFmt numFmtId="174" formatCode="#,##0\ \ "/>
    <numFmt numFmtId="176" formatCode="0_)"/>
    <numFmt numFmtId="178" formatCode="_(* #,##0_);_(* \(#,##0\);_(* &quot;-&quot;??_);_(@_)"/>
    <numFmt numFmtId="185" formatCode="0_);\(0\)"/>
  </numFmts>
  <fonts count="1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i/>
      <sz val="16"/>
      <name val="Helv"/>
    </font>
    <font>
      <b/>
      <sz val="11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171" fontId="0" fillId="0" borderId="0"/>
    <xf numFmtId="43" fontId="1" fillId="0" borderId="0" applyFont="0" applyFill="0" applyBorder="0" applyAlignment="0" applyProtection="0"/>
    <xf numFmtId="38" fontId="6" fillId="2" borderId="0" applyNumberFormat="0" applyBorder="0" applyAlignment="0" applyProtection="0"/>
    <xf numFmtId="10" fontId="6" fillId="3" borderId="1" applyNumberFormat="0" applyBorder="0" applyAlignment="0" applyProtection="0"/>
    <xf numFmtId="171" fontId="7" fillId="0" borderId="0"/>
    <xf numFmtId="0" fontId="9" fillId="0" borderId="0"/>
    <xf numFmtId="10" fontId="1" fillId="0" borderId="0" applyFont="0" applyFill="0" applyBorder="0" applyAlignment="0" applyProtection="0"/>
  </cellStyleXfs>
  <cellXfs count="176">
    <xf numFmtId="171" fontId="0" fillId="0" borderId="0" xfId="0"/>
    <xf numFmtId="171" fontId="2" fillId="0" borderId="0" xfId="0" applyFont="1"/>
    <xf numFmtId="171" fontId="2" fillId="0" borderId="0" xfId="0" applyFont="1" applyFill="1" applyBorder="1" applyAlignment="1">
      <alignment horizontal="center"/>
    </xf>
    <xf numFmtId="171" fontId="3" fillId="0" borderId="0" xfId="0" applyFont="1"/>
    <xf numFmtId="171" fontId="4" fillId="0" borderId="0" xfId="0" applyFont="1" applyBorder="1" applyAlignment="1">
      <alignment horizontal="left"/>
    </xf>
    <xf numFmtId="41" fontId="4" fillId="0" borderId="0" xfId="0" applyNumberFormat="1" applyFont="1" applyBorder="1"/>
    <xf numFmtId="171" fontId="4" fillId="0" borderId="0" xfId="0" applyFont="1" applyAlignment="1">
      <alignment horizontal="left"/>
    </xf>
    <xf numFmtId="41" fontId="4" fillId="0" borderId="0" xfId="0" applyNumberFormat="1" applyFont="1"/>
    <xf numFmtId="43" fontId="4" fillId="0" borderId="0" xfId="0" applyNumberFormat="1" applyFont="1" applyBorder="1"/>
    <xf numFmtId="43" fontId="4" fillId="0" borderId="0" xfId="0" applyNumberFormat="1" applyFont="1"/>
    <xf numFmtId="171" fontId="4" fillId="0" borderId="0" xfId="0" applyFont="1"/>
    <xf numFmtId="171" fontId="5" fillId="0" borderId="0" xfId="0" applyFont="1"/>
    <xf numFmtId="171" fontId="5" fillId="0" borderId="2" xfId="0" applyFont="1" applyFill="1" applyBorder="1" applyAlignment="1">
      <alignment horizontal="center"/>
    </xf>
    <xf numFmtId="0" fontId="5" fillId="0" borderId="3" xfId="0" applyNumberFormat="1" applyFont="1" applyFill="1" applyBorder="1" applyAlignment="1">
      <alignment horizontal="centerContinuous"/>
    </xf>
    <xf numFmtId="0" fontId="5" fillId="0" borderId="4" xfId="0" applyNumberFormat="1" applyFont="1" applyFill="1" applyBorder="1" applyAlignment="1">
      <alignment horizontal="centerContinuous"/>
    </xf>
    <xf numFmtId="171" fontId="5" fillId="0" borderId="5" xfId="0" applyFont="1" applyFill="1" applyBorder="1" applyAlignment="1">
      <alignment horizontal="center"/>
    </xf>
    <xf numFmtId="171" fontId="5" fillId="0" borderId="6" xfId="0" applyFont="1" applyFill="1" applyBorder="1" applyAlignment="1">
      <alignment horizontal="center"/>
    </xf>
    <xf numFmtId="171" fontId="5" fillId="0" borderId="7" xfId="0" applyFont="1" applyFill="1" applyBorder="1" applyAlignment="1">
      <alignment horizontal="center"/>
    </xf>
    <xf numFmtId="171" fontId="5" fillId="0" borderId="8" xfId="0" applyFont="1" applyFill="1" applyBorder="1" applyAlignment="1">
      <alignment horizontal="center"/>
    </xf>
    <xf numFmtId="174" fontId="4" fillId="0" borderId="0" xfId="0" applyNumberFormat="1" applyFont="1"/>
    <xf numFmtId="41" fontId="4" fillId="0" borderId="0" xfId="0" applyNumberFormat="1" applyFont="1" applyAlignment="1">
      <alignment horizontal="right"/>
    </xf>
    <xf numFmtId="3" fontId="4" fillId="0" borderId="0" xfId="0" applyNumberFormat="1" applyFont="1"/>
    <xf numFmtId="171" fontId="4" fillId="0" borderId="0" xfId="0" applyFont="1" applyBorder="1"/>
    <xf numFmtId="174" fontId="4" fillId="0" borderId="0" xfId="0" applyNumberFormat="1" applyFont="1" applyBorder="1"/>
    <xf numFmtId="171" fontId="4" fillId="0" borderId="9" xfId="0" applyFont="1" applyBorder="1"/>
    <xf numFmtId="41" fontId="4" fillId="0" borderId="9" xfId="0" applyNumberFormat="1" applyFont="1" applyBorder="1"/>
    <xf numFmtId="43" fontId="5" fillId="0" borderId="5" xfId="0" applyNumberFormat="1" applyFont="1" applyFill="1" applyBorder="1" applyAlignment="1">
      <alignment horizontal="center"/>
    </xf>
    <xf numFmtId="174" fontId="5" fillId="0" borderId="5" xfId="0" applyNumberFormat="1" applyFont="1" applyFill="1" applyBorder="1" applyAlignment="1">
      <alignment horizontal="center"/>
    </xf>
    <xf numFmtId="43" fontId="5" fillId="0" borderId="7" xfId="0" applyNumberFormat="1" applyFont="1" applyFill="1" applyBorder="1" applyAlignment="1">
      <alignment horizontal="center"/>
    </xf>
    <xf numFmtId="174" fontId="5" fillId="0" borderId="7" xfId="0" applyNumberFormat="1" applyFont="1" applyFill="1" applyBorder="1" applyAlignment="1">
      <alignment horizontal="center"/>
    </xf>
    <xf numFmtId="41" fontId="4" fillId="0" borderId="0" xfId="0" applyNumberFormat="1" applyFont="1" applyAlignment="1">
      <alignment horizontal="left"/>
    </xf>
    <xf numFmtId="3" fontId="4" fillId="0" borderId="0" xfId="0" applyNumberFormat="1" applyFont="1" applyBorder="1"/>
    <xf numFmtId="170" fontId="5" fillId="0" borderId="0" xfId="0" applyNumberFormat="1" applyFont="1" applyBorder="1"/>
    <xf numFmtId="170" fontId="4" fillId="0" borderId="0" xfId="0" applyNumberFormat="1" applyFont="1" applyBorder="1"/>
    <xf numFmtId="170" fontId="4" fillId="0" borderId="1" xfId="0" applyNumberFormat="1" applyFont="1" applyBorder="1"/>
    <xf numFmtId="41" fontId="4" fillId="0" borderId="0" xfId="0" applyNumberFormat="1" applyFont="1" applyBorder="1" applyAlignment="1">
      <alignment horizontal="left"/>
    </xf>
    <xf numFmtId="170" fontId="4" fillId="0" borderId="9" xfId="0" applyNumberFormat="1" applyFont="1" applyBorder="1"/>
    <xf numFmtId="41" fontId="5" fillId="0" borderId="10" xfId="0" applyNumberFormat="1" applyFont="1" applyBorder="1"/>
    <xf numFmtId="170" fontId="5" fillId="0" borderId="10" xfId="0" applyNumberFormat="1" applyFont="1" applyBorder="1"/>
    <xf numFmtId="171" fontId="5" fillId="0" borderId="6" xfId="0" applyFont="1" applyFill="1" applyBorder="1" applyAlignment="1">
      <alignment horizontal="center" vertical="center"/>
    </xf>
    <xf numFmtId="171" fontId="5" fillId="0" borderId="5" xfId="0" applyFont="1" applyFill="1" applyBorder="1" applyAlignment="1">
      <alignment horizontal="center" vertical="center"/>
    </xf>
    <xf numFmtId="171" fontId="5" fillId="0" borderId="2" xfId="0" applyFont="1" applyFill="1" applyBorder="1" applyAlignment="1">
      <alignment horizontal="center" vertical="center"/>
    </xf>
    <xf numFmtId="171" fontId="5" fillId="0" borderId="8" xfId="0" applyFont="1" applyFill="1" applyBorder="1" applyAlignment="1">
      <alignment horizontal="center" vertical="center"/>
    </xf>
    <xf numFmtId="171" fontId="5" fillId="0" borderId="7" xfId="0" applyFont="1" applyFill="1" applyBorder="1" applyAlignment="1">
      <alignment horizontal="center" vertical="center"/>
    </xf>
    <xf numFmtId="41" fontId="4" fillId="0" borderId="0" xfId="0" applyNumberFormat="1" applyFont="1" applyAlignment="1">
      <alignment horizontal="center" vertical="center"/>
    </xf>
    <xf numFmtId="170" fontId="4" fillId="0" borderId="0" xfId="0" applyNumberFormat="1" applyFont="1" applyBorder="1" applyAlignment="1">
      <alignment horizontal="center" vertical="center"/>
    </xf>
    <xf numFmtId="171" fontId="4" fillId="0" borderId="0" xfId="0" applyFont="1" applyAlignment="1">
      <alignment vertical="center"/>
    </xf>
    <xf numFmtId="41" fontId="4" fillId="0" borderId="0" xfId="0" applyNumberFormat="1" applyFont="1" applyAlignment="1">
      <alignment horizontal="right" vertical="center"/>
    </xf>
    <xf numFmtId="41" fontId="4" fillId="0" borderId="0" xfId="0" applyNumberFormat="1" applyFont="1" applyAlignment="1">
      <alignment vertical="center"/>
    </xf>
    <xf numFmtId="170" fontId="4" fillId="0" borderId="0" xfId="0" applyNumberFormat="1" applyFont="1" applyBorder="1" applyAlignment="1">
      <alignment vertical="center"/>
    </xf>
    <xf numFmtId="171" fontId="5" fillId="0" borderId="0" xfId="0" applyFont="1" applyFill="1" applyBorder="1" applyAlignment="1">
      <alignment horizontal="center"/>
    </xf>
    <xf numFmtId="174" fontId="5" fillId="0" borderId="0" xfId="0" applyNumberFormat="1" applyFont="1" applyFill="1" applyBorder="1" applyAlignment="1">
      <alignment horizontal="center"/>
    </xf>
    <xf numFmtId="43" fontId="5" fillId="0" borderId="0" xfId="0" applyNumberFormat="1" applyFont="1" applyFill="1" applyBorder="1" applyAlignment="1">
      <alignment horizontal="center"/>
    </xf>
    <xf numFmtId="171" fontId="4" fillId="0" borderId="7" xfId="0" applyFont="1" applyBorder="1"/>
    <xf numFmtId="171" fontId="5" fillId="0" borderId="7" xfId="0" applyFont="1" applyBorder="1" applyAlignment="1">
      <alignment horizontal="center"/>
    </xf>
    <xf numFmtId="176" fontId="5" fillId="0" borderId="5" xfId="0" applyNumberFormat="1" applyFont="1" applyBorder="1" applyAlignment="1">
      <alignment horizontal="center"/>
    </xf>
    <xf numFmtId="171" fontId="5" fillId="0" borderId="2" xfId="0" applyFont="1" applyBorder="1" applyAlignment="1">
      <alignment horizontal="center"/>
    </xf>
    <xf numFmtId="170" fontId="4" fillId="0" borderId="0" xfId="0" applyNumberFormat="1" applyFont="1" applyBorder="1" applyAlignment="1">
      <alignment horizontal="right"/>
    </xf>
    <xf numFmtId="15" fontId="8" fillId="0" borderId="0" xfId="0" applyNumberFormat="1" applyFont="1" applyBorder="1" applyAlignment="1">
      <alignment horizontal="center"/>
    </xf>
    <xf numFmtId="170" fontId="4" fillId="0" borderId="0" xfId="0" applyNumberFormat="1" applyFont="1"/>
    <xf numFmtId="178" fontId="4" fillId="0" borderId="0" xfId="1" applyNumberFormat="1" applyFont="1" applyFill="1"/>
    <xf numFmtId="170" fontId="4" fillId="0" borderId="0" xfId="5" quotePrefix="1" applyNumberFormat="1" applyFont="1" applyFill="1" applyBorder="1"/>
    <xf numFmtId="170" fontId="4" fillId="0" borderId="0" xfId="0" applyNumberFormat="1" applyFont="1" applyFill="1"/>
    <xf numFmtId="178" fontId="4" fillId="0" borderId="0" xfId="1" applyNumberFormat="1" applyFont="1" applyFill="1" applyAlignment="1">
      <alignment horizontal="right"/>
    </xf>
    <xf numFmtId="171" fontId="4" fillId="0" borderId="0" xfId="0" applyFont="1" applyFill="1"/>
    <xf numFmtId="171" fontId="6" fillId="0" borderId="0" xfId="0" applyFont="1" applyBorder="1" applyAlignment="1">
      <alignment horizontal="left"/>
    </xf>
    <xf numFmtId="171" fontId="6" fillId="0" borderId="0" xfId="0" applyFont="1" applyAlignment="1">
      <alignment horizontal="left"/>
    </xf>
    <xf numFmtId="170" fontId="5" fillId="0" borderId="10" xfId="5" quotePrefix="1" applyNumberFormat="1" applyFont="1" applyBorder="1"/>
    <xf numFmtId="171" fontId="4" fillId="0" borderId="9" xfId="0" applyFont="1" applyFill="1" applyBorder="1"/>
    <xf numFmtId="170" fontId="4" fillId="0" borderId="9" xfId="0" applyNumberFormat="1" applyFont="1" applyFill="1" applyBorder="1"/>
    <xf numFmtId="41" fontId="4" fillId="0" borderId="0" xfId="0" applyNumberFormat="1" applyFont="1" applyFill="1" applyBorder="1"/>
    <xf numFmtId="170" fontId="5" fillId="0" borderId="0" xfId="0" applyNumberFormat="1" applyFont="1" applyFill="1" applyBorder="1"/>
    <xf numFmtId="171" fontId="2" fillId="0" borderId="0" xfId="0" applyFont="1" applyFill="1"/>
    <xf numFmtId="43" fontId="3" fillId="0" borderId="0" xfId="0" applyNumberFormat="1" applyFont="1" applyFill="1"/>
    <xf numFmtId="178" fontId="5" fillId="0" borderId="0" xfId="1" applyNumberFormat="1" applyFont="1" applyFill="1"/>
    <xf numFmtId="178" fontId="4" fillId="0" borderId="9" xfId="1" applyNumberFormat="1" applyFont="1" applyFill="1" applyBorder="1"/>
    <xf numFmtId="171" fontId="4" fillId="0" borderId="0" xfId="0" applyFont="1" applyFill="1" applyBorder="1"/>
    <xf numFmtId="15" fontId="8" fillId="0" borderId="0" xfId="0" applyNumberFormat="1" applyFont="1" applyFill="1" applyBorder="1" applyAlignment="1">
      <alignment horizontal="center"/>
    </xf>
    <xf numFmtId="170" fontId="5" fillId="0" borderId="0" xfId="0" applyNumberFormat="1" applyFont="1" applyFill="1"/>
    <xf numFmtId="170" fontId="4" fillId="0" borderId="0" xfId="0" applyNumberFormat="1" applyFont="1" applyFill="1" applyBorder="1"/>
    <xf numFmtId="170" fontId="4" fillId="0" borderId="9" xfId="5" quotePrefix="1" applyNumberFormat="1" applyFont="1" applyFill="1" applyBorder="1"/>
    <xf numFmtId="170" fontId="5" fillId="0" borderId="0" xfId="5" quotePrefix="1" applyNumberFormat="1" applyFont="1" applyFill="1" applyBorder="1"/>
    <xf numFmtId="176" fontId="5" fillId="0" borderId="5" xfId="0" applyNumberFormat="1" applyFont="1" applyFill="1" applyBorder="1" applyAlignment="1">
      <alignment horizontal="center"/>
    </xf>
    <xf numFmtId="178" fontId="5" fillId="0" borderId="10" xfId="1" applyNumberFormat="1" applyFont="1" applyFill="1" applyBorder="1"/>
    <xf numFmtId="3" fontId="4" fillId="0" borderId="0" xfId="0" applyNumberFormat="1" applyFont="1" applyFill="1"/>
    <xf numFmtId="3" fontId="4" fillId="0" borderId="0" xfId="1" applyNumberFormat="1" applyFont="1" applyFill="1"/>
    <xf numFmtId="3" fontId="4" fillId="0" borderId="9" xfId="0" applyNumberFormat="1" applyFont="1" applyFill="1" applyBorder="1"/>
    <xf numFmtId="3" fontId="5" fillId="0" borderId="0" xfId="0" applyNumberFormat="1" applyFont="1" applyFill="1"/>
    <xf numFmtId="3" fontId="4" fillId="0" borderId="9" xfId="5" quotePrefix="1" applyNumberFormat="1" applyFont="1" applyFill="1" applyBorder="1"/>
    <xf numFmtId="170" fontId="5" fillId="0" borderId="9" xfId="5" quotePrefix="1" applyNumberFormat="1" applyFont="1" applyFill="1" applyBorder="1"/>
    <xf numFmtId="171" fontId="1" fillId="4" borderId="0" xfId="0" applyFont="1" applyFill="1"/>
    <xf numFmtId="171" fontId="4" fillId="4" borderId="0" xfId="0" applyFont="1" applyFill="1"/>
    <xf numFmtId="176" fontId="5" fillId="4" borderId="5" xfId="0" applyNumberFormat="1" applyFont="1" applyFill="1" applyBorder="1" applyAlignment="1">
      <alignment horizontal="center"/>
    </xf>
    <xf numFmtId="171" fontId="5" fillId="4" borderId="7" xfId="0" applyFont="1" applyFill="1" applyBorder="1" applyAlignment="1">
      <alignment horizontal="center"/>
    </xf>
    <xf numFmtId="3" fontId="4" fillId="4" borderId="0" xfId="0" applyNumberFormat="1" applyFont="1" applyFill="1"/>
    <xf numFmtId="3" fontId="4" fillId="4" borderId="0" xfId="1" applyNumberFormat="1" applyFont="1" applyFill="1"/>
    <xf numFmtId="3" fontId="4" fillId="4" borderId="9" xfId="0" applyNumberFormat="1" applyFont="1" applyFill="1" applyBorder="1"/>
    <xf numFmtId="3" fontId="5" fillId="4" borderId="0" xfId="0" applyNumberFormat="1" applyFont="1" applyFill="1"/>
    <xf numFmtId="3" fontId="4" fillId="4" borderId="9" xfId="5" quotePrefix="1" applyNumberFormat="1" applyFont="1" applyFill="1" applyBorder="1"/>
    <xf numFmtId="170" fontId="4" fillId="4" borderId="0" xfId="5" quotePrefix="1" applyNumberFormat="1" applyFont="1" applyFill="1" applyBorder="1"/>
    <xf numFmtId="171" fontId="5" fillId="4" borderId="0" xfId="0" applyFont="1" applyFill="1" applyBorder="1"/>
    <xf numFmtId="41" fontId="5" fillId="4" borderId="0" xfId="0" applyNumberFormat="1" applyFont="1" applyFill="1" applyBorder="1"/>
    <xf numFmtId="170" fontId="5" fillId="4" borderId="0" xfId="0" applyNumberFormat="1" applyFont="1" applyFill="1" applyBorder="1"/>
    <xf numFmtId="178" fontId="5" fillId="4" borderId="0" xfId="1" applyNumberFormat="1" applyFont="1" applyFill="1" applyBorder="1"/>
    <xf numFmtId="170" fontId="5" fillId="4" borderId="0" xfId="5" quotePrefix="1" applyNumberFormat="1" applyFont="1" applyFill="1" applyBorder="1"/>
    <xf numFmtId="170" fontId="5" fillId="0" borderId="10" xfId="5" quotePrefix="1" applyNumberFormat="1" applyFont="1" applyFill="1" applyBorder="1"/>
    <xf numFmtId="3" fontId="5" fillId="4" borderId="10" xfId="0" applyNumberFormat="1" applyFont="1" applyFill="1" applyBorder="1"/>
    <xf numFmtId="171" fontId="5" fillId="0" borderId="10" xfId="0" applyFont="1" applyBorder="1"/>
    <xf numFmtId="0" fontId="5" fillId="0" borderId="3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  <xf numFmtId="176" fontId="5" fillId="0" borderId="3" xfId="0" applyNumberFormat="1" applyFont="1" applyBorder="1" applyAlignment="1">
      <alignment horizontal="center"/>
    </xf>
    <xf numFmtId="176" fontId="5" fillId="0" borderId="4" xfId="0" applyNumberFormat="1" applyFont="1" applyBorder="1" applyAlignment="1">
      <alignment horizontal="center"/>
    </xf>
    <xf numFmtId="176" fontId="5" fillId="0" borderId="3" xfId="0" applyNumberFormat="1" applyFont="1" applyFill="1" applyBorder="1" applyAlignment="1">
      <alignment horizontal="center"/>
    </xf>
    <xf numFmtId="176" fontId="5" fillId="0" borderId="4" xfId="0" applyNumberFormat="1" applyFont="1" applyFill="1" applyBorder="1" applyAlignment="1">
      <alignment horizontal="center"/>
    </xf>
    <xf numFmtId="0" fontId="5" fillId="0" borderId="10" xfId="0" applyNumberFormat="1" applyFont="1" applyFill="1" applyBorder="1" applyAlignment="1">
      <alignment horizontal="center"/>
    </xf>
    <xf numFmtId="171" fontId="4" fillId="0" borderId="0" xfId="0" applyFont="1" applyAlignment="1">
      <alignment horizontal="center" vertical="center" wrapText="1"/>
    </xf>
    <xf numFmtId="43" fontId="4" fillId="0" borderId="0" xfId="1" applyFont="1"/>
    <xf numFmtId="171" fontId="4" fillId="0" borderId="0" xfId="0" applyFont="1" applyAlignment="1">
      <alignment horizontal="center" vertical="center" wrapText="1"/>
    </xf>
    <xf numFmtId="171" fontId="1" fillId="0" borderId="0" xfId="0" applyFont="1"/>
    <xf numFmtId="0" fontId="0" fillId="0" borderId="0" xfId="0" applyNumberFormat="1"/>
    <xf numFmtId="171" fontId="0" fillId="0" borderId="0" xfId="0" applyBorder="1"/>
    <xf numFmtId="0" fontId="1" fillId="0" borderId="2" xfId="0" applyNumberFormat="1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8" xfId="0" applyNumberFormat="1" applyBorder="1" applyAlignment="1">
      <alignment vertical="center"/>
    </xf>
    <xf numFmtId="171" fontId="1" fillId="0" borderId="0" xfId="0" applyFont="1" applyBorder="1"/>
    <xf numFmtId="41" fontId="0" fillId="0" borderId="0" xfId="0" applyNumberFormat="1"/>
    <xf numFmtId="41" fontId="0" fillId="0" borderId="0" xfId="0" applyNumberFormat="1" applyBorder="1"/>
    <xf numFmtId="43" fontId="0" fillId="0" borderId="0" xfId="1" applyFont="1"/>
    <xf numFmtId="37" fontId="0" fillId="0" borderId="0" xfId="1" applyNumberFormat="1" applyFont="1"/>
    <xf numFmtId="3" fontId="4" fillId="0" borderId="0" xfId="1" applyNumberFormat="1" applyFont="1"/>
    <xf numFmtId="3" fontId="0" fillId="0" borderId="0" xfId="0" applyNumberFormat="1"/>
    <xf numFmtId="1" fontId="0" fillId="0" borderId="0" xfId="0" applyNumberFormat="1" applyBorder="1" applyAlignment="1">
      <alignment vertical="center"/>
    </xf>
    <xf numFmtId="4" fontId="0" fillId="0" borderId="0" xfId="0" applyNumberFormat="1"/>
    <xf numFmtId="37" fontId="4" fillId="0" borderId="0" xfId="1" applyNumberFormat="1" applyFont="1"/>
    <xf numFmtId="171" fontId="3" fillId="0" borderId="0" xfId="0" applyFont="1" applyBorder="1"/>
    <xf numFmtId="41" fontId="3" fillId="0" borderId="0" xfId="0" applyNumberFormat="1" applyFont="1" applyBorder="1"/>
    <xf numFmtId="0" fontId="1" fillId="0" borderId="0" xfId="0" applyNumberFormat="1" applyFont="1" applyBorder="1" applyAlignment="1">
      <alignment horizontal="center" vertical="center"/>
    </xf>
    <xf numFmtId="171" fontId="1" fillId="0" borderId="1" xfId="0" applyFont="1" applyBorder="1" applyAlignment="1">
      <alignment horizontal="center" vertical="center"/>
    </xf>
    <xf numFmtId="171" fontId="1" fillId="0" borderId="2" xfId="0" applyFont="1" applyBorder="1" applyAlignment="1">
      <alignment horizontal="center" vertical="center"/>
    </xf>
    <xf numFmtId="171" fontId="1" fillId="0" borderId="7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43" fontId="4" fillId="0" borderId="0" xfId="5" quotePrefix="1" applyNumberFormat="1" applyFont="1" applyFill="1" applyBorder="1"/>
    <xf numFmtId="43" fontId="4" fillId="0" borderId="0" xfId="0" applyNumberFormat="1" applyFont="1" applyFill="1"/>
    <xf numFmtId="43" fontId="5" fillId="0" borderId="0" xfId="0" applyNumberFormat="1" applyFont="1" applyFill="1"/>
    <xf numFmtId="43" fontId="5" fillId="0" borderId="10" xfId="5" quotePrefix="1" applyNumberFormat="1" applyFont="1" applyBorder="1"/>
    <xf numFmtId="43" fontId="5" fillId="0" borderId="10" xfId="5" quotePrefix="1" applyNumberFormat="1" applyFont="1" applyFill="1" applyBorder="1"/>
    <xf numFmtId="2" fontId="0" fillId="0" borderId="0" xfId="0" applyNumberFormat="1"/>
    <xf numFmtId="2" fontId="3" fillId="0" borderId="0" xfId="0" applyNumberFormat="1" applyFont="1" applyBorder="1"/>
    <xf numFmtId="43" fontId="5" fillId="4" borderId="0" xfId="5" quotePrefix="1" applyNumberFormat="1" applyFont="1" applyFill="1" applyBorder="1"/>
    <xf numFmtId="185" fontId="1" fillId="0" borderId="2" xfId="1" applyNumberFormat="1" applyFont="1" applyBorder="1" applyAlignment="1">
      <alignment horizontal="center" vertical="center" wrapText="1"/>
    </xf>
    <xf numFmtId="185" fontId="1" fillId="0" borderId="7" xfId="1" applyNumberFormat="1" applyFon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171" fontId="1" fillId="0" borderId="9" xfId="0" applyFont="1" applyBorder="1"/>
    <xf numFmtId="41" fontId="0" fillId="0" borderId="9" xfId="0" applyNumberFormat="1" applyBorder="1"/>
    <xf numFmtId="171" fontId="1" fillId="0" borderId="0" xfId="0" applyFont="1" applyFill="1" applyBorder="1"/>
    <xf numFmtId="39" fontId="0" fillId="0" borderId="0" xfId="0" applyNumberFormat="1"/>
    <xf numFmtId="43" fontId="3" fillId="0" borderId="0" xfId="1" applyFont="1"/>
    <xf numFmtId="43" fontId="0" fillId="0" borderId="9" xfId="1" applyFont="1" applyBorder="1"/>
    <xf numFmtId="39" fontId="0" fillId="0" borderId="9" xfId="0" applyNumberFormat="1" applyBorder="1"/>
    <xf numFmtId="171" fontId="1" fillId="0" borderId="3" xfId="0" applyFont="1" applyBorder="1" applyAlignment="1">
      <alignment horizontal="center"/>
    </xf>
    <xf numFmtId="171" fontId="1" fillId="0" borderId="10" xfId="0" applyFont="1" applyBorder="1" applyAlignment="1">
      <alignment horizontal="center"/>
    </xf>
    <xf numFmtId="171" fontId="1" fillId="0" borderId="4" xfId="0" applyFont="1" applyBorder="1" applyAlignment="1">
      <alignment horizontal="center"/>
    </xf>
    <xf numFmtId="171" fontId="1" fillId="0" borderId="1" xfId="0" applyFont="1" applyBorder="1" applyAlignment="1">
      <alignment horizontal="center" vertical="center" wrapText="1"/>
    </xf>
    <xf numFmtId="185" fontId="1" fillId="0" borderId="11" xfId="1" applyNumberFormat="1" applyFont="1" applyBorder="1" applyAlignment="1">
      <alignment horizontal="center" vertical="center" wrapText="1"/>
    </xf>
    <xf numFmtId="185" fontId="1" fillId="0" borderId="8" xfId="1" applyNumberFormat="1" applyFont="1" applyBorder="1" applyAlignment="1">
      <alignment horizontal="center" vertical="center" wrapText="1"/>
    </xf>
    <xf numFmtId="185" fontId="1" fillId="0" borderId="0" xfId="1" applyNumberFormat="1" applyFont="1" applyBorder="1" applyAlignment="1">
      <alignment horizontal="center" vertical="center" wrapText="1"/>
    </xf>
    <xf numFmtId="171" fontId="1" fillId="0" borderId="0" xfId="0" applyFont="1" applyBorder="1" applyAlignment="1">
      <alignment horizontal="center" vertical="center"/>
    </xf>
    <xf numFmtId="2" fontId="0" fillId="0" borderId="0" xfId="0" applyNumberFormat="1" applyBorder="1"/>
    <xf numFmtId="0" fontId="1" fillId="0" borderId="1" xfId="0" applyNumberFormat="1" applyFont="1" applyBorder="1" applyAlignment="1">
      <alignment horizontal="center" vertical="center"/>
    </xf>
    <xf numFmtId="2" fontId="0" fillId="0" borderId="9" xfId="0" applyNumberFormat="1" applyBorder="1"/>
    <xf numFmtId="171" fontId="0" fillId="0" borderId="9" xfId="0" applyBorder="1"/>
  </cellXfs>
  <cellStyles count="7">
    <cellStyle name="Comma" xfId="1" builtinId="3"/>
    <cellStyle name="Grey" xfId="2"/>
    <cellStyle name="Input [yellow]" xfId="3"/>
    <cellStyle name="Normal" xfId="0" builtinId="0"/>
    <cellStyle name="Normal - Style1" xfId="4"/>
    <cellStyle name="Normal_aurora1_1" xfId="5"/>
    <cellStyle name="Percent [2]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6/relationships/attachedToolbars" Target="attachedToolbars.bin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10" zoomScaleSheetLayoutView="68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10" zoomScaleSheetLayoutView="68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03"/>
  <sheetViews>
    <sheetView showGridLines="0" view="pageBreakPreview" zoomScaleNormal="100" zoomScaleSheetLayoutView="5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T10" sqref="T10"/>
    </sheetView>
  </sheetViews>
  <sheetFormatPr defaultRowHeight="12" customHeight="1" x14ac:dyDescent="0.2"/>
  <cols>
    <col min="1" max="1" width="22.140625" style="10" customWidth="1"/>
    <col min="2" max="2" width="4.42578125" style="10" hidden="1" customWidth="1"/>
    <col min="3" max="3" width="13.140625" style="10" hidden="1" customWidth="1"/>
    <col min="4" max="4" width="8.7109375" style="10" hidden="1" customWidth="1"/>
    <col min="5" max="5" width="13.140625" style="10" hidden="1" customWidth="1"/>
    <col min="6" max="6" width="8.7109375" style="10" hidden="1" customWidth="1"/>
    <col min="7" max="7" width="13.140625" style="10" hidden="1" customWidth="1"/>
    <col min="8" max="8" width="8.7109375" style="10" hidden="1" customWidth="1"/>
    <col min="9" max="9" width="12.28515625" style="10" hidden="1" customWidth="1"/>
    <col min="10" max="10" width="7.7109375" style="10" hidden="1" customWidth="1"/>
    <col min="11" max="11" width="13.140625" style="10" hidden="1" customWidth="1"/>
    <col min="12" max="12" width="8.7109375" style="10" hidden="1" customWidth="1"/>
    <col min="13" max="13" width="13.140625" style="10" hidden="1" customWidth="1"/>
    <col min="14" max="14" width="8.7109375" style="10" hidden="1" customWidth="1"/>
    <col min="15" max="15" width="13.140625" style="10" customWidth="1"/>
    <col min="16" max="16" width="8.7109375" style="10" customWidth="1"/>
    <col min="17" max="17" width="14.42578125" style="64" customWidth="1"/>
    <col min="18" max="18" width="7.5703125" style="10" customWidth="1"/>
    <col min="19" max="19" width="14.42578125" style="91" customWidth="1"/>
    <col min="20" max="20" width="7.5703125" style="10" customWidth="1"/>
    <col min="21" max="21" width="11.42578125" style="10" hidden="1" customWidth="1"/>
    <col min="22" max="22" width="10.42578125" style="10" hidden="1" customWidth="1"/>
    <col min="23" max="23" width="11.7109375" style="10" hidden="1" customWidth="1"/>
    <col min="24" max="24" width="9.5703125" style="10" hidden="1" customWidth="1"/>
    <col min="25" max="25" width="9.85546875" style="10" hidden="1" customWidth="1"/>
    <col min="26" max="26" width="11.28515625" style="10" customWidth="1"/>
    <col min="27" max="27" width="15.42578125" style="10" customWidth="1"/>
    <col min="28" max="28" width="12.5703125" style="10" customWidth="1"/>
    <col min="29" max="16384" width="9.140625" style="10"/>
  </cols>
  <sheetData>
    <row r="1" spans="1:28" s="1" customFormat="1" ht="12" customHeight="1" x14ac:dyDescent="0.2">
      <c r="A1" s="1" t="s">
        <v>0</v>
      </c>
      <c r="M1" s="1" t="s">
        <v>1</v>
      </c>
      <c r="Q1" s="72"/>
      <c r="S1" s="90"/>
    </row>
    <row r="2" spans="1:28" s="1" customFormat="1" ht="12" customHeight="1" x14ac:dyDescent="0.2">
      <c r="A2" s="3" t="s">
        <v>91</v>
      </c>
      <c r="B2" s="3"/>
      <c r="C2" s="3"/>
      <c r="D2" s="3"/>
      <c r="E2" s="3"/>
      <c r="F2" s="2"/>
      <c r="I2" s="3"/>
      <c r="J2" s="3"/>
      <c r="K2" s="3"/>
      <c r="L2" s="3"/>
      <c r="M2" s="3"/>
      <c r="Q2" s="72"/>
      <c r="S2" s="90"/>
    </row>
    <row r="3" spans="1:28" s="1" customFormat="1" ht="12" customHeight="1" x14ac:dyDescent="0.2">
      <c r="A3" s="3" t="s">
        <v>103</v>
      </c>
      <c r="B3" s="3"/>
      <c r="F3" s="2"/>
      <c r="I3" s="3"/>
      <c r="Q3" s="72"/>
      <c r="S3" s="90"/>
    </row>
    <row r="4" spans="1:28" ht="7.5" customHeight="1" x14ac:dyDescent="0.2">
      <c r="P4" s="24"/>
    </row>
    <row r="5" spans="1:28" ht="12" customHeight="1" x14ac:dyDescent="0.2">
      <c r="A5" s="12" t="s">
        <v>90</v>
      </c>
      <c r="B5" s="13">
        <v>1948</v>
      </c>
      <c r="C5" s="13">
        <v>1960</v>
      </c>
      <c r="D5" s="14"/>
      <c r="E5" s="108">
        <v>1970</v>
      </c>
      <c r="F5" s="109"/>
      <c r="G5" s="108">
        <v>1975</v>
      </c>
      <c r="H5" s="109"/>
      <c r="I5" s="108">
        <v>1980</v>
      </c>
      <c r="J5" s="109"/>
      <c r="K5" s="108">
        <v>1990</v>
      </c>
      <c r="L5" s="109"/>
      <c r="M5" s="108">
        <v>1995</v>
      </c>
      <c r="N5" s="114"/>
      <c r="O5" s="110">
        <v>2000</v>
      </c>
      <c r="P5" s="111"/>
      <c r="Q5" s="110">
        <v>2007</v>
      </c>
      <c r="R5" s="111"/>
      <c r="S5" s="110">
        <v>2010</v>
      </c>
      <c r="T5" s="111"/>
    </row>
    <row r="6" spans="1:28" ht="12" customHeight="1" x14ac:dyDescent="0.25">
      <c r="A6" s="15" t="s">
        <v>5</v>
      </c>
      <c r="B6" s="39" t="s">
        <v>2</v>
      </c>
      <c r="C6" s="39" t="s">
        <v>2</v>
      </c>
      <c r="D6" s="40" t="s">
        <v>4</v>
      </c>
      <c r="E6" s="39" t="s">
        <v>2</v>
      </c>
      <c r="F6" s="40" t="s">
        <v>4</v>
      </c>
      <c r="G6" s="39" t="s">
        <v>2</v>
      </c>
      <c r="H6" s="41" t="s">
        <v>4</v>
      </c>
      <c r="I6" s="41" t="s">
        <v>2</v>
      </c>
      <c r="J6" s="41" t="s">
        <v>4</v>
      </c>
      <c r="K6" s="40" t="s">
        <v>2</v>
      </c>
      <c r="L6" s="40" t="s">
        <v>4</v>
      </c>
      <c r="M6" s="39" t="s">
        <v>2</v>
      </c>
      <c r="N6" s="39" t="s">
        <v>4</v>
      </c>
      <c r="O6" s="55" t="s">
        <v>92</v>
      </c>
      <c r="P6" s="56" t="s">
        <v>4</v>
      </c>
      <c r="Q6" s="82" t="s">
        <v>92</v>
      </c>
      <c r="R6" s="56" t="s">
        <v>4</v>
      </c>
      <c r="S6" s="92" t="s">
        <v>92</v>
      </c>
      <c r="T6" s="56" t="s">
        <v>4</v>
      </c>
      <c r="U6" s="58">
        <v>32994</v>
      </c>
      <c r="V6" s="58">
        <v>34943</v>
      </c>
      <c r="W6" s="58">
        <v>36647</v>
      </c>
      <c r="X6" s="58">
        <v>39295</v>
      </c>
      <c r="Y6" s="58">
        <v>40299</v>
      </c>
      <c r="Z6" s="10" t="s">
        <v>105</v>
      </c>
      <c r="AA6" s="115" t="s">
        <v>107</v>
      </c>
      <c r="AB6" s="115" t="s">
        <v>108</v>
      </c>
    </row>
    <row r="7" spans="1:28" ht="12" customHeight="1" x14ac:dyDescent="0.2">
      <c r="A7" s="53"/>
      <c r="B7" s="42" t="s">
        <v>6</v>
      </c>
      <c r="C7" s="42" t="s">
        <v>6</v>
      </c>
      <c r="D7" s="43" t="s">
        <v>7</v>
      </c>
      <c r="E7" s="42" t="s">
        <v>6</v>
      </c>
      <c r="F7" s="43" t="s">
        <v>7</v>
      </c>
      <c r="G7" s="42" t="s">
        <v>6</v>
      </c>
      <c r="H7" s="43" t="s">
        <v>7</v>
      </c>
      <c r="I7" s="43" t="s">
        <v>6</v>
      </c>
      <c r="J7" s="43" t="s">
        <v>7</v>
      </c>
      <c r="K7" s="43" t="s">
        <v>6</v>
      </c>
      <c r="L7" s="43" t="s">
        <v>7</v>
      </c>
      <c r="M7" s="42" t="s">
        <v>6</v>
      </c>
      <c r="N7" s="42" t="s">
        <v>7</v>
      </c>
      <c r="O7" s="54" t="s">
        <v>6</v>
      </c>
      <c r="P7" s="54" t="s">
        <v>7</v>
      </c>
      <c r="Q7" s="17" t="s">
        <v>6</v>
      </c>
      <c r="R7" s="54" t="s">
        <v>7</v>
      </c>
      <c r="S7" s="93" t="s">
        <v>6</v>
      </c>
      <c r="T7" s="54" t="s">
        <v>7</v>
      </c>
      <c r="Z7" s="10" t="s">
        <v>106</v>
      </c>
      <c r="AA7" s="115"/>
      <c r="AB7" s="115"/>
    </row>
    <row r="8" spans="1:28" ht="5.25" customHeight="1" x14ac:dyDescent="0.2">
      <c r="N8" s="22"/>
    </row>
    <row r="9" spans="1:28" ht="1.5" customHeight="1" x14ac:dyDescent="0.2">
      <c r="N9" s="22"/>
    </row>
    <row r="10" spans="1:28" s="91" customFormat="1" ht="14.25" customHeight="1" x14ac:dyDescent="0.2">
      <c r="A10" s="100" t="s">
        <v>88</v>
      </c>
      <c r="B10" s="101">
        <v>19234182</v>
      </c>
      <c r="C10" s="101">
        <v>27087685</v>
      </c>
      <c r="D10" s="102">
        <f>(((C10/B10)^(1/12))-1)*100</f>
        <v>2.8943467064971085</v>
      </c>
      <c r="E10" s="101">
        <v>36684486</v>
      </c>
      <c r="F10" s="102">
        <f>(((E10/C10)^(1/10))-1)*100</f>
        <v>3.0792036726907002</v>
      </c>
      <c r="G10" s="101">
        <v>42070660</v>
      </c>
      <c r="H10" s="102">
        <f>(((G10/E10)^(1/5))-1)*100</f>
        <v>2.7778142389418559</v>
      </c>
      <c r="I10" s="101">
        <v>48098460</v>
      </c>
      <c r="J10" s="102">
        <f>(((I10/G10)^(1/5))-1)*100</f>
        <v>2.7141719266568609</v>
      </c>
      <c r="K10" s="101">
        <v>60703206</v>
      </c>
      <c r="L10" s="102">
        <f>(((K10/I10)^(1/10))-1)*100</f>
        <v>2.3547603339194367</v>
      </c>
      <c r="M10" s="101">
        <v>68616536</v>
      </c>
      <c r="N10" s="102">
        <f>(((M10/K10)^(1/(80/15))-1))*100</f>
        <v>2.3241669632988682</v>
      </c>
      <c r="O10" s="103">
        <v>76506928</v>
      </c>
      <c r="P10" s="104">
        <f>(((O10/M10)^(1/((W$6-V$6)/365)))-1)*100</f>
        <v>2.3589319587669966</v>
      </c>
      <c r="Q10" s="103">
        <v>88566732</v>
      </c>
      <c r="R10" s="151">
        <f>(((Q10/O10)^(1/((X$6-W6)/365)))-1)*100</f>
        <v>2.0381230355448476</v>
      </c>
      <c r="S10" s="103">
        <v>92337852</v>
      </c>
      <c r="T10" s="151">
        <f>(((S10/Q10)^(1/((Y$6-X$6)/365)))-1)*100</f>
        <v>1.5274561738327863</v>
      </c>
    </row>
    <row r="11" spans="1:28" ht="4.5" customHeight="1" x14ac:dyDescent="0.2">
      <c r="B11" s="7"/>
      <c r="C11" s="19"/>
      <c r="D11" s="9"/>
      <c r="E11" s="19"/>
      <c r="F11" s="9"/>
      <c r="G11" s="19"/>
      <c r="H11" s="9"/>
      <c r="I11" s="19"/>
      <c r="J11" s="9"/>
      <c r="K11" s="19"/>
      <c r="L11" s="9"/>
      <c r="M11" s="7"/>
      <c r="N11" s="8"/>
      <c r="P11" s="59"/>
      <c r="R11" s="62"/>
      <c r="T11" s="62"/>
    </row>
    <row r="12" spans="1:28" ht="10.5" customHeight="1" x14ac:dyDescent="0.2">
      <c r="A12" s="107" t="s">
        <v>8</v>
      </c>
      <c r="B12" s="37">
        <f>SUM(B14,B49,B60,B77,B96,B111,B123)</f>
        <v>364720</v>
      </c>
      <c r="C12" s="37">
        <f>SUM(C14,C49,C60,C77,C96,C111,C123)</f>
        <v>558278</v>
      </c>
      <c r="D12" s="38">
        <f>(((C12/B12)^(1/12))-1)*100</f>
        <v>3.6114085788064409</v>
      </c>
      <c r="E12" s="37">
        <f>SUM(E14,E49,E60,E77,E96,E111,E123)</f>
        <v>726153</v>
      </c>
      <c r="F12" s="38">
        <f>(((E12/C12)^(1/10))-1)*100</f>
        <v>2.6639009362703359</v>
      </c>
      <c r="G12" s="37">
        <f>SUM(G14,G49,G60,G77,G96,G111,G123)</f>
        <v>805022</v>
      </c>
      <c r="H12" s="38">
        <f>(((G12/E12)^(1/5))-1)*100</f>
        <v>2.0835871904173908</v>
      </c>
      <c r="I12" s="37">
        <f>SUM(I14,I49,I60,I77,I96,I111,I123)</f>
        <v>914432</v>
      </c>
      <c r="J12" s="38">
        <f>(((I12/G12)^(1/5))-1)*100</f>
        <v>2.5814263107733382</v>
      </c>
      <c r="K12" s="37">
        <f>SUM(K14,K49,K60,K77,K96,K111,K123)</f>
        <v>1146191</v>
      </c>
      <c r="L12" s="38">
        <f>(((K12/I12)^(1/10))-1)*100</f>
        <v>2.2846722388173202</v>
      </c>
      <c r="M12" s="37">
        <f>SUM(M14,M49,M60,M77,M96,M111,M123)</f>
        <v>1254838</v>
      </c>
      <c r="N12" s="38">
        <f>(((M12/K12)^(1/(80/15))-1))*100</f>
        <v>1.7125401000887663</v>
      </c>
      <c r="O12" s="37">
        <f>SUM(O14,O49,O60,O77,O96,O111,O123)</f>
        <v>1365412</v>
      </c>
      <c r="P12" s="147">
        <f>(((O12/M12)^(1/((W$6-V$6)/365)))-1)*100</f>
        <v>1.8253893866408744</v>
      </c>
      <c r="Q12" s="83">
        <v>1520743</v>
      </c>
      <c r="R12" s="148">
        <f>(((Q12/O12)^(1/((X$6-W$6)/365)))-1)*100</f>
        <v>1.4962084701892309</v>
      </c>
      <c r="S12" s="106">
        <f>S14+S49+S60+S77+S96+S111+S123</f>
        <v>1616867</v>
      </c>
      <c r="T12" s="148">
        <f>(((S12/Q12)^(1/((Y$6-X$6)/365)))-1)*100</f>
        <v>2.253229610426577</v>
      </c>
      <c r="Z12" s="10">
        <v>1.7</v>
      </c>
      <c r="AA12" s="116">
        <f>S12*T12</f>
        <v>3643172.6005215882</v>
      </c>
    </row>
    <row r="13" spans="1:28" ht="9" customHeight="1" x14ac:dyDescent="0.2">
      <c r="B13" s="7"/>
      <c r="C13" s="19"/>
      <c r="D13" s="33"/>
      <c r="E13" s="19"/>
      <c r="F13" s="33"/>
      <c r="G13" s="19"/>
      <c r="H13" s="33"/>
      <c r="I13" s="19"/>
      <c r="J13" s="33"/>
      <c r="K13" s="19"/>
      <c r="L13" s="33"/>
      <c r="M13" s="19"/>
      <c r="N13" s="33"/>
      <c r="O13" s="64"/>
      <c r="P13" s="59"/>
      <c r="Q13" s="84"/>
      <c r="R13" s="81"/>
      <c r="T13" s="81"/>
    </row>
    <row r="14" spans="1:28" ht="12" customHeight="1" x14ac:dyDescent="0.2">
      <c r="A14" s="4" t="s">
        <v>9</v>
      </c>
      <c r="B14" s="5">
        <f>SUM(B16:B47)</f>
        <v>86600</v>
      </c>
      <c r="C14" s="5">
        <f>SUM(C16:C47)</f>
        <v>115193</v>
      </c>
      <c r="D14" s="33">
        <f>(((C14/B14)^(1/12))-1)*100</f>
        <v>2.4060660787650567</v>
      </c>
      <c r="E14" s="5">
        <f>SUM(E16:E47)</f>
        <v>145508</v>
      </c>
      <c r="F14" s="33">
        <f>(((E14/C14)^(1/10))-1)*100</f>
        <v>2.3637242557483784</v>
      </c>
      <c r="G14" s="31">
        <f>SUM(G16:G47)</f>
        <v>147010</v>
      </c>
      <c r="H14" s="33">
        <f>(((G14/E14)^(1/5))-1)*100</f>
        <v>0.20560194669965171</v>
      </c>
      <c r="I14" s="5">
        <f>SUM(I16:I47)</f>
        <v>160198</v>
      </c>
      <c r="J14" s="33">
        <f>(((I14/G14)^(1/5))-1)*100</f>
        <v>1.7330447104862756</v>
      </c>
      <c r="K14" s="5">
        <f>SUM(K16:K47)</f>
        <v>184743</v>
      </c>
      <c r="L14" s="33">
        <f>(((K14/I14)^(1/10))-1)*100</f>
        <v>1.435760636097605</v>
      </c>
      <c r="M14" s="5">
        <f>SUM(M16:M47)</f>
        <v>195964</v>
      </c>
      <c r="N14" s="33">
        <f>(((M14/K14)^(1/(80/15))-1))*100</f>
        <v>1.1117336887324081</v>
      </c>
      <c r="O14" s="60">
        <f>SUM(O16:O47)</f>
        <v>209491</v>
      </c>
      <c r="P14" s="144">
        <f>(((O14/M14)^(1/((W$6-V$6)/365)))-1)*100</f>
        <v>1.4400639050770492</v>
      </c>
      <c r="Q14" s="85">
        <v>230953</v>
      </c>
      <c r="R14" s="144">
        <f t="shared" ref="R14:R60" si="0">(((Q14/O14)^(1/((X$6-W$6)/365)))-1)*100</f>
        <v>1.3534775526231835</v>
      </c>
      <c r="S14" s="95">
        <v>234733</v>
      </c>
      <c r="T14" s="144">
        <f>(((S14/Q14)^(1/((Y$6-X$6)/365)))-1)*100</f>
        <v>0.59194251227683292</v>
      </c>
      <c r="U14" s="64"/>
      <c r="V14" s="64"/>
      <c r="W14" s="64"/>
      <c r="AA14" s="116">
        <f>S14*T14</f>
        <v>138948.44173427782</v>
      </c>
      <c r="AB14" s="10">
        <f>AA14+AA49+AA60+AA77+AA96+AA111+AA123</f>
        <v>3671489.1549179419</v>
      </c>
    </row>
    <row r="15" spans="1:28" ht="9.75" hidden="1" customHeight="1" x14ac:dyDescent="0.2">
      <c r="A15" s="4"/>
      <c r="B15" s="5"/>
      <c r="C15" s="5"/>
      <c r="D15" s="33"/>
      <c r="E15" s="5"/>
      <c r="F15" s="33"/>
      <c r="G15" s="31"/>
      <c r="H15" s="33"/>
      <c r="I15" s="5"/>
      <c r="J15" s="33"/>
      <c r="K15" s="5"/>
      <c r="L15" s="33"/>
      <c r="M15" s="5"/>
      <c r="N15" s="33"/>
      <c r="O15" s="60"/>
      <c r="P15" s="145"/>
      <c r="Q15" s="84"/>
      <c r="R15" s="144"/>
      <c r="S15" s="94"/>
      <c r="T15" s="144"/>
      <c r="U15" s="64"/>
      <c r="V15" s="64"/>
      <c r="W15" s="64"/>
      <c r="AA15" s="116">
        <f t="shared" ref="AA15:AA78" si="1">S15*T15</f>
        <v>0</v>
      </c>
    </row>
    <row r="16" spans="1:28" ht="12" hidden="1" customHeight="1" x14ac:dyDescent="0.2">
      <c r="A16" s="6" t="s">
        <v>10</v>
      </c>
      <c r="B16" s="7">
        <v>14792</v>
      </c>
      <c r="C16" s="7">
        <v>19368</v>
      </c>
      <c r="D16" s="33">
        <f t="shared" ref="D16:D60" si="2">(((C16/B16)^(1/12))-1)*100</f>
        <v>2.2715465010738844</v>
      </c>
      <c r="E16" s="7">
        <v>24587</v>
      </c>
      <c r="F16" s="33">
        <f>(((E16/C16)^(1/10))-1)*100</f>
        <v>2.4146479561196976</v>
      </c>
      <c r="G16" s="21">
        <v>25597</v>
      </c>
      <c r="H16" s="33">
        <f>(((G16/E16)^(1/5))-1)*100</f>
        <v>0.80839620141985868</v>
      </c>
      <c r="I16" s="7">
        <v>28666</v>
      </c>
      <c r="J16" s="33">
        <f>(((I16/G16)^(1/5))-1)*100</f>
        <v>2.290571638590877</v>
      </c>
      <c r="K16" s="7">
        <v>34184</v>
      </c>
      <c r="L16" s="33">
        <f>(((K16/I16)^(1/10))-1)*100</f>
        <v>1.7760468918487149</v>
      </c>
      <c r="M16" s="7">
        <v>35450</v>
      </c>
      <c r="N16" s="33">
        <f>(((M16/K16)^(1/(80/15))-1))*100</f>
        <v>0.68418406737524862</v>
      </c>
      <c r="O16" s="60">
        <v>38965</v>
      </c>
      <c r="P16" s="144">
        <f>(((O16/M16)^(1/((W$6-V$6)/365)))-1)*100</f>
        <v>2.0457202156088039</v>
      </c>
      <c r="Q16" s="84">
        <v>46179</v>
      </c>
      <c r="R16" s="144">
        <f t="shared" si="0"/>
        <v>2.3689918560638956</v>
      </c>
      <c r="S16" s="94">
        <v>43936</v>
      </c>
      <c r="T16" s="144">
        <f>(((S16/Q16)^(1/((Y$6-X$6)/365)))-1)*100</f>
        <v>-1.7938507840550177</v>
      </c>
      <c r="U16" s="64"/>
      <c r="V16" s="64"/>
      <c r="W16" s="64"/>
      <c r="AA16" s="116">
        <f t="shared" si="1"/>
        <v>-78814.628048241255</v>
      </c>
    </row>
    <row r="17" spans="1:27" ht="12" hidden="1" customHeight="1" x14ac:dyDescent="0.2">
      <c r="A17" s="6" t="s">
        <v>11</v>
      </c>
      <c r="B17" s="7">
        <v>1579</v>
      </c>
      <c r="C17" s="7">
        <v>2326</v>
      </c>
      <c r="D17" s="33">
        <f t="shared" si="2"/>
        <v>3.2806505990843116</v>
      </c>
      <c r="E17" s="7">
        <v>3175</v>
      </c>
      <c r="F17" s="33">
        <f>(((E17/C17)^(1/10))-1)*100</f>
        <v>3.1604913315938621</v>
      </c>
      <c r="G17" s="21">
        <v>2902</v>
      </c>
      <c r="H17" s="33">
        <f>(((G17/E17)^(1/5))-1)*100</f>
        <v>-1.7820793149888825</v>
      </c>
      <c r="I17" s="7">
        <v>3060</v>
      </c>
      <c r="J17" s="33">
        <f>(((I17/G17)^(1/5))-1)*100</f>
        <v>1.0659362795511829</v>
      </c>
      <c r="K17" s="7">
        <v>3773</v>
      </c>
      <c r="L17" s="33">
        <f>(((K17/I17)^(1/10))-1)*100</f>
        <v>2.1166450165392758</v>
      </c>
      <c r="M17" s="7">
        <v>3156</v>
      </c>
      <c r="N17" s="33">
        <f>(((M17/K17)^(1/(80/15))-1))*100</f>
        <v>-3.2926660998780832</v>
      </c>
      <c r="O17" s="60">
        <v>3340</v>
      </c>
      <c r="P17" s="144">
        <f>(((O17/M17)^(1/((W$6-V$6)/365)))-1)*100</f>
        <v>1.2211798427770537</v>
      </c>
      <c r="Q17" s="84">
        <v>3349</v>
      </c>
      <c r="R17" s="144">
        <f t="shared" si="0"/>
        <v>3.7099409984575615E-2</v>
      </c>
      <c r="S17" s="94">
        <v>4063</v>
      </c>
      <c r="T17" s="144">
        <f>(((S17/Q17)^(1/((Y$6-X$6)/365)))-1)*100</f>
        <v>7.2785782575384594</v>
      </c>
      <c r="U17" s="64"/>
      <c r="V17" s="64"/>
      <c r="W17" s="64"/>
      <c r="AA17" s="116">
        <f t="shared" si="1"/>
        <v>29572.863460378761</v>
      </c>
    </row>
    <row r="18" spans="1:27" ht="12" hidden="1" customHeight="1" x14ac:dyDescent="0.2">
      <c r="A18" s="6" t="s">
        <v>12</v>
      </c>
      <c r="B18" s="7">
        <v>6215</v>
      </c>
      <c r="C18" s="7">
        <v>7473</v>
      </c>
      <c r="D18" s="33">
        <f t="shared" si="2"/>
        <v>1.5479485036097973</v>
      </c>
      <c r="E18" s="7">
        <v>9937</v>
      </c>
      <c r="F18" s="33">
        <f>(((E18/C18)^(1/10))-1)*100</f>
        <v>2.8906784105876326</v>
      </c>
      <c r="G18" s="21">
        <v>11337</v>
      </c>
      <c r="H18" s="33">
        <f>(((G18/E18)^(1/5))-1)*100</f>
        <v>2.6711842472163294</v>
      </c>
      <c r="I18" s="7">
        <v>12375</v>
      </c>
      <c r="J18" s="33">
        <f>(((I18/G18)^(1/5))-1)*100</f>
        <v>1.7675717833464111</v>
      </c>
      <c r="K18" s="7">
        <v>13346</v>
      </c>
      <c r="L18" s="33">
        <f>(((K18/I18)^(1/10))-1)*100</f>
        <v>0.75824428301225488</v>
      </c>
      <c r="M18" s="7">
        <v>14499</v>
      </c>
      <c r="N18" s="33">
        <f>(((M18/K18)^(1/(80/15))-1))*100</f>
        <v>1.5658130010340443</v>
      </c>
      <c r="O18" s="60">
        <v>14881</v>
      </c>
      <c r="P18" s="144">
        <f>(((O18/M18)^(1/((W$6-V$6)/365)))-1)*100</f>
        <v>0.55859813649943302</v>
      </c>
      <c r="Q18" s="84">
        <v>16266</v>
      </c>
      <c r="R18" s="144">
        <f t="shared" si="0"/>
        <v>1.2342163657697691</v>
      </c>
      <c r="S18" s="94">
        <v>17126</v>
      </c>
      <c r="T18" s="144">
        <f>(((S18/Q18)^(1/((Y$6-X$6)/365)))-1)*100</f>
        <v>1.8906657883340561</v>
      </c>
      <c r="U18" s="64"/>
      <c r="V18" s="64"/>
      <c r="W18" s="64"/>
      <c r="AA18" s="116">
        <f t="shared" si="1"/>
        <v>32379.542291009046</v>
      </c>
    </row>
    <row r="19" spans="1:27" ht="12" hidden="1" customHeight="1" x14ac:dyDescent="0.2">
      <c r="A19" s="6" t="s">
        <v>13</v>
      </c>
      <c r="B19" s="7">
        <v>827</v>
      </c>
      <c r="C19" s="7">
        <v>1152</v>
      </c>
      <c r="D19" s="33">
        <f t="shared" si="2"/>
        <v>2.8005837500564512</v>
      </c>
      <c r="E19" s="7">
        <v>1401</v>
      </c>
      <c r="F19" s="33">
        <f>(((E19/C19)^(1/10))-1)*100</f>
        <v>1.9761391989246313</v>
      </c>
      <c r="G19" s="21">
        <v>1447</v>
      </c>
      <c r="H19" s="33">
        <f>(((G19/E19)^(1/5))-1)*100</f>
        <v>0.64821548741318402</v>
      </c>
      <c r="I19" s="7">
        <v>1605</v>
      </c>
      <c r="J19" s="33">
        <f>(((I19/G19)^(1/5))-1)*100</f>
        <v>2.0942542395479213</v>
      </c>
      <c r="K19" s="7">
        <v>1932</v>
      </c>
      <c r="L19" s="33">
        <f>(((K19/I19)^(1/10))-1)*100</f>
        <v>1.8716190640452046</v>
      </c>
      <c r="M19" s="7">
        <v>1919</v>
      </c>
      <c r="N19" s="33">
        <f>(((M19/K19)^(1/(80/15))-1))*100</f>
        <v>-0.12651088426245405</v>
      </c>
      <c r="O19" s="60">
        <v>2109</v>
      </c>
      <c r="P19" s="144">
        <f>(((O19/M19)^(1/((W$6-V$6)/365)))-1)*100</f>
        <v>2.0428596522302334</v>
      </c>
      <c r="Q19" s="84">
        <v>2227</v>
      </c>
      <c r="R19" s="144">
        <f t="shared" si="0"/>
        <v>0.75324350903178683</v>
      </c>
      <c r="S19" s="94">
        <v>2176</v>
      </c>
      <c r="T19" s="144">
        <f>(((S19/Q19)^(1/((Y$6-X$6)/365)))-1)*100</f>
        <v>-0.83869193876316972</v>
      </c>
      <c r="U19" s="64"/>
      <c r="V19" s="64"/>
      <c r="W19" s="64"/>
      <c r="AA19" s="116">
        <f t="shared" si="1"/>
        <v>-1824.9936587486573</v>
      </c>
    </row>
    <row r="20" spans="1:27" ht="12" hidden="1" customHeight="1" x14ac:dyDescent="0.2">
      <c r="A20" s="6" t="s">
        <v>14</v>
      </c>
      <c r="B20" s="7">
        <v>666</v>
      </c>
      <c r="C20" s="7">
        <v>1003</v>
      </c>
      <c r="D20" s="33">
        <f t="shared" si="2"/>
        <v>3.471058519693071</v>
      </c>
      <c r="E20" s="7">
        <v>1050</v>
      </c>
      <c r="F20" s="33">
        <f>(((E20/C20)^(1/10))-1)*100</f>
        <v>0.45899672959053284</v>
      </c>
      <c r="G20" s="21">
        <v>1124</v>
      </c>
      <c r="H20" s="33">
        <f>(((G20/E20)^(1/5))-1)*100</f>
        <v>1.3713902032065572</v>
      </c>
      <c r="I20" s="7">
        <v>1254</v>
      </c>
      <c r="J20" s="33">
        <f>(((I20/G20)^(1/5))-1)*100</f>
        <v>2.2130258486701582</v>
      </c>
      <c r="K20" s="7">
        <v>1413</v>
      </c>
      <c r="L20" s="33">
        <f>(((K20/I20)^(1/10))-1)*100</f>
        <v>1.2009204469157542</v>
      </c>
      <c r="M20" s="7">
        <v>1475</v>
      </c>
      <c r="N20" s="33">
        <f>(((M20/K20)^(1/(80/15))-1))*100</f>
        <v>0.80842939888703391</v>
      </c>
      <c r="O20" s="60">
        <v>1748</v>
      </c>
      <c r="P20" s="144">
        <f>(((O20/M20)^(1/((W$6-V$6)/365)))-1)*100</f>
        <v>3.7044187534910122</v>
      </c>
      <c r="Q20" s="84">
        <v>1916</v>
      </c>
      <c r="R20" s="144">
        <f t="shared" si="0"/>
        <v>1.2729547259237917</v>
      </c>
      <c r="S20" s="94">
        <v>1715</v>
      </c>
      <c r="T20" s="144">
        <f>(((S20/Q20)^(1/((Y$6-X$6)/365)))-1)*100</f>
        <v>-3.9489674233809891</v>
      </c>
      <c r="U20" s="64"/>
      <c r="V20" s="64"/>
      <c r="W20" s="64"/>
      <c r="AA20" s="116">
        <f t="shared" si="1"/>
        <v>-6772.4791310983965</v>
      </c>
    </row>
    <row r="21" spans="1:27" ht="9" hidden="1" customHeight="1" x14ac:dyDescent="0.2">
      <c r="A21" s="6"/>
      <c r="B21" s="19"/>
      <c r="C21" s="19"/>
      <c r="D21" s="33"/>
      <c r="E21" s="19"/>
      <c r="F21" s="33"/>
      <c r="G21" s="19"/>
      <c r="H21" s="33"/>
      <c r="I21" s="19"/>
      <c r="J21" s="33"/>
      <c r="K21" s="19"/>
      <c r="L21" s="33"/>
      <c r="M21" s="19"/>
      <c r="N21" s="33"/>
      <c r="O21" s="60"/>
      <c r="P21" s="145"/>
      <c r="Q21" s="84"/>
      <c r="R21" s="144"/>
      <c r="S21" s="94"/>
      <c r="T21" s="144"/>
      <c r="U21" s="64"/>
      <c r="V21" s="64"/>
      <c r="W21" s="64"/>
      <c r="AA21" s="116">
        <f t="shared" si="1"/>
        <v>0</v>
      </c>
    </row>
    <row r="22" spans="1:27" ht="12" hidden="1" customHeight="1" x14ac:dyDescent="0.2">
      <c r="A22" s="6" t="s">
        <v>15</v>
      </c>
      <c r="B22" s="7">
        <v>1738</v>
      </c>
      <c r="C22" s="7">
        <v>2475</v>
      </c>
      <c r="D22" s="33">
        <f t="shared" si="2"/>
        <v>2.9896983030981206</v>
      </c>
      <c r="E22" s="7">
        <v>2508</v>
      </c>
      <c r="F22" s="33">
        <f>(((E22/C22)^(1/10))-1)*100</f>
        <v>0.13254002425702183</v>
      </c>
      <c r="G22" s="7">
        <v>2572</v>
      </c>
      <c r="H22" s="33">
        <f>(((G22/E22)^(1/5))-1)*100</f>
        <v>0.50523570497140735</v>
      </c>
      <c r="I22" s="7">
        <v>2657</v>
      </c>
      <c r="J22" s="33">
        <f>(((I22/G22)^(1/5))-1)*100</f>
        <v>0.65239610068459353</v>
      </c>
      <c r="K22" s="7">
        <v>3042</v>
      </c>
      <c r="L22" s="33">
        <f>(((K22/I22)^(1/10))-1)*100</f>
        <v>1.3623721235183073</v>
      </c>
      <c r="M22" s="7">
        <v>4285</v>
      </c>
      <c r="N22" s="33">
        <f>(((M22/K22)^(1/(80/15))-1))*100</f>
        <v>6.6346697096256735</v>
      </c>
      <c r="O22" s="60">
        <v>4144</v>
      </c>
      <c r="P22" s="144">
        <f>(((O22/M22)^(1/((W$6-V$6)/365)))-1)*100</f>
        <v>-0.71413690896580118</v>
      </c>
      <c r="Q22" s="84">
        <v>5411</v>
      </c>
      <c r="R22" s="144">
        <f t="shared" si="0"/>
        <v>3.7456326468440881</v>
      </c>
      <c r="S22" s="94">
        <v>4734</v>
      </c>
      <c r="T22" s="144">
        <f>(((S22/Q22)^(1/((Y$6-X$6)/365)))-1)*100</f>
        <v>-4.7431037161439038</v>
      </c>
      <c r="U22" s="64"/>
      <c r="V22" s="64"/>
      <c r="W22" s="64"/>
      <c r="AA22" s="116">
        <f t="shared" si="1"/>
        <v>-22453.852992225242</v>
      </c>
    </row>
    <row r="23" spans="1:27" ht="12" hidden="1" customHeight="1" x14ac:dyDescent="0.2">
      <c r="A23" s="6" t="s">
        <v>16</v>
      </c>
      <c r="B23" s="7">
        <v>4065</v>
      </c>
      <c r="C23" s="7">
        <v>5065</v>
      </c>
      <c r="D23" s="33">
        <f t="shared" si="2"/>
        <v>1.8497361620263053</v>
      </c>
      <c r="E23" s="7">
        <v>6751</v>
      </c>
      <c r="F23" s="33">
        <f>(((E23/C23)^(1/10))-1)*100</f>
        <v>2.9150444194651959</v>
      </c>
      <c r="G23" s="7">
        <v>6767</v>
      </c>
      <c r="H23" s="33">
        <f>(((G23/E23)^(1/5))-1)*100</f>
        <v>4.7355512991509308E-2</v>
      </c>
      <c r="I23" s="7">
        <v>7615</v>
      </c>
      <c r="J23" s="33">
        <f>(((I23/G23)^(1/5))-1)*100</f>
        <v>2.3893406331280787</v>
      </c>
      <c r="K23" s="7">
        <v>8577</v>
      </c>
      <c r="L23" s="33">
        <f>(((K23/I23)^(1/10))-1)*100</f>
        <v>1.1967465432236812</v>
      </c>
      <c r="M23" s="7">
        <v>9560</v>
      </c>
      <c r="N23" s="33">
        <f>(((M23/K23)^(1/(80/15))-1))*100</f>
        <v>2.0552769051766839</v>
      </c>
      <c r="O23" s="60">
        <v>9949</v>
      </c>
      <c r="P23" s="144">
        <f>(((O23/M23)^(1/((W$6-V$6)/365)))-1)*100</f>
        <v>0.85798936014087612</v>
      </c>
      <c r="Q23" s="84">
        <v>10787</v>
      </c>
      <c r="R23" s="144">
        <f t="shared" si="0"/>
        <v>1.120942442525541</v>
      </c>
      <c r="S23" s="94">
        <v>11499</v>
      </c>
      <c r="T23" s="144">
        <f>(((S23/Q23)^(1/((Y$6-X$6)/365)))-1)*100</f>
        <v>2.3509344380566954</v>
      </c>
      <c r="U23" s="64"/>
      <c r="V23" s="64"/>
      <c r="W23" s="64"/>
      <c r="AA23" s="116">
        <f t="shared" si="1"/>
        <v>27033.395103213941</v>
      </c>
    </row>
    <row r="24" spans="1:27" ht="12.6" hidden="1" customHeight="1" x14ac:dyDescent="0.2">
      <c r="A24" s="6" t="s">
        <v>17</v>
      </c>
      <c r="B24" s="7">
        <v>5444</v>
      </c>
      <c r="C24" s="7">
        <v>6808</v>
      </c>
      <c r="D24" s="33">
        <f t="shared" si="2"/>
        <v>1.8806684793559736</v>
      </c>
      <c r="E24" s="7">
        <v>8527</v>
      </c>
      <c r="F24" s="33">
        <f>(((E24/C24)^(1/10))-1)*100</f>
        <v>2.2769271881822206</v>
      </c>
      <c r="G24" s="7">
        <v>8529</v>
      </c>
      <c r="H24" s="33">
        <f>(((G24/E24)^(1/5))-1)*100</f>
        <v>4.6905415436615527E-3</v>
      </c>
      <c r="I24" s="7">
        <v>9205</v>
      </c>
      <c r="J24" s="33">
        <f>(((I24/G24)^(1/5))-1)*100</f>
        <v>1.5371889180712861</v>
      </c>
      <c r="K24" s="7">
        <v>11240</v>
      </c>
      <c r="L24" s="33">
        <f>(((K24/I24)^(1/10))-1)*100</f>
        <v>2.017400203534403</v>
      </c>
      <c r="M24" s="7">
        <v>11756</v>
      </c>
      <c r="N24" s="33">
        <f>(((M24/K24)^(1/(80/15))-1))*100</f>
        <v>0.84514329238265518</v>
      </c>
      <c r="O24" s="60">
        <v>12922</v>
      </c>
      <c r="P24" s="144">
        <f>(((O24/M24)^(1/((W$6-V$6)/365)))-1)*100</f>
        <v>2.0463100059797457</v>
      </c>
      <c r="Q24" s="84">
        <v>14658</v>
      </c>
      <c r="R24" s="144">
        <f t="shared" si="0"/>
        <v>1.7527233115672836</v>
      </c>
      <c r="S24" s="94">
        <v>14882</v>
      </c>
      <c r="T24" s="144">
        <f>(((S24/Q24)^(1/((Y$6-X$6)/365)))-1)*100</f>
        <v>0.55288245884854703</v>
      </c>
      <c r="U24" s="64"/>
      <c r="V24" s="64"/>
      <c r="W24" s="64"/>
      <c r="AA24" s="116">
        <f t="shared" si="1"/>
        <v>8227.9967525840766</v>
      </c>
    </row>
    <row r="25" spans="1:27" ht="12" hidden="1" customHeight="1" x14ac:dyDescent="0.2">
      <c r="A25" s="6" t="s">
        <v>18</v>
      </c>
      <c r="B25" s="7">
        <v>944</v>
      </c>
      <c r="C25" s="7">
        <v>1424</v>
      </c>
      <c r="D25" s="33">
        <f t="shared" si="2"/>
        <v>3.4851816309028116</v>
      </c>
      <c r="E25" s="7">
        <v>1706</v>
      </c>
      <c r="F25" s="33">
        <f>(((E25/C25)^(1/10))-1)*100</f>
        <v>1.8232380417153804</v>
      </c>
      <c r="G25" s="7">
        <v>1927</v>
      </c>
      <c r="H25" s="33">
        <f>(((G25/E25)^(1/5))-1)*100</f>
        <v>2.4661780682634582</v>
      </c>
      <c r="I25" s="7">
        <v>2038</v>
      </c>
      <c r="J25" s="33">
        <f>(((I25/G25)^(1/5))-1)*100</f>
        <v>1.1263874124705309</v>
      </c>
      <c r="K25" s="7">
        <v>2326</v>
      </c>
      <c r="L25" s="33">
        <f>(((K25/I25)^(1/10))-1)*100</f>
        <v>1.3305857354472428</v>
      </c>
      <c r="M25" s="7">
        <v>2202</v>
      </c>
      <c r="N25" s="33">
        <f>(((M25/K25)^(1/(80/15))-1))*100</f>
        <v>-1.0219426116488295</v>
      </c>
      <c r="O25" s="60">
        <v>2782</v>
      </c>
      <c r="P25" s="144">
        <f>(((O25/M25)^(1/((W$6-V$6)/365)))-1)*100</f>
        <v>5.1356534223999217</v>
      </c>
      <c r="Q25" s="84">
        <v>3050</v>
      </c>
      <c r="R25" s="144">
        <f t="shared" si="0"/>
        <v>1.2758038175693986</v>
      </c>
      <c r="S25" s="94">
        <v>2977</v>
      </c>
      <c r="T25" s="144">
        <f>(((S25/Q25)^(1/((Y$6-X$6)/365)))-1)*100</f>
        <v>-0.8768413558072452</v>
      </c>
      <c r="U25" s="64"/>
      <c r="V25" s="64"/>
      <c r="W25" s="64"/>
      <c r="AA25" s="116">
        <f t="shared" si="1"/>
        <v>-2610.3567162381692</v>
      </c>
    </row>
    <row r="26" spans="1:27" ht="12" hidden="1" customHeight="1" x14ac:dyDescent="0.2">
      <c r="A26" s="6" t="s">
        <v>19</v>
      </c>
      <c r="B26" s="7">
        <v>5450</v>
      </c>
      <c r="C26" s="7">
        <v>6762</v>
      </c>
      <c r="D26" s="33">
        <f t="shared" si="2"/>
        <v>1.8137785280028407</v>
      </c>
      <c r="E26" s="7">
        <v>8905</v>
      </c>
      <c r="F26" s="33">
        <f>(((E26/C26)^(1/10))-1)*100</f>
        <v>2.7911857109567784</v>
      </c>
      <c r="G26" s="7">
        <v>8532</v>
      </c>
      <c r="H26" s="33">
        <f>(((G26/E26)^(1/5))-1)*100</f>
        <v>-0.85213092914893096</v>
      </c>
      <c r="I26" s="7">
        <v>9466</v>
      </c>
      <c r="J26" s="33">
        <f>(((I26/G26)^(1/5))-1)*100</f>
        <v>2.0993860737761327</v>
      </c>
      <c r="K26" s="7">
        <v>11248</v>
      </c>
      <c r="L26" s="33">
        <f>(((K26/I26)^(1/10))-1)*100</f>
        <v>1.7398002796821022</v>
      </c>
      <c r="M26" s="7">
        <v>12023</v>
      </c>
      <c r="N26" s="33">
        <f>(((M26/K26)^(1/(80/15))-1))*100</f>
        <v>1.2571707839548418</v>
      </c>
      <c r="O26" s="60">
        <v>12073</v>
      </c>
      <c r="P26" s="144">
        <f>(((O26/M26)^(1/((W$6-V$6)/365)))-1)*100</f>
        <v>8.8934852861988212E-2</v>
      </c>
      <c r="Q26" s="84">
        <v>13490</v>
      </c>
      <c r="R26" s="144">
        <f t="shared" si="0"/>
        <v>1.5414671325262752</v>
      </c>
      <c r="S26" s="94">
        <v>13824</v>
      </c>
      <c r="T26" s="144">
        <f>(((S26/Q26)^(1/((Y$6-X$6)/365)))-1)*100</f>
        <v>0.89310832673319407</v>
      </c>
      <c r="U26" s="64"/>
      <c r="V26" s="64"/>
      <c r="W26" s="64"/>
      <c r="AA26" s="116">
        <f t="shared" si="1"/>
        <v>12346.329508759674</v>
      </c>
    </row>
    <row r="27" spans="1:27" ht="10.5" hidden="1" customHeight="1" x14ac:dyDescent="0.2">
      <c r="A27" s="6"/>
      <c r="B27" s="19"/>
      <c r="C27" s="19"/>
      <c r="D27" s="33"/>
      <c r="E27" s="19"/>
      <c r="F27" s="33"/>
      <c r="G27" s="19"/>
      <c r="H27" s="33"/>
      <c r="I27" s="19"/>
      <c r="J27" s="33"/>
      <c r="K27" s="19"/>
      <c r="L27" s="33"/>
      <c r="M27" s="19"/>
      <c r="N27" s="33"/>
      <c r="O27" s="60"/>
      <c r="P27" s="145"/>
      <c r="Q27" s="84"/>
      <c r="R27" s="144"/>
      <c r="S27" s="94"/>
      <c r="T27" s="144"/>
      <c r="U27" s="64"/>
      <c r="V27" s="64"/>
      <c r="W27" s="64"/>
      <c r="AA27" s="116">
        <f t="shared" si="1"/>
        <v>0</v>
      </c>
    </row>
    <row r="28" spans="1:27" ht="12" hidden="1" customHeight="1" x14ac:dyDescent="0.2">
      <c r="A28" s="6" t="s">
        <v>20</v>
      </c>
      <c r="B28" s="7">
        <v>2222</v>
      </c>
      <c r="C28" s="7">
        <v>2750</v>
      </c>
      <c r="D28" s="33">
        <f t="shared" si="2"/>
        <v>1.7924857654541215</v>
      </c>
      <c r="E28" s="7">
        <v>3182</v>
      </c>
      <c r="F28" s="33">
        <f>(((E28/C28)^(1/10))-1)*100</f>
        <v>1.4697868646005752</v>
      </c>
      <c r="G28" s="7">
        <v>3372</v>
      </c>
      <c r="H28" s="33">
        <f>(((G28/E28)^(1/5))-1)*100</f>
        <v>1.1666753873804891</v>
      </c>
      <c r="I28" s="7">
        <v>3827</v>
      </c>
      <c r="J28" s="33">
        <f>(((I28/G28)^(1/5))-1)*100</f>
        <v>2.5638179774718939</v>
      </c>
      <c r="K28" s="7">
        <v>3771</v>
      </c>
      <c r="L28" s="33">
        <f>(((K28/I28)^(1/10))-1)*100</f>
        <v>-0.14730128667385101</v>
      </c>
      <c r="M28" s="7">
        <v>3412</v>
      </c>
      <c r="N28" s="33">
        <f>(((M28/K28)^(1/(80/15))-1))*100</f>
        <v>-1.8582965245763194</v>
      </c>
      <c r="O28" s="60">
        <v>3894</v>
      </c>
      <c r="P28" s="144">
        <f>(((O28/M28)^(1/((W$6-V$6)/365)))-1)*100</f>
        <v>2.8708639052928975</v>
      </c>
      <c r="Q28" s="84">
        <v>4134</v>
      </c>
      <c r="R28" s="144">
        <f t="shared" si="0"/>
        <v>0.82780792733587738</v>
      </c>
      <c r="S28" s="94">
        <v>4477</v>
      </c>
      <c r="T28" s="144">
        <f>(((S28/Q28)^(1/((Y$6-X$6)/365)))-1)*100</f>
        <v>2.9401337400900118</v>
      </c>
      <c r="U28" s="64"/>
      <c r="V28" s="64"/>
      <c r="W28" s="64"/>
      <c r="AA28" s="116">
        <f t="shared" si="1"/>
        <v>13162.978754382983</v>
      </c>
    </row>
    <row r="29" spans="1:27" ht="12" hidden="1" customHeight="1" x14ac:dyDescent="0.2">
      <c r="A29" s="6" t="s">
        <v>21</v>
      </c>
      <c r="B29" s="7">
        <v>1297</v>
      </c>
      <c r="C29" s="7">
        <v>1743</v>
      </c>
      <c r="D29" s="33">
        <f t="shared" si="2"/>
        <v>2.4935299781436271</v>
      </c>
      <c r="E29" s="7">
        <v>2558</v>
      </c>
      <c r="F29" s="33">
        <f>(((E29/C29)^(1/10))-1)*100</f>
        <v>3.9107107245328399</v>
      </c>
      <c r="G29" s="7">
        <v>2194</v>
      </c>
      <c r="H29" s="33">
        <f>(((G29/E29)^(1/5))-1)*100</f>
        <v>-3.0233412864946407</v>
      </c>
      <c r="I29" s="7">
        <v>2256</v>
      </c>
      <c r="J29" s="33">
        <f>(((I29/G29)^(1/5))-1)*100</f>
        <v>0.55889546132661394</v>
      </c>
      <c r="K29" s="7">
        <v>2452</v>
      </c>
      <c r="L29" s="33">
        <f>(((K29/I29)^(1/10))-1)*100</f>
        <v>0.83658683675749135</v>
      </c>
      <c r="M29" s="7">
        <v>2729</v>
      </c>
      <c r="N29" s="33">
        <f>(((M29/K29)^(1/(80/15))-1))*100</f>
        <v>2.0271077696142115</v>
      </c>
      <c r="O29" s="60">
        <v>2998</v>
      </c>
      <c r="P29" s="144">
        <f>(((O29/M29)^(1/((W$6-V$6)/365)))-1)*100</f>
        <v>2.0341272663108922</v>
      </c>
      <c r="Q29" s="84">
        <v>3242</v>
      </c>
      <c r="R29" s="144">
        <f t="shared" si="0"/>
        <v>1.0843655443936839</v>
      </c>
      <c r="S29" s="94">
        <v>3170</v>
      </c>
      <c r="T29" s="144">
        <f>(((S29/Q29)^(1/((Y$6-X$6)/365)))-1)*100</f>
        <v>-0.81315740917273782</v>
      </c>
      <c r="U29" s="64"/>
      <c r="V29" s="64"/>
      <c r="W29" s="64"/>
      <c r="AA29" s="116">
        <f t="shared" si="1"/>
        <v>-2577.708987077579</v>
      </c>
    </row>
    <row r="30" spans="1:27" ht="12" hidden="1" customHeight="1" x14ac:dyDescent="0.2">
      <c r="A30" s="6" t="s">
        <v>22</v>
      </c>
      <c r="B30" s="7">
        <v>1477</v>
      </c>
      <c r="C30" s="7">
        <v>2066</v>
      </c>
      <c r="D30" s="33">
        <f t="shared" si="2"/>
        <v>2.8361522296812991</v>
      </c>
      <c r="E30" s="7">
        <v>2821</v>
      </c>
      <c r="F30" s="33">
        <f>(((E30/C30)^(1/10))-1)*100</f>
        <v>3.1637871873330781</v>
      </c>
      <c r="G30" s="7">
        <v>3144</v>
      </c>
      <c r="H30" s="33">
        <f>(((G30/E30)^(1/5))-1)*100</f>
        <v>2.1917626775741716</v>
      </c>
      <c r="I30" s="7">
        <v>3094</v>
      </c>
      <c r="J30" s="33">
        <f>(((I30/G30)^(1/5))-1)*100</f>
        <v>-0.32010900343630855</v>
      </c>
      <c r="K30" s="7">
        <v>3697</v>
      </c>
      <c r="L30" s="33">
        <f>(((K30/I30)^(1/10))-1)*100</f>
        <v>1.7965159191990487</v>
      </c>
      <c r="M30" s="7">
        <v>3866</v>
      </c>
      <c r="N30" s="33">
        <f>(((M30/K30)^(1/(80/15))-1))*100</f>
        <v>0.84162253614630256</v>
      </c>
      <c r="O30" s="60">
        <v>3812</v>
      </c>
      <c r="P30" s="144">
        <f>(((O30/M30)^(1/((W$6-V$6)/365)))-1)*100</f>
        <v>-0.30085135492614601</v>
      </c>
      <c r="Q30" s="84">
        <v>3990</v>
      </c>
      <c r="R30" s="144">
        <f t="shared" si="0"/>
        <v>0.63104599327543642</v>
      </c>
      <c r="S30" s="94">
        <v>4864</v>
      </c>
      <c r="T30" s="144">
        <f>(((S30/Q30)^(1/((Y$6-X$6)/365)))-1)*100</f>
        <v>7.4663391724521855</v>
      </c>
      <c r="U30" s="64"/>
      <c r="V30" s="64"/>
      <c r="W30" s="64"/>
      <c r="AA30" s="116">
        <f t="shared" si="1"/>
        <v>36316.27373480743</v>
      </c>
    </row>
    <row r="31" spans="1:27" ht="12" hidden="1" customHeight="1" x14ac:dyDescent="0.2">
      <c r="A31" s="6" t="s">
        <v>23</v>
      </c>
      <c r="B31" s="7">
        <v>2276</v>
      </c>
      <c r="C31" s="7">
        <v>3710</v>
      </c>
      <c r="D31" s="33">
        <f t="shared" si="2"/>
        <v>4.1558028765463995</v>
      </c>
      <c r="E31" s="7">
        <v>5666</v>
      </c>
      <c r="F31" s="33">
        <f>(((E31/C31)^(1/10))-1)*100</f>
        <v>4.3254498492612203</v>
      </c>
      <c r="G31" s="7">
        <v>4712</v>
      </c>
      <c r="H31" s="33">
        <f>(((G31/E31)^(1/5))-1)*100</f>
        <v>-3.6202617904607992</v>
      </c>
      <c r="I31" s="7">
        <v>4911</v>
      </c>
      <c r="J31" s="33">
        <f>(((I31/G31)^(1/5))-1)*100</f>
        <v>0.83073442061918357</v>
      </c>
      <c r="K31" s="7">
        <v>5563</v>
      </c>
      <c r="L31" s="33">
        <f>(((K31/I31)^(1/10))-1)*100</f>
        <v>1.2544018791949219</v>
      </c>
      <c r="M31" s="7">
        <v>5559</v>
      </c>
      <c r="N31" s="33">
        <f>(((M31/K31)^(1/(80/15))-1))*100</f>
        <v>-1.348587410843205E-2</v>
      </c>
      <c r="O31" s="60">
        <v>6203</v>
      </c>
      <c r="P31" s="144">
        <f>(((O31/M31)^(1/((W$6-V$6)/365)))-1)*100</f>
        <v>2.3757516369866227</v>
      </c>
      <c r="Q31" s="84">
        <v>6363</v>
      </c>
      <c r="R31" s="144">
        <f t="shared" si="0"/>
        <v>0.35165254540359125</v>
      </c>
      <c r="S31" s="94">
        <v>6391</v>
      </c>
      <c r="T31" s="144">
        <f>(((S31/Q31)^(1/((Y$6-X$6)/365)))-1)*100</f>
        <v>0.15975267226762124</v>
      </c>
      <c r="U31" s="64"/>
      <c r="V31" s="64"/>
      <c r="W31" s="64"/>
      <c r="AA31" s="116">
        <f t="shared" si="1"/>
        <v>1020.9793284623673</v>
      </c>
    </row>
    <row r="32" spans="1:27" ht="12" hidden="1" customHeight="1" x14ac:dyDescent="0.2">
      <c r="A32" s="6" t="s">
        <v>24</v>
      </c>
      <c r="B32" s="7">
        <v>1676</v>
      </c>
      <c r="C32" s="7">
        <v>2163</v>
      </c>
      <c r="D32" s="33">
        <f t="shared" si="2"/>
        <v>2.1484722015840729</v>
      </c>
      <c r="E32" s="7">
        <v>3158</v>
      </c>
      <c r="F32" s="33">
        <f>(((E32/C32)^(1/10))-1)*100</f>
        <v>3.8569491010367996</v>
      </c>
      <c r="G32" s="7">
        <v>2817</v>
      </c>
      <c r="H32" s="33">
        <f>(((G32/E32)^(1/5))-1)*100</f>
        <v>-2.2594127022051991</v>
      </c>
      <c r="I32" s="7">
        <v>3108</v>
      </c>
      <c r="J32" s="33">
        <f>(((I32/G32)^(1/5))-1)*100</f>
        <v>1.9855946827746163</v>
      </c>
      <c r="K32" s="7">
        <v>3494</v>
      </c>
      <c r="L32" s="33">
        <f>(((K32/I32)^(1/10))-1)*100</f>
        <v>1.1775570429404691</v>
      </c>
      <c r="M32" s="7">
        <v>3870</v>
      </c>
      <c r="N32" s="33">
        <f>(((M32/K32)^(1/(80/15))-1))*100</f>
        <v>1.9348673432362462</v>
      </c>
      <c r="O32" s="60">
        <v>3806</v>
      </c>
      <c r="P32" s="144">
        <f>(((O32/M32)^(1/((W$6-V$6)/365)))-1)*100</f>
        <v>-0.3565602519825295</v>
      </c>
      <c r="Q32" s="84">
        <v>3354</v>
      </c>
      <c r="R32" s="144">
        <f t="shared" si="0"/>
        <v>-1.7275459361970946</v>
      </c>
      <c r="S32" s="94">
        <v>3807</v>
      </c>
      <c r="T32" s="144">
        <f>(((S32/Q32)^(1/((Y$6-X$6)/365)))-1)*100</f>
        <v>4.7133912452502758</v>
      </c>
      <c r="U32" s="64"/>
      <c r="V32" s="64"/>
      <c r="W32" s="64"/>
      <c r="AA32" s="116">
        <f t="shared" si="1"/>
        <v>17943.880470667798</v>
      </c>
    </row>
    <row r="33" spans="1:27" ht="10.5" hidden="1" customHeight="1" x14ac:dyDescent="0.2">
      <c r="A33" s="6"/>
      <c r="B33" s="19"/>
      <c r="C33" s="19"/>
      <c r="D33" s="33"/>
      <c r="E33" s="7"/>
      <c r="F33" s="33"/>
      <c r="G33" s="7"/>
      <c r="H33" s="33"/>
      <c r="I33" s="7"/>
      <c r="J33" s="33"/>
      <c r="K33" s="7"/>
      <c r="L33" s="33"/>
      <c r="M33" s="7"/>
      <c r="N33" s="33"/>
      <c r="O33" s="60"/>
      <c r="P33" s="145"/>
      <c r="R33" s="144"/>
      <c r="T33" s="144"/>
      <c r="U33" s="64"/>
      <c r="V33" s="64"/>
      <c r="W33" s="64"/>
      <c r="AA33" s="116">
        <f t="shared" si="1"/>
        <v>0</v>
      </c>
    </row>
    <row r="34" spans="1:27" ht="12" hidden="1" customHeight="1" x14ac:dyDescent="0.2">
      <c r="A34" s="6" t="s">
        <v>25</v>
      </c>
      <c r="B34" s="7">
        <v>3658</v>
      </c>
      <c r="C34" s="7">
        <v>4111</v>
      </c>
      <c r="D34" s="33">
        <f t="shared" si="2"/>
        <v>0.97766285028961786</v>
      </c>
      <c r="E34" s="7">
        <v>6009</v>
      </c>
      <c r="F34" s="33">
        <f>(((E34/C34)^(1/10))-1)*100</f>
        <v>3.8688857397181975</v>
      </c>
      <c r="G34" s="7">
        <v>5384</v>
      </c>
      <c r="H34" s="33">
        <f>(((G34/E34)^(1/5))-1)*100</f>
        <v>-2.1725868926186664</v>
      </c>
      <c r="I34" s="7">
        <v>6590</v>
      </c>
      <c r="J34" s="33">
        <f>(((I34/G34)^(1/5))-1)*100</f>
        <v>4.1252537253912314</v>
      </c>
      <c r="K34" s="7">
        <v>7797</v>
      </c>
      <c r="L34" s="33">
        <f>(((K34/I34)^(1/10))-1)*100</f>
        <v>1.6960797963209595</v>
      </c>
      <c r="M34" s="7">
        <v>8633</v>
      </c>
      <c r="N34" s="33">
        <f>(((M34/K34)^(1/(80/15))-1))*100</f>
        <v>1.9280964731263728</v>
      </c>
      <c r="O34" s="60">
        <v>9643</v>
      </c>
      <c r="P34" s="144">
        <f>(((O34/M34)^(1/((W$6-V$6)/365)))-1)*100</f>
        <v>2.3982398381164449</v>
      </c>
      <c r="Q34" s="84">
        <v>10538</v>
      </c>
      <c r="R34" s="144">
        <f t="shared" si="0"/>
        <v>1.2309190622403765</v>
      </c>
      <c r="S34" s="94">
        <v>10756</v>
      </c>
      <c r="T34" s="144">
        <f>(((S34/Q34)^(1/((Y$6-X$6)/365)))-1)*100</f>
        <v>0.74717270948740921</v>
      </c>
      <c r="U34" s="64"/>
      <c r="V34" s="64"/>
      <c r="W34" s="64"/>
      <c r="AA34" s="116">
        <f t="shared" si="1"/>
        <v>8036.5896632465738</v>
      </c>
    </row>
    <row r="35" spans="1:27" ht="12" hidden="1" customHeight="1" x14ac:dyDescent="0.2">
      <c r="A35" s="6" t="s">
        <v>26</v>
      </c>
      <c r="B35" s="7">
        <v>2262</v>
      </c>
      <c r="C35" s="7">
        <v>3117</v>
      </c>
      <c r="D35" s="33">
        <f t="shared" si="2"/>
        <v>2.7078607169085389</v>
      </c>
      <c r="E35" s="7">
        <v>3955</v>
      </c>
      <c r="F35" s="33">
        <f>(((E35/C35)^(1/10))-1)*100</f>
        <v>2.4096704394344526</v>
      </c>
      <c r="G35" s="7">
        <v>3737</v>
      </c>
      <c r="H35" s="33">
        <f>(((G35/E35)^(1/5))-1)*100</f>
        <v>-1.1275440450451257</v>
      </c>
      <c r="I35" s="7">
        <v>4096</v>
      </c>
      <c r="J35" s="33">
        <f>(((I35/G35)^(1/5))-1)*100</f>
        <v>1.8514860799561328</v>
      </c>
      <c r="K35" s="7">
        <v>4893</v>
      </c>
      <c r="L35" s="33">
        <f>(((K35/I35)^(1/10))-1)*100</f>
        <v>1.7938468166247779</v>
      </c>
      <c r="M35" s="7">
        <v>5048</v>
      </c>
      <c r="N35" s="33">
        <f>(((M35/K35)^(1/(80/15))-1))*100</f>
        <v>0.58646010067624488</v>
      </c>
      <c r="O35" s="60">
        <v>5515</v>
      </c>
      <c r="P35" s="144">
        <f>(((O35/M35)^(1/((W$6-V$6)/365)))-1)*100</f>
        <v>1.9133219216277864</v>
      </c>
      <c r="Q35" s="84">
        <v>6443</v>
      </c>
      <c r="R35" s="144">
        <f t="shared" si="0"/>
        <v>2.1668646735325092</v>
      </c>
      <c r="S35" s="94">
        <v>6544</v>
      </c>
      <c r="T35" s="144">
        <f>(((S35/Q35)^(1/((Y$6-X$6)/365)))-1)*100</f>
        <v>0.56707293505340317</v>
      </c>
      <c r="U35" s="64"/>
      <c r="V35" s="64"/>
      <c r="W35" s="64"/>
      <c r="AA35" s="116">
        <f t="shared" si="1"/>
        <v>3710.9252869894704</v>
      </c>
    </row>
    <row r="36" spans="1:27" ht="12" hidden="1" customHeight="1" x14ac:dyDescent="0.2">
      <c r="A36" s="6" t="s">
        <v>27</v>
      </c>
      <c r="B36" s="7">
        <v>3473</v>
      </c>
      <c r="C36" s="7">
        <v>5414</v>
      </c>
      <c r="D36" s="33">
        <f t="shared" si="2"/>
        <v>3.7690376231587885</v>
      </c>
      <c r="E36" s="7">
        <v>6605</v>
      </c>
      <c r="F36" s="33">
        <f>(((E36/C36)^(1/10))-1)*100</f>
        <v>2.0082875696350033</v>
      </c>
      <c r="G36" s="7">
        <v>6897</v>
      </c>
      <c r="H36" s="33">
        <f>(((G36/E36)^(1/5))-1)*100</f>
        <v>0.86894553235183913</v>
      </c>
      <c r="I36" s="7">
        <v>7162</v>
      </c>
      <c r="J36" s="33">
        <f>(((I36/G36)^(1/5))-1)*100</f>
        <v>0.75690489471411659</v>
      </c>
      <c r="K36" s="7">
        <v>8807</v>
      </c>
      <c r="L36" s="33">
        <f>(((K36/I36)^(1/10))-1)*100</f>
        <v>2.0890983075202207</v>
      </c>
      <c r="M36" s="7">
        <v>9098</v>
      </c>
      <c r="N36" s="33">
        <f>(((M36/K36)^(1/(80/15))-1))*100</f>
        <v>0.61138165467058414</v>
      </c>
      <c r="O36" s="60">
        <v>10183</v>
      </c>
      <c r="P36" s="144">
        <f>(((O36/M36)^(1/((W$6-V$6)/365)))-1)*100</f>
        <v>2.4426625331839924</v>
      </c>
      <c r="Q36" s="84">
        <v>11280</v>
      </c>
      <c r="R36" s="144">
        <f t="shared" si="0"/>
        <v>1.4202527228811324</v>
      </c>
      <c r="S36" s="94">
        <v>11528</v>
      </c>
      <c r="T36" s="144">
        <f>(((S36/Q36)^(1/((Y$6-X$6)/365)))-1)*100</f>
        <v>0.79375905490690624</v>
      </c>
      <c r="U36" s="64"/>
      <c r="V36" s="64"/>
      <c r="W36" s="64"/>
      <c r="AA36" s="116">
        <f t="shared" si="1"/>
        <v>9150.4543849668153</v>
      </c>
    </row>
    <row r="37" spans="1:27" ht="12" hidden="1" customHeight="1" x14ac:dyDescent="0.2">
      <c r="A37" s="6" t="s">
        <v>28</v>
      </c>
      <c r="B37" s="7">
        <v>5944</v>
      </c>
      <c r="C37" s="7">
        <v>6025</v>
      </c>
      <c r="D37" s="33">
        <f t="shared" si="2"/>
        <v>0.11285673501701954</v>
      </c>
      <c r="E37" s="7">
        <v>6959</v>
      </c>
      <c r="F37" s="33">
        <f>(((E37/C37)^(1/10))-1)*100</f>
        <v>1.451618177420988</v>
      </c>
      <c r="G37" s="7">
        <v>7453</v>
      </c>
      <c r="H37" s="33">
        <f>(((G37/E37)^(1/5))-1)*100</f>
        <v>1.3810668224114586</v>
      </c>
      <c r="I37" s="7">
        <v>7518</v>
      </c>
      <c r="J37" s="33">
        <f>(((I37/G37)^(1/5))-1)*100</f>
        <v>0.17382107885410836</v>
      </c>
      <c r="K37" s="7">
        <v>8451</v>
      </c>
      <c r="L37" s="33">
        <f>(((K37/I37)^(1/10))-1)*100</f>
        <v>1.1767157875684608</v>
      </c>
      <c r="M37" s="7">
        <v>9183</v>
      </c>
      <c r="N37" s="33">
        <f>(((M37/K37)^(1/(80/15))-1))*100</f>
        <v>1.5697399417366142</v>
      </c>
      <c r="O37" s="60">
        <v>9328</v>
      </c>
      <c r="P37" s="144">
        <f>(((O37/M37)^(1/((W$6-V$6)/365)))-1)*100</f>
        <v>0.33614695960233476</v>
      </c>
      <c r="Q37" s="84">
        <v>9792</v>
      </c>
      <c r="R37" s="144">
        <f t="shared" si="0"/>
        <v>0.67138879604407009</v>
      </c>
      <c r="S37" s="94">
        <v>9908</v>
      </c>
      <c r="T37" s="144">
        <f>(((S37/Q37)^(1/((Y$6-X$6)/365)))-1)*100</f>
        <v>0.42905795251599876</v>
      </c>
      <c r="U37" s="64"/>
      <c r="V37" s="64"/>
      <c r="W37" s="64"/>
      <c r="AA37" s="116">
        <f t="shared" si="1"/>
        <v>4251.1061935285161</v>
      </c>
    </row>
    <row r="38" spans="1:27" ht="12" hidden="1" customHeight="1" x14ac:dyDescent="0.2">
      <c r="A38" s="6" t="s">
        <v>104</v>
      </c>
      <c r="B38" s="7">
        <v>2313</v>
      </c>
      <c r="C38" s="7">
        <v>3450</v>
      </c>
      <c r="D38" s="33">
        <f t="shared" si="2"/>
        <v>3.3880367499609543</v>
      </c>
      <c r="E38" s="7">
        <v>3551</v>
      </c>
      <c r="F38" s="33">
        <f>(((E38/C38)^(1/10))-1)*100</f>
        <v>0.28896693605711121</v>
      </c>
      <c r="G38" s="7">
        <v>3838</v>
      </c>
      <c r="H38" s="33">
        <f>(((G38/E38)^(1/5))-1)*100</f>
        <v>1.5665871795528252</v>
      </c>
      <c r="I38" s="7">
        <v>4274</v>
      </c>
      <c r="J38" s="33">
        <f>(((I38/G38)^(1/5))-1)*100</f>
        <v>2.1752971662062137</v>
      </c>
      <c r="K38" s="7">
        <v>4941</v>
      </c>
      <c r="L38" s="33">
        <f>(((K38/I38)^(1/10))-1)*100</f>
        <v>1.4607418930671967</v>
      </c>
      <c r="M38" s="7">
        <v>5303</v>
      </c>
      <c r="N38" s="33">
        <f>(((M38/K38)^(1/(80/15))-1))*100</f>
        <v>1.3345445707730219</v>
      </c>
      <c r="O38" s="60">
        <v>5497</v>
      </c>
      <c r="P38" s="144">
        <f>(((O38/M38)^(1/((W$6-V$6)/365)))-1)*100</f>
        <v>0.77259207379531958</v>
      </c>
      <c r="Q38" s="84">
        <v>6370</v>
      </c>
      <c r="R38" s="144">
        <f t="shared" si="0"/>
        <v>2.0524980860292752</v>
      </c>
      <c r="S38" s="94">
        <v>5985</v>
      </c>
      <c r="T38" s="144">
        <f>(((S38/Q38)^(1/((Y$6-X$6)/365)))-1)*100</f>
        <v>-2.2409672089450328</v>
      </c>
      <c r="U38" s="64"/>
      <c r="V38" s="64"/>
      <c r="W38" s="64"/>
      <c r="AA38" s="116">
        <f t="shared" si="1"/>
        <v>-13412.188745536021</v>
      </c>
    </row>
    <row r="39" spans="1:27" ht="10.5" hidden="1" customHeight="1" x14ac:dyDescent="0.2">
      <c r="A39" s="6"/>
      <c r="B39" s="7"/>
      <c r="C39" s="19"/>
      <c r="D39" s="33"/>
      <c r="E39" s="7"/>
      <c r="F39" s="33"/>
      <c r="G39" s="7"/>
      <c r="H39" s="33"/>
      <c r="I39" s="7"/>
      <c r="J39" s="33"/>
      <c r="K39" s="7"/>
      <c r="L39" s="33"/>
      <c r="M39" s="7"/>
      <c r="N39" s="33"/>
      <c r="O39" s="60"/>
      <c r="P39" s="145"/>
      <c r="Q39" s="84"/>
      <c r="R39" s="144"/>
      <c r="S39" s="94"/>
      <c r="T39" s="144"/>
      <c r="U39" s="64"/>
      <c r="V39" s="64"/>
      <c r="W39" s="64"/>
      <c r="AA39" s="116">
        <f t="shared" si="1"/>
        <v>0</v>
      </c>
    </row>
    <row r="40" spans="1:27" ht="12" hidden="1" customHeight="1" x14ac:dyDescent="0.2">
      <c r="A40" s="6" t="s">
        <v>29</v>
      </c>
      <c r="B40" s="20">
        <v>0</v>
      </c>
      <c r="C40" s="7">
        <v>2605</v>
      </c>
      <c r="D40" s="57" t="s">
        <v>93</v>
      </c>
      <c r="E40" s="7">
        <v>3098</v>
      </c>
      <c r="F40" s="33">
        <f>(((E40/C40)^(1/10))-1)*100</f>
        <v>1.7483484424385187</v>
      </c>
      <c r="G40" s="7">
        <v>2924</v>
      </c>
      <c r="H40" s="33">
        <f>(((G40/E40)^(1/5))-1)*100</f>
        <v>-1.1494270291383279</v>
      </c>
      <c r="I40" s="7">
        <v>3087</v>
      </c>
      <c r="J40" s="33">
        <f>(((I40/G40)^(1/5))-1)*100</f>
        <v>1.0908509335717076</v>
      </c>
      <c r="K40" s="7">
        <v>3744</v>
      </c>
      <c r="L40" s="33">
        <f>(((K40/I40)^(1/10))-1)*100</f>
        <v>1.9482842241944631</v>
      </c>
      <c r="M40" s="7">
        <v>3842</v>
      </c>
      <c r="N40" s="33">
        <f>(((M40/K40)^(1/(80/15))-1))*100</f>
        <v>0.48564744546188976</v>
      </c>
      <c r="O40" s="60">
        <v>4293</v>
      </c>
      <c r="P40" s="144">
        <f>(((O40/M40)^(1/((W$6-V$6)/365)))-1)*100</f>
        <v>2.4059724997949061</v>
      </c>
      <c r="Q40" s="84">
        <v>4647</v>
      </c>
      <c r="R40" s="144">
        <f t="shared" si="0"/>
        <v>1.0981750619189379</v>
      </c>
      <c r="S40" s="94">
        <v>4888</v>
      </c>
      <c r="T40" s="144">
        <f>(((S40/Q40)^(1/((Y$6-X$6)/365)))-1)*100</f>
        <v>1.8551352546225752</v>
      </c>
      <c r="U40" s="64"/>
      <c r="V40" s="64"/>
      <c r="W40" s="64"/>
      <c r="AA40" s="116">
        <f t="shared" si="1"/>
        <v>9067.9011245951478</v>
      </c>
    </row>
    <row r="41" spans="1:27" ht="12" hidden="1" customHeight="1" x14ac:dyDescent="0.2">
      <c r="A41" s="6" t="s">
        <v>30</v>
      </c>
      <c r="B41" s="7">
        <v>4603</v>
      </c>
      <c r="C41" s="7">
        <v>5400</v>
      </c>
      <c r="D41" s="33">
        <f t="shared" si="2"/>
        <v>1.3396497021663567</v>
      </c>
      <c r="E41" s="7">
        <v>6833</v>
      </c>
      <c r="F41" s="33">
        <f>(((E41/C41)^(1/10))-1)*100</f>
        <v>2.3815655231308241</v>
      </c>
      <c r="G41" s="7">
        <v>6989</v>
      </c>
      <c r="H41" s="33">
        <f>(((G41/E41)^(1/5))-1)*100</f>
        <v>0.45249405041329904</v>
      </c>
      <c r="I41" s="7">
        <v>7233</v>
      </c>
      <c r="J41" s="33">
        <f>(((I41/G41)^(1/5))-1)*100</f>
        <v>0.68868869598570637</v>
      </c>
      <c r="K41" s="7">
        <v>8445</v>
      </c>
      <c r="L41" s="33">
        <f>(((K41/I41)^(1/10))-1)*100</f>
        <v>1.5612690398258966</v>
      </c>
      <c r="M41" s="7">
        <v>8461</v>
      </c>
      <c r="N41" s="33">
        <f>(((M41/K41)^(1/(80/15))-1))*100</f>
        <v>3.5496667625345424E-2</v>
      </c>
      <c r="O41" s="60">
        <v>8821</v>
      </c>
      <c r="P41" s="144">
        <f>(((O41/M41)^(1/((W$6-V$6)/365)))-1)*100</f>
        <v>0.89652860854090299</v>
      </c>
      <c r="Q41" s="84">
        <v>9714</v>
      </c>
      <c r="R41" s="144">
        <f t="shared" si="0"/>
        <v>1.3381034852306906</v>
      </c>
      <c r="S41" s="94">
        <v>10546</v>
      </c>
      <c r="T41" s="144">
        <f>(((S41/Q41)^(1/((Y$6-X$6)/365)))-1)*100</f>
        <v>3.0326403741666619</v>
      </c>
      <c r="U41" s="64"/>
      <c r="V41" s="64"/>
      <c r="W41" s="64"/>
      <c r="AA41" s="116">
        <f t="shared" si="1"/>
        <v>31982.225385961618</v>
      </c>
    </row>
    <row r="42" spans="1:27" ht="12" hidden="1" customHeight="1" x14ac:dyDescent="0.2">
      <c r="A42" s="6" t="s">
        <v>31</v>
      </c>
      <c r="B42" s="7">
        <v>1518</v>
      </c>
      <c r="C42" s="7">
        <v>2495</v>
      </c>
      <c r="D42" s="33">
        <f t="shared" si="2"/>
        <v>4.2277185438138076</v>
      </c>
      <c r="E42" s="7">
        <v>3259</v>
      </c>
      <c r="F42" s="33">
        <f>(((E42/C42)^(1/10))-1)*100</f>
        <v>2.7073162099841008</v>
      </c>
      <c r="G42" s="7">
        <v>3374</v>
      </c>
      <c r="H42" s="33">
        <f>(((G42/E42)^(1/5))-1)*100</f>
        <v>0.69598246405069286</v>
      </c>
      <c r="I42" s="7">
        <v>3574</v>
      </c>
      <c r="J42" s="33">
        <f>(((I42/G42)^(1/5))-1)*100</f>
        <v>1.1583865825908202</v>
      </c>
      <c r="K42" s="7">
        <v>4293</v>
      </c>
      <c r="L42" s="33">
        <f>(((K42/I42)^(1/10))-1)*100</f>
        <v>1.8499063556693063</v>
      </c>
      <c r="M42" s="7">
        <v>4999</v>
      </c>
      <c r="N42" s="33">
        <f>(((M42/K42)^(1/(80/15))-1))*100</f>
        <v>2.895864788933622</v>
      </c>
      <c r="O42" s="60">
        <v>5130</v>
      </c>
      <c r="P42" s="144">
        <f>(((O42/M42)^(1/((W$6-V$6)/365)))-1)*100</f>
        <v>0.5556303528747808</v>
      </c>
      <c r="Q42" s="84">
        <v>5341</v>
      </c>
      <c r="R42" s="144">
        <f t="shared" si="0"/>
        <v>0.55714082787448049</v>
      </c>
      <c r="S42" s="94">
        <v>5233</v>
      </c>
      <c r="T42" s="144">
        <f>(((S42/Q42)^(1/((Y$6-X$6)/365)))-1)*100</f>
        <v>-0.73990683061003759</v>
      </c>
      <c r="U42" s="64"/>
      <c r="V42" s="64"/>
      <c r="W42" s="64"/>
      <c r="AA42" s="116">
        <f t="shared" si="1"/>
        <v>-3871.9324445823268</v>
      </c>
    </row>
    <row r="43" spans="1:27" ht="12" hidden="1" customHeight="1" x14ac:dyDescent="0.2">
      <c r="A43" s="6" t="s">
        <v>32</v>
      </c>
      <c r="B43" s="7">
        <v>6281</v>
      </c>
      <c r="C43" s="7">
        <v>7025</v>
      </c>
      <c r="D43" s="33">
        <f t="shared" si="2"/>
        <v>0.93724835135817752</v>
      </c>
      <c r="E43" s="7">
        <v>8211</v>
      </c>
      <c r="F43" s="33">
        <f>(((E43/C43)^(1/10))-1)*100</f>
        <v>1.5722264781472983</v>
      </c>
      <c r="G43" s="7">
        <v>9126</v>
      </c>
      <c r="H43" s="33">
        <f>(((G43/E43)^(1/5))-1)*100</f>
        <v>2.135538369380785</v>
      </c>
      <c r="I43" s="7">
        <v>9621</v>
      </c>
      <c r="J43" s="33">
        <f>(((I43/G43)^(1/5))-1)*100</f>
        <v>1.0620142973742031</v>
      </c>
      <c r="K43" s="7">
        <v>11045</v>
      </c>
      <c r="L43" s="33">
        <f>(((K43/I43)^(1/10))-1)*100</f>
        <v>1.3898663450422566</v>
      </c>
      <c r="M43" s="7">
        <v>12346</v>
      </c>
      <c r="N43" s="33">
        <f>(((M43/K43)^(1/(80/15))-1))*100</f>
        <v>2.1098418574462263</v>
      </c>
      <c r="O43" s="60">
        <v>12539</v>
      </c>
      <c r="P43" s="144">
        <f>(((O43/M43)^(1/((W$6-V$6)/365)))-1)*100</f>
        <v>0.33281534402225255</v>
      </c>
      <c r="Q43" s="84">
        <v>13360</v>
      </c>
      <c r="R43" s="144">
        <f t="shared" si="0"/>
        <v>0.87803183128112305</v>
      </c>
      <c r="S43" s="94">
        <v>13940</v>
      </c>
      <c r="T43" s="144">
        <f>(((S43/Q43)^(1/((Y$6-X$6)/365)))-1)*100</f>
        <v>1.556965632306051</v>
      </c>
      <c r="U43" s="64"/>
      <c r="V43" s="64"/>
      <c r="W43" s="64"/>
      <c r="AA43" s="116">
        <f t="shared" si="1"/>
        <v>21704.100914346353</v>
      </c>
    </row>
    <row r="44" spans="1:27" ht="12" hidden="1" customHeight="1" x14ac:dyDescent="0.2">
      <c r="A44" s="6" t="s">
        <v>33</v>
      </c>
      <c r="B44" s="7">
        <v>1425</v>
      </c>
      <c r="C44" s="7">
        <v>1871</v>
      </c>
      <c r="D44" s="33">
        <f t="shared" si="2"/>
        <v>2.2951186156815684</v>
      </c>
      <c r="E44" s="7">
        <v>2254</v>
      </c>
      <c r="F44" s="33">
        <f>(((E44/C44)^(1/10))-1)*100</f>
        <v>1.8797832718640217</v>
      </c>
      <c r="G44" s="7">
        <v>2432</v>
      </c>
      <c r="H44" s="33">
        <f>(((G44/E44)^(1/5))-1)*100</f>
        <v>1.5317640353366802</v>
      </c>
      <c r="I44" s="7">
        <v>2988</v>
      </c>
      <c r="J44" s="33">
        <f>(((I44/G44)^(1/5))-1)*100</f>
        <v>4.2037634908477006</v>
      </c>
      <c r="K44" s="7">
        <v>3068</v>
      </c>
      <c r="L44" s="33">
        <f>(((K44/I44)^(1/10))-1)*100</f>
        <v>0.26456552086606688</v>
      </c>
      <c r="M44" s="7">
        <v>4312</v>
      </c>
      <c r="N44" s="33">
        <f>(((M44/K44)^(1/(80/15))-1))*100</f>
        <v>6.5901042377282115</v>
      </c>
      <c r="O44" s="60">
        <v>4995</v>
      </c>
      <c r="P44" s="144">
        <f>(((O44/M44)^(1/((W$6-V$6)/365)))-1)*100</f>
        <v>3.1996522142286876</v>
      </c>
      <c r="Q44" s="84">
        <v>4317</v>
      </c>
      <c r="R44" s="144">
        <f t="shared" si="0"/>
        <v>-1.9906815960079371</v>
      </c>
      <c r="S44" s="94">
        <v>4668</v>
      </c>
      <c r="T44" s="144">
        <f>(((S44/Q44)^(1/((Y$6-X$6)/365)))-1)*100</f>
        <v>2.8826030215723719</v>
      </c>
      <c r="U44" s="64"/>
      <c r="V44" s="64"/>
      <c r="W44" s="64"/>
      <c r="AA44" s="116">
        <f t="shared" si="1"/>
        <v>13455.990904699833</v>
      </c>
    </row>
    <row r="45" spans="1:27" ht="10.5" hidden="1" customHeight="1" x14ac:dyDescent="0.2">
      <c r="A45" s="6"/>
      <c r="B45" s="19"/>
      <c r="C45" s="19"/>
      <c r="D45" s="33"/>
      <c r="E45" s="19"/>
      <c r="F45" s="33"/>
      <c r="G45" s="19"/>
      <c r="H45" s="33"/>
      <c r="I45" s="19"/>
      <c r="J45" s="33"/>
      <c r="K45" s="19"/>
      <c r="L45" s="33"/>
      <c r="M45" s="19"/>
      <c r="N45" s="33"/>
      <c r="O45" s="60"/>
      <c r="P45" s="145"/>
      <c r="Q45" s="84"/>
      <c r="R45" s="144"/>
      <c r="S45" s="94"/>
      <c r="T45" s="144"/>
      <c r="U45" s="64"/>
      <c r="V45" s="64"/>
      <c r="W45" s="64"/>
      <c r="AA45" s="116">
        <f t="shared" si="1"/>
        <v>0</v>
      </c>
    </row>
    <row r="46" spans="1:27" ht="12" hidden="1" customHeight="1" x14ac:dyDescent="0.2">
      <c r="A46" s="6" t="s">
        <v>34</v>
      </c>
      <c r="B46" s="7">
        <v>1981</v>
      </c>
      <c r="C46" s="7">
        <v>4198</v>
      </c>
      <c r="D46" s="33">
        <f t="shared" si="2"/>
        <v>6.4583743025959928</v>
      </c>
      <c r="E46" s="7">
        <v>4836</v>
      </c>
      <c r="F46" s="33">
        <f>(((E46/C46)^(1/10))-1)*100</f>
        <v>1.4248527341501616</v>
      </c>
      <c r="G46" s="7">
        <v>4018</v>
      </c>
      <c r="H46" s="33">
        <f>(((G46/E46)^(1/5))-1)*100</f>
        <v>-3.6382390078518401</v>
      </c>
      <c r="I46" s="7">
        <v>4985</v>
      </c>
      <c r="J46" s="33">
        <f>(((I46/G46)^(1/5))-1)*100</f>
        <v>4.4073435395907579</v>
      </c>
      <c r="K46" s="7">
        <v>4589</v>
      </c>
      <c r="L46" s="33">
        <f>(((K46/I46)^(1/10))-1)*100</f>
        <v>-0.82429657029642334</v>
      </c>
      <c r="M46" s="7">
        <v>4344</v>
      </c>
      <c r="N46" s="33">
        <f>(((M46/K46)^(1/(80/15))-1))*100</f>
        <v>-1.0234743530049939</v>
      </c>
      <c r="O46" s="60">
        <v>5044</v>
      </c>
      <c r="P46" s="144">
        <f>(((O46/M46)^(1/((W$6-V$6)/365)))-1)*100</f>
        <v>3.2520171401416498</v>
      </c>
      <c r="Q46" s="84">
        <v>5588</v>
      </c>
      <c r="R46" s="144">
        <f t="shared" si="0"/>
        <v>1.4217966645718283</v>
      </c>
      <c r="S46" s="94">
        <v>5719</v>
      </c>
      <c r="T46" s="144">
        <f>(((S46/Q46)^(1/((Y$6-X$6)/365)))-1)*100</f>
        <v>0.8459858044805646</v>
      </c>
      <c r="U46" s="64"/>
      <c r="V46" s="64"/>
      <c r="W46" s="64"/>
      <c r="AA46" s="116">
        <f t="shared" si="1"/>
        <v>4838.1928158243491</v>
      </c>
    </row>
    <row r="47" spans="1:27" ht="12" hidden="1" customHeight="1" x14ac:dyDescent="0.2">
      <c r="A47" s="4" t="s">
        <v>35</v>
      </c>
      <c r="B47" s="5">
        <v>2474</v>
      </c>
      <c r="C47" s="5">
        <v>3194</v>
      </c>
      <c r="D47" s="33">
        <f t="shared" si="2"/>
        <v>2.1514654588046023</v>
      </c>
      <c r="E47" s="5">
        <v>4006</v>
      </c>
      <c r="F47" s="33">
        <f>(((E47/C47)^(1/10))-1)*100</f>
        <v>2.2910421628596467</v>
      </c>
      <c r="G47" s="5">
        <v>3865</v>
      </c>
      <c r="H47" s="33">
        <f>(((G47/E47)^(1/5))-1)*100</f>
        <v>-0.7140694263006786</v>
      </c>
      <c r="I47" s="5">
        <v>3933</v>
      </c>
      <c r="J47" s="33">
        <f>(((I47/G47)^(1/5))-1)*100</f>
        <v>0.34942529998553962</v>
      </c>
      <c r="K47" s="5">
        <v>4612</v>
      </c>
      <c r="L47" s="33">
        <f>(((K47/I47)^(1/10))-1)*100</f>
        <v>1.6053404130749405</v>
      </c>
      <c r="M47" s="5">
        <v>4634</v>
      </c>
      <c r="N47" s="33">
        <f>(((M47/K47)^(1/(80/15))-1))*100</f>
        <v>8.9267762534528394E-2</v>
      </c>
      <c r="O47" s="60">
        <v>4877</v>
      </c>
      <c r="P47" s="144">
        <f>(((O47/M47)^(1/((W$6-V$6)/365)))-1)*100</f>
        <v>1.1007972743410033</v>
      </c>
      <c r="Q47" s="84">
        <v>5147</v>
      </c>
      <c r="R47" s="144">
        <f t="shared" si="0"/>
        <v>0.74549797749872138</v>
      </c>
      <c r="S47" s="94">
        <v>5377</v>
      </c>
      <c r="T47" s="144">
        <f>(((S47/Q47)^(1/((Y$6-X$6)/365)))-1)*100</f>
        <v>1.6019943860198005</v>
      </c>
      <c r="U47" s="64"/>
      <c r="V47" s="64"/>
      <c r="W47" s="64"/>
      <c r="AA47" s="116">
        <f t="shared" si="1"/>
        <v>8613.9238136284675</v>
      </c>
    </row>
    <row r="48" spans="1:27" ht="9.75" hidden="1" customHeight="1" x14ac:dyDescent="0.2">
      <c r="A48" s="4"/>
      <c r="B48" s="5"/>
      <c r="C48" s="5"/>
      <c r="D48" s="33"/>
      <c r="E48" s="5"/>
      <c r="F48" s="33"/>
      <c r="G48" s="5"/>
      <c r="H48" s="33"/>
      <c r="I48" s="5"/>
      <c r="J48" s="33"/>
      <c r="K48" s="5"/>
      <c r="L48" s="33"/>
      <c r="M48" s="5"/>
      <c r="N48" s="33"/>
      <c r="O48" s="64"/>
      <c r="P48" s="145"/>
      <c r="Q48" s="84"/>
      <c r="R48" s="144"/>
      <c r="S48" s="94"/>
      <c r="T48" s="144"/>
      <c r="U48" s="64"/>
      <c r="V48" s="64"/>
      <c r="W48" s="64"/>
      <c r="AA48" s="116">
        <f t="shared" si="1"/>
        <v>0</v>
      </c>
    </row>
    <row r="49" spans="1:27" ht="12" customHeight="1" x14ac:dyDescent="0.2">
      <c r="A49" s="22" t="s">
        <v>86</v>
      </c>
      <c r="B49" s="5">
        <f>SUM(B51:B58)</f>
        <v>19357</v>
      </c>
      <c r="C49" s="5">
        <f>SUM(C51:C58)</f>
        <v>29601</v>
      </c>
      <c r="D49" s="33">
        <f t="shared" si="2"/>
        <v>3.6030070969428341</v>
      </c>
      <c r="E49" s="5">
        <f>SUM(E51:E58)</f>
        <v>49652</v>
      </c>
      <c r="F49" s="33">
        <f>(((E49/C49)^(1/10))-1)*100</f>
        <v>5.3084053350362259</v>
      </c>
      <c r="G49" s="5">
        <f>SUM(G51:G55,G57:G58)</f>
        <v>61115</v>
      </c>
      <c r="H49" s="33">
        <f>(((G49/E49)^(1/5))-1)*100</f>
        <v>4.2418748656803951</v>
      </c>
      <c r="I49" s="5">
        <f>SUM(I51:I58)</f>
        <v>70681</v>
      </c>
      <c r="J49" s="33">
        <f t="shared" ref="J49:J55" si="3">(((I49/G49)^(1/5))-1)*100</f>
        <v>2.9510958667345655</v>
      </c>
      <c r="K49" s="5">
        <f>SUM(K51:K58)</f>
        <v>74720</v>
      </c>
      <c r="L49" s="33">
        <f t="shared" ref="L49:L55" si="4">(((K49/I49)^(1/10))-1)*100</f>
        <v>0.55725691503629715</v>
      </c>
      <c r="M49" s="5">
        <f>SUM(M51:M58)</f>
        <v>83660</v>
      </c>
      <c r="N49" s="33">
        <f>(((M49/K49)^(1/(80/15))-1))*100</f>
        <v>2.141607138162871</v>
      </c>
      <c r="O49" s="60">
        <f>SUM(O51:O58)</f>
        <v>97129</v>
      </c>
      <c r="P49" s="144">
        <f>(((O49/M49)^(1/((W$6-V$6)/365)))-1)*100</f>
        <v>3.2492567909862435</v>
      </c>
      <c r="Q49" s="84">
        <v>103633</v>
      </c>
      <c r="R49" s="144">
        <f t="shared" si="0"/>
        <v>0.89742339302743002</v>
      </c>
      <c r="S49" s="94">
        <v>112636</v>
      </c>
      <c r="T49" s="144">
        <f>(((S49/Q49)^(1/((Y$6-X$6)/365)))-1)*100</f>
        <v>3.0748658305681298</v>
      </c>
      <c r="U49" s="64"/>
      <c r="V49" s="64"/>
      <c r="W49" s="64"/>
      <c r="AA49" s="116">
        <f t="shared" si="1"/>
        <v>346340.58769187186</v>
      </c>
    </row>
    <row r="50" spans="1:27" ht="9.75" hidden="1" customHeight="1" x14ac:dyDescent="0.2">
      <c r="A50" s="22"/>
      <c r="B50" s="5"/>
      <c r="C50" s="5"/>
      <c r="D50" s="33"/>
      <c r="E50" s="5"/>
      <c r="F50" s="33"/>
      <c r="G50" s="5"/>
      <c r="H50" s="33"/>
      <c r="I50" s="5"/>
      <c r="J50" s="33"/>
      <c r="K50" s="5"/>
      <c r="L50" s="33"/>
      <c r="M50" s="5"/>
      <c r="N50" s="33"/>
      <c r="O50" s="60"/>
      <c r="P50" s="145"/>
      <c r="Q50" s="84"/>
      <c r="R50" s="144"/>
      <c r="S50" s="94"/>
      <c r="T50" s="144"/>
      <c r="U50" s="64"/>
      <c r="V50" s="64"/>
      <c r="W50" s="64"/>
      <c r="AA50" s="116">
        <f t="shared" si="1"/>
        <v>0</v>
      </c>
    </row>
    <row r="51" spans="1:27" ht="10.5" hidden="1" customHeight="1" x14ac:dyDescent="0.2">
      <c r="A51" s="10" t="s">
        <v>36</v>
      </c>
      <c r="B51" s="7">
        <v>3550</v>
      </c>
      <c r="C51" s="7">
        <v>3740</v>
      </c>
      <c r="D51" s="33">
        <f t="shared" si="2"/>
        <v>0.43542864710031104</v>
      </c>
      <c r="E51" s="7">
        <v>5214</v>
      </c>
      <c r="F51" s="33">
        <f>(((E51/C51)^(1/10))-1)*100</f>
        <v>3.3784324225583751</v>
      </c>
      <c r="G51" s="7">
        <v>5727</v>
      </c>
      <c r="H51" s="33">
        <f>(((G51/E51)^(1/5))-1)*100</f>
        <v>1.8946146600051117</v>
      </c>
      <c r="I51" s="7">
        <v>5556</v>
      </c>
      <c r="J51" s="33">
        <f t="shared" si="3"/>
        <v>-0.60443407330778021</v>
      </c>
      <c r="K51" s="7">
        <v>10699</v>
      </c>
      <c r="L51" s="33">
        <f t="shared" si="4"/>
        <v>6.7721763390407252</v>
      </c>
      <c r="M51" s="7">
        <v>11679</v>
      </c>
      <c r="N51" s="33">
        <f>(((M51/K51)^(1/(80/15))-1))*100</f>
        <v>1.6568652220007252</v>
      </c>
      <c r="O51" s="60">
        <v>12806</v>
      </c>
      <c r="P51" s="144">
        <f>(((O51/M51)^(1/((W$6-V$6)/365)))-1)*100</f>
        <v>1.9928562829691021</v>
      </c>
      <c r="Q51" s="84">
        <v>9663</v>
      </c>
      <c r="R51" s="144">
        <f t="shared" si="0"/>
        <v>-3.8073313241504869</v>
      </c>
      <c r="S51" s="94">
        <v>11568</v>
      </c>
      <c r="T51" s="144">
        <f>(((S51/Q51)^(1/((Y$6-X$6)/365)))-1)*100</f>
        <v>6.7602938810486624</v>
      </c>
      <c r="U51" s="64"/>
      <c r="V51" s="64"/>
      <c r="W51" s="64"/>
      <c r="AA51" s="116">
        <f t="shared" si="1"/>
        <v>78203.079615970928</v>
      </c>
    </row>
    <row r="52" spans="1:27" ht="12" hidden="1" customHeight="1" x14ac:dyDescent="0.2">
      <c r="A52" s="10" t="s">
        <v>37</v>
      </c>
      <c r="B52" s="7">
        <v>2112</v>
      </c>
      <c r="C52" s="7">
        <v>3750</v>
      </c>
      <c r="D52" s="33">
        <f t="shared" si="2"/>
        <v>4.900633957795919</v>
      </c>
      <c r="E52" s="7">
        <v>9419</v>
      </c>
      <c r="F52" s="33">
        <f>(((E52/C52)^(1/10))-1)*100</f>
        <v>9.6471512982100336</v>
      </c>
      <c r="G52" s="7">
        <v>12255</v>
      </c>
      <c r="H52" s="33">
        <f>(((G52/E52)^(1/5))-1)*100</f>
        <v>5.4051192029718864</v>
      </c>
      <c r="I52" s="7">
        <v>14196</v>
      </c>
      <c r="J52" s="33">
        <f t="shared" si="3"/>
        <v>2.9841846702085784</v>
      </c>
      <c r="K52" s="7">
        <v>16220</v>
      </c>
      <c r="L52" s="33">
        <f t="shared" si="4"/>
        <v>1.3417701547458805</v>
      </c>
      <c r="M52" s="7">
        <v>17461</v>
      </c>
      <c r="N52" s="33">
        <f>(((M52/K52)^(1/(80/15))-1))*100</f>
        <v>1.3919379992485492</v>
      </c>
      <c r="O52" s="60">
        <v>20429</v>
      </c>
      <c r="P52" s="144">
        <f>(((O52/M52)^(1/((W$6-V$6)/365)))-1)*100</f>
        <v>3.4198383933288445</v>
      </c>
      <c r="Q52" s="84">
        <v>22668</v>
      </c>
      <c r="R52" s="144">
        <f t="shared" si="0"/>
        <v>1.4438420450432865</v>
      </c>
      <c r="S52" s="94">
        <v>24811</v>
      </c>
      <c r="T52" s="144">
        <f>(((S52/Q52)^(1/((Y$6-X$6)/365)))-1)*100</f>
        <v>3.3385324048189169</v>
      </c>
      <c r="U52" s="64"/>
      <c r="V52" s="64"/>
      <c r="W52" s="64"/>
      <c r="AA52" s="116">
        <f t="shared" si="1"/>
        <v>82832.327495962149</v>
      </c>
    </row>
    <row r="53" spans="1:27" ht="12" hidden="1" customHeight="1" x14ac:dyDescent="0.2">
      <c r="A53" s="10" t="s">
        <v>38</v>
      </c>
      <c r="B53" s="20">
        <v>0</v>
      </c>
      <c r="C53" s="20">
        <v>0</v>
      </c>
      <c r="D53" s="57" t="s">
        <v>93</v>
      </c>
      <c r="E53" s="7">
        <v>6510</v>
      </c>
      <c r="F53" s="20">
        <v>0</v>
      </c>
      <c r="G53" s="7">
        <v>9380</v>
      </c>
      <c r="H53" s="33">
        <f>(((G53/E53)^(1/5))-1)*100</f>
        <v>7.5782239229228443</v>
      </c>
      <c r="I53" s="7">
        <v>12295</v>
      </c>
      <c r="J53" s="33">
        <f t="shared" si="3"/>
        <v>5.5613994058424376</v>
      </c>
      <c r="K53" s="7">
        <v>10810</v>
      </c>
      <c r="L53" s="33">
        <f t="shared" si="4"/>
        <v>-1.2789613190343441</v>
      </c>
      <c r="M53" s="7">
        <v>12310</v>
      </c>
      <c r="N53" s="33">
        <f>(((M53/K53)^(1/(80/15))-1))*100</f>
        <v>2.4663030545021059</v>
      </c>
      <c r="O53" s="60">
        <v>14860</v>
      </c>
      <c r="P53" s="144">
        <f>(((O53/M53)^(1/((W$6-V$6)/365)))-1)*100</f>
        <v>4.1150009886947059</v>
      </c>
      <c r="Q53" s="84">
        <v>16016</v>
      </c>
      <c r="R53" s="144">
        <f t="shared" si="0"/>
        <v>1.037980003901362</v>
      </c>
      <c r="S53" s="94">
        <v>16743</v>
      </c>
      <c r="T53" s="144">
        <f>(((S53/Q53)^(1/((Y$6-X$6)/365)))-1)*100</f>
        <v>1.6269469296148253</v>
      </c>
      <c r="U53" s="64"/>
      <c r="V53" s="64"/>
      <c r="W53" s="64"/>
      <c r="AA53" s="116">
        <f t="shared" si="1"/>
        <v>27239.97244254102</v>
      </c>
    </row>
    <row r="54" spans="1:27" ht="12" hidden="1" customHeight="1" x14ac:dyDescent="0.2">
      <c r="A54" s="10" t="s">
        <v>39</v>
      </c>
      <c r="B54" s="7">
        <v>4545</v>
      </c>
      <c r="C54" s="7">
        <v>5961</v>
      </c>
      <c r="D54" s="33">
        <f t="shared" si="2"/>
        <v>2.2858211879920765</v>
      </c>
      <c r="E54" s="7">
        <v>7358</v>
      </c>
      <c r="F54" s="33">
        <f>(((E54/C54)^(1/10))-1)*100</f>
        <v>2.1278210636150208</v>
      </c>
      <c r="G54" s="7">
        <v>8720</v>
      </c>
      <c r="H54" s="33">
        <f>(((G54/E54)^(1/5))-1)*100</f>
        <v>3.4549655168391258</v>
      </c>
      <c r="I54" s="7">
        <v>9600</v>
      </c>
      <c r="J54" s="33">
        <f t="shared" si="3"/>
        <v>1.9414835626552218</v>
      </c>
      <c r="K54" s="7">
        <v>11198</v>
      </c>
      <c r="L54" s="33">
        <f t="shared" si="4"/>
        <v>1.5516357000429526</v>
      </c>
      <c r="M54" s="7">
        <v>12710</v>
      </c>
      <c r="N54" s="33">
        <f>(((M54/K54)^(1/(80/15))-1))*100</f>
        <v>2.4031824939137358</v>
      </c>
      <c r="O54" s="60">
        <v>13985</v>
      </c>
      <c r="P54" s="144">
        <f>(((O54/M54)^(1/((W$6-V$6)/365)))-1)*100</f>
        <v>2.0687984405921123</v>
      </c>
      <c r="Q54" s="84">
        <v>14529</v>
      </c>
      <c r="R54" s="144">
        <f t="shared" si="0"/>
        <v>0.5274011377753407</v>
      </c>
      <c r="S54" s="94">
        <v>16170</v>
      </c>
      <c r="T54" s="144">
        <f>(((S54/Q54)^(1/((Y$6-X$6)/365)))-1)*100</f>
        <v>3.9670056248595653</v>
      </c>
      <c r="U54" s="64"/>
      <c r="V54" s="64"/>
      <c r="W54" s="64"/>
      <c r="AA54" s="116">
        <f t="shared" si="1"/>
        <v>64146.480953979168</v>
      </c>
    </row>
    <row r="55" spans="1:27" ht="12" hidden="1" customHeight="1" x14ac:dyDescent="0.2">
      <c r="A55" s="10" t="s">
        <v>40</v>
      </c>
      <c r="B55" s="7">
        <v>9150</v>
      </c>
      <c r="C55" s="7">
        <v>8430</v>
      </c>
      <c r="D55" s="33">
        <f t="shared" si="2"/>
        <v>-0.68064891417267681</v>
      </c>
      <c r="E55" s="7">
        <v>9980</v>
      </c>
      <c r="F55" s="33">
        <f>(((E55/C55)^(1/10))-1)*100</f>
        <v>1.7021880750913931</v>
      </c>
      <c r="G55" s="7">
        <v>11301</v>
      </c>
      <c r="H55" s="33">
        <f>(((G55/E55)^(1/5))-1)*100</f>
        <v>2.5173252781628852</v>
      </c>
      <c r="I55" s="7">
        <v>13668</v>
      </c>
      <c r="J55" s="33">
        <f t="shared" si="3"/>
        <v>3.8765743609056713</v>
      </c>
      <c r="K55" s="7">
        <v>10550</v>
      </c>
      <c r="L55" s="33">
        <f t="shared" si="4"/>
        <v>-2.5560794623482819</v>
      </c>
      <c r="M55" s="7">
        <v>12126</v>
      </c>
      <c r="N55" s="33">
        <f>(((M55/K55)^(1/(80/15))-1))*100</f>
        <v>2.644860081043765</v>
      </c>
      <c r="O55" s="60">
        <v>14154</v>
      </c>
      <c r="P55" s="144">
        <f>(((O55/M55)^(1/((W$6-V$6)/365)))-1)*100</f>
        <v>3.3680079100572469</v>
      </c>
      <c r="Q55" s="84">
        <v>16431</v>
      </c>
      <c r="R55" s="144">
        <f t="shared" si="0"/>
        <v>2.0774775512087507</v>
      </c>
      <c r="S55" s="94">
        <v>18029</v>
      </c>
      <c r="T55" s="144">
        <f>(((S55/Q55)^(1/((Y$6-X$6)/365)))-1)*100</f>
        <v>3.4317029131223808</v>
      </c>
      <c r="U55" s="64"/>
      <c r="V55" s="64"/>
      <c r="W55" s="64"/>
      <c r="AA55" s="116">
        <f t="shared" si="1"/>
        <v>61870.171820683405</v>
      </c>
    </row>
    <row r="56" spans="1:27" ht="9.75" hidden="1" customHeight="1" x14ac:dyDescent="0.2">
      <c r="D56" s="33"/>
      <c r="N56" s="22"/>
      <c r="O56" s="60"/>
      <c r="P56" s="145"/>
      <c r="Q56" s="84"/>
      <c r="R56" s="144"/>
      <c r="S56" s="94"/>
      <c r="T56" s="144"/>
      <c r="U56" s="64"/>
      <c r="V56" s="64"/>
      <c r="W56" s="64"/>
      <c r="AA56" s="116">
        <f t="shared" si="1"/>
        <v>0</v>
      </c>
    </row>
    <row r="57" spans="1:27" ht="10.5" hidden="1" customHeight="1" x14ac:dyDescent="0.2">
      <c r="A57" s="46" t="s">
        <v>41</v>
      </c>
      <c r="B57" s="47">
        <v>0</v>
      </c>
      <c r="C57" s="47">
        <v>7720</v>
      </c>
      <c r="D57" s="57" t="s">
        <v>93</v>
      </c>
      <c r="E57" s="48">
        <v>5735</v>
      </c>
      <c r="F57" s="49">
        <f>(((E57/C57)^(1/10))-1)*100</f>
        <v>-2.9285287067787324</v>
      </c>
      <c r="G57" s="44">
        <v>6547</v>
      </c>
      <c r="H57" s="45">
        <f>(((G57/E57)^(1/5))-1)*100</f>
        <v>2.6837649093274019</v>
      </c>
      <c r="I57" s="44">
        <v>7598</v>
      </c>
      <c r="J57" s="45">
        <f>(((I57/G57)^(1/5))-1)*100</f>
        <v>3.0223351717343583</v>
      </c>
      <c r="K57" s="44">
        <v>7621</v>
      </c>
      <c r="L57" s="45">
        <f>(((K57/I57)^(1/10))-1)*100</f>
        <v>3.0229967519490586E-2</v>
      </c>
      <c r="M57" s="44">
        <v>8656</v>
      </c>
      <c r="N57" s="45">
        <f>(((M57/K57)^(1/(80/15))-1))*100</f>
        <v>2.4164554428877771</v>
      </c>
      <c r="O57" s="60">
        <v>11039</v>
      </c>
      <c r="P57" s="144">
        <f>(((O57/M57)^(1/((W$6-V$6)/365)))-1)*100</f>
        <v>5.3470534058865482</v>
      </c>
      <c r="Q57" s="84">
        <v>12595</v>
      </c>
      <c r="R57" s="144">
        <f t="shared" si="0"/>
        <v>1.8342512752288487</v>
      </c>
      <c r="S57" s="94">
        <v>13305</v>
      </c>
      <c r="T57" s="144">
        <f>(((S57/Q57)^(1/((Y$6-X$6)/365)))-1)*100</f>
        <v>2.0136916994742959</v>
      </c>
      <c r="U57" s="64"/>
      <c r="V57" s="64"/>
      <c r="W57" s="64"/>
      <c r="AA57" s="116">
        <f t="shared" si="1"/>
        <v>26792.168061505508</v>
      </c>
    </row>
    <row r="58" spans="1:27" ht="12" hidden="1" customHeight="1" x14ac:dyDescent="0.2">
      <c r="A58" s="10" t="s">
        <v>42</v>
      </c>
      <c r="B58" s="20">
        <v>0</v>
      </c>
      <c r="C58" s="20">
        <v>0</v>
      </c>
      <c r="D58" s="33">
        <f ca="1">-D58</f>
        <v>0</v>
      </c>
      <c r="E58" s="7">
        <v>5436</v>
      </c>
      <c r="F58" s="20">
        <v>0</v>
      </c>
      <c r="G58" s="7">
        <v>7185</v>
      </c>
      <c r="H58" s="33">
        <f>(((G58/E58)^(1/5))-1)*100</f>
        <v>5.7376039406878299</v>
      </c>
      <c r="I58" s="7">
        <v>7768</v>
      </c>
      <c r="J58" s="33">
        <f>(((I58/G58)^(1/5))-1)*100</f>
        <v>1.572581162980824</v>
      </c>
      <c r="K58" s="7">
        <v>7622</v>
      </c>
      <c r="L58" s="33">
        <f>(((K58/I58)^(1/10))-1)*100</f>
        <v>-0.18955939418422441</v>
      </c>
      <c r="M58" s="7">
        <v>8718</v>
      </c>
      <c r="N58" s="33">
        <f>(((M58/K58)^(1/(80/15))-1))*100</f>
        <v>2.5510792009150851</v>
      </c>
      <c r="O58" s="60">
        <v>9856</v>
      </c>
      <c r="P58" s="144">
        <f>(((O58/M58)^(1/((W$6-V$6)/365)))-1)*100</f>
        <v>2.6628925589295083</v>
      </c>
      <c r="Q58" s="84">
        <v>11731</v>
      </c>
      <c r="R58" s="144">
        <f t="shared" si="0"/>
        <v>2.4295885690431174</v>
      </c>
      <c r="S58" s="94">
        <v>12010</v>
      </c>
      <c r="T58" s="144">
        <f>(((S58/Q58)^(1/((Y$6-X$6)/365)))-1)*100</f>
        <v>0.85816577604587163</v>
      </c>
      <c r="U58" s="64"/>
      <c r="V58" s="64"/>
      <c r="W58" s="64"/>
      <c r="AA58" s="116">
        <f t="shared" si="1"/>
        <v>10306.570970310919</v>
      </c>
    </row>
    <row r="59" spans="1:27" ht="10.5" hidden="1" customHeight="1" x14ac:dyDescent="0.2">
      <c r="D59" s="33"/>
      <c r="N59" s="22"/>
      <c r="O59" s="64"/>
      <c r="P59" s="145"/>
      <c r="Q59" s="84"/>
      <c r="R59" s="144"/>
      <c r="S59" s="94"/>
      <c r="T59" s="144"/>
      <c r="U59" s="64"/>
      <c r="V59" s="64"/>
      <c r="W59" s="64"/>
      <c r="AA59" s="116">
        <f t="shared" si="1"/>
        <v>0</v>
      </c>
    </row>
    <row r="60" spans="1:27" ht="12" customHeight="1" x14ac:dyDescent="0.2">
      <c r="A60" s="22" t="s">
        <v>43</v>
      </c>
      <c r="B60" s="5">
        <v>29262</v>
      </c>
      <c r="C60" s="5">
        <v>50436</v>
      </c>
      <c r="D60" s="33">
        <f t="shared" si="2"/>
        <v>4.6412821897269474</v>
      </c>
      <c r="E60" s="5">
        <v>84538</v>
      </c>
      <c r="F60" s="33">
        <f>(((E60/C60)^(1/10))-1)*100</f>
        <v>5.3006697110686618</v>
      </c>
      <c r="G60" s="5">
        <v>97449</v>
      </c>
      <c r="H60" s="33">
        <f>(((G60/E60)^(1/5))-1)*100</f>
        <v>2.8833468293889997</v>
      </c>
      <c r="I60" s="5">
        <v>119009</v>
      </c>
      <c r="J60" s="33">
        <f>(((I60/G60)^(1/5))-1)*100</f>
        <v>4.0783704362509221</v>
      </c>
      <c r="K60" s="5">
        <v>183142</v>
      </c>
      <c r="L60" s="33">
        <f>(((K60/I60)^(1/10))-1)*100</f>
        <v>4.4048838743922181</v>
      </c>
      <c r="M60" s="5">
        <v>226883</v>
      </c>
      <c r="N60" s="33">
        <f>(((M60/K60)^(1/(80/15))-1))*100</f>
        <v>4.0974582962135297</v>
      </c>
      <c r="O60" s="60">
        <v>252386</v>
      </c>
      <c r="P60" s="144">
        <f>(((O60/M60)^(1/((W$6-V$6)/365)))-1)*100</f>
        <v>2.3080216530203757</v>
      </c>
      <c r="Q60" s="84">
        <v>301926</v>
      </c>
      <c r="R60" s="144">
        <f t="shared" si="0"/>
        <v>2.5011650796449514</v>
      </c>
      <c r="S60" s="94">
        <v>318676</v>
      </c>
      <c r="T60" s="144">
        <f>(((S60/Q60)^(1/((Y$6-X$6)/365)))-1)*100</f>
        <v>1.9822827997062253</v>
      </c>
      <c r="U60" s="64"/>
      <c r="V60" s="64"/>
      <c r="W60" s="64"/>
      <c r="AA60" s="116">
        <f t="shared" si="1"/>
        <v>631705.95347918104</v>
      </c>
    </row>
    <row r="61" spans="1:27" ht="10.5" hidden="1" customHeight="1" x14ac:dyDescent="0.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68"/>
      <c r="P61" s="69"/>
      <c r="Q61" s="86"/>
      <c r="R61" s="89"/>
      <c r="S61" s="96"/>
      <c r="T61" s="69"/>
      <c r="U61" s="69"/>
      <c r="V61" s="69"/>
      <c r="W61" s="69"/>
      <c r="AA61" s="116">
        <f t="shared" si="1"/>
        <v>0</v>
      </c>
    </row>
    <row r="62" spans="1:27" ht="10.5" hidden="1" customHeight="1" x14ac:dyDescent="0.2">
      <c r="A62" s="65" t="s">
        <v>95</v>
      </c>
      <c r="B62" s="4"/>
      <c r="C62" s="5"/>
      <c r="D62" s="5"/>
      <c r="E62" s="5"/>
      <c r="F62" s="33"/>
      <c r="G62" s="5"/>
      <c r="H62" s="33"/>
      <c r="I62" s="5"/>
      <c r="J62" s="33"/>
      <c r="K62" s="5"/>
      <c r="L62" s="33"/>
      <c r="M62" s="5"/>
      <c r="N62" s="33"/>
      <c r="O62" s="70"/>
      <c r="P62" s="71"/>
      <c r="R62" s="64"/>
      <c r="T62" s="64"/>
      <c r="U62" s="64"/>
      <c r="V62" s="64"/>
      <c r="W62" s="64"/>
      <c r="AA62" s="116">
        <f t="shared" si="1"/>
        <v>0</v>
      </c>
    </row>
    <row r="63" spans="1:27" ht="10.5" hidden="1" customHeight="1" x14ac:dyDescent="0.2">
      <c r="A63" s="66" t="s">
        <v>96</v>
      </c>
      <c r="B63" s="6"/>
      <c r="C63" s="5"/>
      <c r="D63" s="5"/>
      <c r="E63" s="5"/>
      <c r="F63" s="33"/>
      <c r="G63" s="5"/>
      <c r="H63" s="33"/>
      <c r="I63" s="5"/>
      <c r="J63" s="33"/>
      <c r="K63" s="23"/>
      <c r="L63" s="33"/>
      <c r="M63" s="5"/>
      <c r="N63" s="33"/>
      <c r="O63" s="70"/>
      <c r="P63" s="71"/>
      <c r="R63" s="64"/>
      <c r="T63" s="64"/>
      <c r="U63" s="64"/>
      <c r="V63" s="64"/>
      <c r="W63" s="64"/>
      <c r="AA63" s="116">
        <f t="shared" si="1"/>
        <v>0</v>
      </c>
    </row>
    <row r="64" spans="1:27" ht="10.5" hidden="1" customHeight="1" x14ac:dyDescent="0.2">
      <c r="A64" s="66" t="s">
        <v>97</v>
      </c>
      <c r="B64" s="6"/>
      <c r="C64" s="5"/>
      <c r="D64" s="5"/>
      <c r="E64" s="5"/>
      <c r="F64" s="33"/>
      <c r="G64" s="5"/>
      <c r="H64" s="33"/>
      <c r="I64" s="5"/>
      <c r="J64" s="33"/>
      <c r="K64" s="23"/>
      <c r="L64" s="33"/>
      <c r="M64" s="5"/>
      <c r="N64" s="33"/>
      <c r="O64" s="70"/>
      <c r="P64" s="71"/>
      <c r="R64" s="64"/>
      <c r="T64" s="64"/>
      <c r="U64" s="64"/>
      <c r="V64" s="64"/>
      <c r="W64" s="64"/>
      <c r="AA64" s="116">
        <f t="shared" si="1"/>
        <v>0</v>
      </c>
    </row>
    <row r="65" spans="1:27" ht="10.5" hidden="1" customHeight="1" x14ac:dyDescent="0.2">
      <c r="A65" s="65" t="s">
        <v>98</v>
      </c>
      <c r="B65" s="4"/>
      <c r="C65" s="7"/>
      <c r="D65" s="7"/>
      <c r="E65" s="7"/>
      <c r="F65" s="33"/>
      <c r="G65" s="5"/>
      <c r="H65" s="33"/>
      <c r="I65" s="5"/>
      <c r="J65" s="33"/>
      <c r="K65" s="23"/>
      <c r="L65" s="33"/>
      <c r="M65" s="5"/>
      <c r="N65" s="33"/>
      <c r="O65" s="70"/>
      <c r="P65" s="71"/>
      <c r="R65" s="64"/>
      <c r="T65" s="64"/>
      <c r="U65" s="64"/>
      <c r="V65" s="64"/>
      <c r="W65" s="64"/>
      <c r="AA65" s="116">
        <f t="shared" si="1"/>
        <v>0</v>
      </c>
    </row>
    <row r="66" spans="1:27" ht="10.5" hidden="1" customHeight="1" x14ac:dyDescent="0.2">
      <c r="A66" s="65" t="s">
        <v>100</v>
      </c>
      <c r="B66" s="4"/>
      <c r="C66" s="5"/>
      <c r="D66" s="5"/>
      <c r="E66" s="5"/>
      <c r="F66" s="33"/>
      <c r="G66" s="5"/>
      <c r="H66" s="33"/>
      <c r="I66" s="7"/>
      <c r="J66" s="33"/>
      <c r="K66" s="19"/>
      <c r="L66" s="33"/>
      <c r="M66" s="5"/>
      <c r="N66" s="33"/>
      <c r="O66" s="70"/>
      <c r="P66" s="71"/>
      <c r="R66" s="64"/>
      <c r="T66" s="64"/>
      <c r="U66" s="64"/>
      <c r="V66" s="64"/>
      <c r="W66" s="64"/>
      <c r="AA66" s="116">
        <f t="shared" si="1"/>
        <v>0</v>
      </c>
    </row>
    <row r="67" spans="1:27" ht="10.5" hidden="1" customHeight="1" x14ac:dyDescent="0.2">
      <c r="A67" s="65" t="s">
        <v>99</v>
      </c>
      <c r="B67" s="4"/>
      <c r="C67" s="5"/>
      <c r="D67" s="5"/>
      <c r="E67" s="5"/>
      <c r="F67" s="33"/>
      <c r="G67" s="5"/>
      <c r="H67" s="33"/>
      <c r="I67" s="7"/>
      <c r="J67" s="33"/>
      <c r="K67" s="19"/>
      <c r="L67" s="33"/>
      <c r="M67" s="5"/>
      <c r="N67" s="33"/>
      <c r="O67" s="70"/>
      <c r="P67" s="71"/>
      <c r="R67" s="64"/>
      <c r="T67" s="64"/>
      <c r="U67" s="64"/>
      <c r="V67" s="64"/>
      <c r="W67" s="64"/>
      <c r="AA67" s="116">
        <f t="shared" si="1"/>
        <v>0</v>
      </c>
    </row>
    <row r="68" spans="1:27" ht="10.5" hidden="1" customHeight="1" x14ac:dyDescent="0.2">
      <c r="A68" s="66" t="s">
        <v>44</v>
      </c>
      <c r="B68" s="6"/>
      <c r="C68" s="5"/>
      <c r="D68" s="5"/>
      <c r="E68" s="5"/>
      <c r="F68" s="33"/>
      <c r="G68" s="5"/>
      <c r="H68" s="33"/>
      <c r="I68" s="5"/>
      <c r="J68" s="33"/>
      <c r="K68" s="23"/>
      <c r="L68" s="33"/>
      <c r="M68" s="5"/>
      <c r="N68" s="33"/>
      <c r="O68" s="70"/>
      <c r="P68" s="71"/>
      <c r="R68" s="64"/>
      <c r="T68" s="64"/>
      <c r="U68" s="76"/>
      <c r="V68" s="76"/>
      <c r="W68" s="64"/>
      <c r="AA68" s="116">
        <f t="shared" si="1"/>
        <v>0</v>
      </c>
    </row>
    <row r="69" spans="1:27" ht="12" hidden="1" customHeight="1" x14ac:dyDescent="0.2">
      <c r="A69" s="1" t="s">
        <v>1</v>
      </c>
      <c r="B69" s="1"/>
      <c r="C69" s="7"/>
      <c r="D69" s="7"/>
      <c r="E69" s="7"/>
      <c r="F69" s="33"/>
      <c r="G69" s="7"/>
      <c r="H69" s="33"/>
      <c r="J69" s="33"/>
      <c r="L69" s="33"/>
      <c r="M69" s="1" t="s">
        <v>1</v>
      </c>
      <c r="N69" s="33"/>
      <c r="O69" s="70"/>
      <c r="P69" s="71"/>
      <c r="R69" s="64"/>
      <c r="T69" s="64"/>
      <c r="U69" s="76"/>
      <c r="V69" s="76"/>
      <c r="W69" s="64"/>
      <c r="AA69" s="116">
        <f t="shared" si="1"/>
        <v>0</v>
      </c>
    </row>
    <row r="70" spans="1:27" s="1" customFormat="1" ht="12" hidden="1" customHeight="1" x14ac:dyDescent="0.2">
      <c r="A70" s="3" t="s">
        <v>91</v>
      </c>
      <c r="B70" s="3"/>
      <c r="F70" s="33"/>
      <c r="H70" s="33"/>
      <c r="I70" s="3"/>
      <c r="J70" s="33"/>
      <c r="L70" s="33"/>
      <c r="N70" s="33"/>
      <c r="O70" s="72"/>
      <c r="P70" s="71"/>
      <c r="Q70" s="72"/>
      <c r="R70" s="72"/>
      <c r="S70" s="90"/>
      <c r="T70" s="72"/>
      <c r="U70" s="72"/>
      <c r="V70" s="72"/>
      <c r="W70" s="72"/>
      <c r="AA70" s="116">
        <f t="shared" si="1"/>
        <v>0</v>
      </c>
    </row>
    <row r="71" spans="1:27" s="1" customFormat="1" ht="12" hidden="1" customHeight="1" x14ac:dyDescent="0.2">
      <c r="A71" s="3" t="s">
        <v>103</v>
      </c>
      <c r="B71" s="3"/>
      <c r="F71" s="33"/>
      <c r="H71" s="33"/>
      <c r="I71" s="3"/>
      <c r="J71" s="33"/>
      <c r="L71" s="33"/>
      <c r="N71" s="33"/>
      <c r="O71" s="72"/>
      <c r="P71" s="73"/>
      <c r="Q71" s="72"/>
      <c r="R71" s="72"/>
      <c r="S71" s="90"/>
      <c r="T71" s="72"/>
      <c r="U71" s="72"/>
      <c r="V71" s="72"/>
      <c r="W71" s="72"/>
      <c r="AA71" s="116">
        <f t="shared" si="1"/>
        <v>0</v>
      </c>
    </row>
    <row r="72" spans="1:27" s="1" customFormat="1" ht="9" hidden="1" customHeight="1" x14ac:dyDescent="0.2">
      <c r="A72" s="10"/>
      <c r="B72" s="10"/>
      <c r="F72" s="33"/>
      <c r="H72" s="33"/>
      <c r="O72" s="72"/>
      <c r="P72" s="73"/>
      <c r="Q72" s="72"/>
      <c r="R72" s="72"/>
      <c r="S72" s="90"/>
      <c r="T72" s="72"/>
      <c r="U72" s="72"/>
      <c r="V72" s="72"/>
      <c r="W72" s="72"/>
      <c r="AA72" s="116">
        <f t="shared" si="1"/>
        <v>0</v>
      </c>
    </row>
    <row r="73" spans="1:27" ht="10.5" hidden="1" customHeight="1" x14ac:dyDescent="0.2">
      <c r="A73" s="12" t="s">
        <v>90</v>
      </c>
      <c r="B73" s="13">
        <v>1948</v>
      </c>
      <c r="C73" s="13">
        <v>1960</v>
      </c>
      <c r="D73" s="34"/>
      <c r="E73" s="108">
        <v>1970</v>
      </c>
      <c r="F73" s="109"/>
      <c r="G73" s="108">
        <v>1975</v>
      </c>
      <c r="H73" s="109"/>
      <c r="I73" s="108">
        <v>1980</v>
      </c>
      <c r="J73" s="109"/>
      <c r="K73" s="108">
        <v>1990</v>
      </c>
      <c r="L73" s="109"/>
      <c r="M73" s="108">
        <v>1995</v>
      </c>
      <c r="N73" s="109"/>
      <c r="O73" s="112">
        <v>2000</v>
      </c>
      <c r="P73" s="113"/>
      <c r="Q73" s="110">
        <v>2007</v>
      </c>
      <c r="R73" s="111"/>
      <c r="S73" s="110">
        <v>2010</v>
      </c>
      <c r="T73" s="111"/>
      <c r="U73" s="64"/>
      <c r="V73" s="64"/>
      <c r="W73" s="64"/>
      <c r="AA73" s="116">
        <f t="shared" si="1"/>
        <v>0</v>
      </c>
    </row>
    <row r="74" spans="1:27" ht="12" hidden="1" customHeight="1" x14ac:dyDescent="0.25">
      <c r="A74" s="15" t="s">
        <v>5</v>
      </c>
      <c r="B74" s="16" t="s">
        <v>2</v>
      </c>
      <c r="C74" s="16" t="s">
        <v>2</v>
      </c>
      <c r="D74" s="15" t="s">
        <v>4</v>
      </c>
      <c r="E74" s="16" t="s">
        <v>2</v>
      </c>
      <c r="F74" s="15" t="s">
        <v>4</v>
      </c>
      <c r="G74" s="16" t="s">
        <v>2</v>
      </c>
      <c r="H74" s="15" t="s">
        <v>4</v>
      </c>
      <c r="I74" s="27" t="s">
        <v>2</v>
      </c>
      <c r="J74" s="15" t="s">
        <v>4</v>
      </c>
      <c r="K74" s="12" t="s">
        <v>2</v>
      </c>
      <c r="L74" s="15" t="s">
        <v>4</v>
      </c>
      <c r="M74" s="16" t="s">
        <v>2</v>
      </c>
      <c r="N74" s="26" t="s">
        <v>4</v>
      </c>
      <c r="O74" s="12" t="s">
        <v>2</v>
      </c>
      <c r="P74" s="12" t="s">
        <v>3</v>
      </c>
      <c r="Q74" s="82" t="s">
        <v>92</v>
      </c>
      <c r="R74" s="12" t="s">
        <v>4</v>
      </c>
      <c r="S74" s="92" t="s">
        <v>92</v>
      </c>
      <c r="T74" s="12" t="s">
        <v>4</v>
      </c>
      <c r="U74" s="77"/>
      <c r="V74" s="77"/>
      <c r="W74" s="77"/>
      <c r="AA74" s="116" t="e">
        <f t="shared" si="1"/>
        <v>#VALUE!</v>
      </c>
    </row>
    <row r="75" spans="1:27" ht="10.5" hidden="1" customHeight="1" x14ac:dyDescent="0.2">
      <c r="A75" s="53"/>
      <c r="B75" s="18" t="s">
        <v>6</v>
      </c>
      <c r="C75" s="18" t="s">
        <v>6</v>
      </c>
      <c r="D75" s="17" t="s">
        <v>7</v>
      </c>
      <c r="E75" s="18" t="s">
        <v>6</v>
      </c>
      <c r="F75" s="17" t="s">
        <v>7</v>
      </c>
      <c r="G75" s="18" t="s">
        <v>6</v>
      </c>
      <c r="H75" s="17" t="s">
        <v>7</v>
      </c>
      <c r="I75" s="29" t="s">
        <v>6</v>
      </c>
      <c r="J75" s="17" t="s">
        <v>7</v>
      </c>
      <c r="K75" s="17" t="s">
        <v>6</v>
      </c>
      <c r="L75" s="17" t="s">
        <v>7</v>
      </c>
      <c r="M75" s="18" t="s">
        <v>6</v>
      </c>
      <c r="N75" s="28" t="s">
        <v>7</v>
      </c>
      <c r="O75" s="17" t="s">
        <v>6</v>
      </c>
      <c r="P75" s="17" t="s">
        <v>7</v>
      </c>
      <c r="Q75" s="17" t="s">
        <v>6</v>
      </c>
      <c r="R75" s="17" t="s">
        <v>7</v>
      </c>
      <c r="S75" s="93" t="s">
        <v>6</v>
      </c>
      <c r="T75" s="17" t="s">
        <v>7</v>
      </c>
      <c r="U75" s="64"/>
      <c r="V75" s="64"/>
      <c r="W75" s="64"/>
      <c r="AA75" s="116" t="e">
        <f t="shared" si="1"/>
        <v>#VALUE!</v>
      </c>
    </row>
    <row r="76" spans="1:27" ht="10.5" hidden="1" customHeight="1" x14ac:dyDescent="0.2">
      <c r="A76" s="50"/>
      <c r="B76" s="50"/>
      <c r="C76" s="50"/>
      <c r="D76" s="50"/>
      <c r="E76" s="50"/>
      <c r="F76" s="50"/>
      <c r="G76" s="50"/>
      <c r="H76" s="50"/>
      <c r="I76" s="51"/>
      <c r="J76" s="50"/>
      <c r="K76" s="50"/>
      <c r="L76" s="50"/>
      <c r="M76" s="50"/>
      <c r="N76" s="52"/>
      <c r="O76" s="64"/>
      <c r="P76" s="64"/>
      <c r="R76" s="64"/>
      <c r="T76" s="64"/>
      <c r="U76" s="64"/>
      <c r="V76" s="64"/>
      <c r="W76" s="64"/>
      <c r="AA76" s="116">
        <f t="shared" si="1"/>
        <v>0</v>
      </c>
    </row>
    <row r="77" spans="1:27" ht="12" customHeight="1" x14ac:dyDescent="0.2">
      <c r="A77" s="22" t="s">
        <v>45</v>
      </c>
      <c r="B77" s="5">
        <f>SUM(B79:B93)</f>
        <v>80819</v>
      </c>
      <c r="C77" s="5">
        <f>SUM(C79:C93)</f>
        <v>133221</v>
      </c>
      <c r="D77" s="33">
        <f>(((C77/B77)^(1/12))-1)*100</f>
        <v>4.2529296455487975</v>
      </c>
      <c r="E77" s="5">
        <f>SUM(E79:E93)</f>
        <v>179012</v>
      </c>
      <c r="F77" s="33">
        <f>(((E77/C77)^(1/10))-1)*100</f>
        <v>2.9985108053212972</v>
      </c>
      <c r="G77" s="5">
        <f>SUM(G79:G95)</f>
        <v>204616</v>
      </c>
      <c r="H77" s="33">
        <f>(((G77/E77)^(1/5))-1)*100</f>
        <v>2.7097067259924223</v>
      </c>
      <c r="I77" s="5">
        <f>SUM(I79:I95)</f>
        <v>235742</v>
      </c>
      <c r="J77" s="33">
        <f>(((I77/G77)^(1/5))-1)*100</f>
        <v>2.8725427532126258</v>
      </c>
      <c r="K77" s="5">
        <f>SUM(K79:K83,K85:K89,K91:K93)</f>
        <v>302715</v>
      </c>
      <c r="L77" s="33">
        <f>(((K77/I77)^(1/10))-1)*100</f>
        <v>2.5320634902202599</v>
      </c>
      <c r="M77" s="5">
        <f>SUM(M79:M95)</f>
        <v>313833</v>
      </c>
      <c r="N77" s="33">
        <f>(((M77/K77)^(1/(80/15))-1))*100</f>
        <v>0.67859009328847808</v>
      </c>
      <c r="O77" s="60">
        <f>SUM(O79:O93)</f>
        <v>330129</v>
      </c>
      <c r="P77" s="144">
        <f>(((O77/M77)^(1/((W$6-V$6)/365)))-1)*100</f>
        <v>1.090243548199088</v>
      </c>
      <c r="Q77" s="84">
        <v>372533</v>
      </c>
      <c r="R77" s="144">
        <f t="shared" ref="R77:R135" si="5">(((Q77/O77)^(1/((X$6-W$6)/365)))-1)*100</f>
        <v>1.6796364655329299</v>
      </c>
      <c r="S77" s="94">
        <v>403944</v>
      </c>
      <c r="T77" s="144">
        <f>(((S77/Q77)^(1/((Y$6-X$6)/365)))-1)*100</f>
        <v>2.986658311522028</v>
      </c>
      <c r="U77" s="64"/>
      <c r="V77" s="64"/>
      <c r="W77" s="64"/>
      <c r="AA77" s="116">
        <f t="shared" si="1"/>
        <v>1206442.704989454</v>
      </c>
    </row>
    <row r="78" spans="1:27" s="11" customFormat="1" ht="8.25" hidden="1" customHeight="1" x14ac:dyDescent="0.2">
      <c r="B78" s="5"/>
      <c r="C78" s="5"/>
      <c r="D78" s="33"/>
      <c r="E78" s="5"/>
      <c r="F78" s="33"/>
      <c r="G78" s="5"/>
      <c r="H78" s="33"/>
      <c r="I78" s="5"/>
      <c r="J78" s="33"/>
      <c r="K78" s="5"/>
      <c r="L78" s="33"/>
      <c r="M78" s="5"/>
      <c r="N78" s="32"/>
      <c r="O78" s="74"/>
      <c r="P78" s="146"/>
      <c r="Q78" s="87"/>
      <c r="R78" s="144"/>
      <c r="S78" s="97"/>
      <c r="T78" s="144"/>
      <c r="U78" s="64"/>
      <c r="V78" s="64"/>
      <c r="W78" s="64"/>
      <c r="X78" s="10"/>
      <c r="Y78" s="10"/>
      <c r="Z78" s="10"/>
      <c r="AA78" s="116">
        <f t="shared" si="1"/>
        <v>0</v>
      </c>
    </row>
    <row r="79" spans="1:27" s="11" customFormat="1" ht="10.5" hidden="1" customHeight="1" x14ac:dyDescent="0.2">
      <c r="A79" s="10" t="s">
        <v>46</v>
      </c>
      <c r="B79" s="7">
        <v>5913</v>
      </c>
      <c r="C79" s="7">
        <v>8353</v>
      </c>
      <c r="D79" s="33">
        <f>(((C79/B79)^(1/12))-1)*100</f>
        <v>2.9207360678577654</v>
      </c>
      <c r="E79" s="7">
        <v>10215</v>
      </c>
      <c r="F79" s="33">
        <f>(((E79/C79)^(1/10))-1)*100</f>
        <v>2.0327492915537704</v>
      </c>
      <c r="G79" s="7">
        <v>11589</v>
      </c>
      <c r="H79" s="33">
        <f>(((G79/E79)^(1/5))-1)*100</f>
        <v>2.5561050125682216</v>
      </c>
      <c r="I79" s="7">
        <v>14466</v>
      </c>
      <c r="J79" s="33">
        <f>(((I79/G79)^(1/5))-1)*100</f>
        <v>4.5347053836194862</v>
      </c>
      <c r="K79" s="7">
        <v>13853</v>
      </c>
      <c r="L79" s="33">
        <f>(((K79/I79)^(1/10))-1)*100</f>
        <v>-0.43205646638132533</v>
      </c>
      <c r="M79" s="7">
        <v>14862</v>
      </c>
      <c r="N79" s="33">
        <f>(((M79/K79)^(1/(80/15))-1))*100</f>
        <v>1.3269608335096272</v>
      </c>
      <c r="O79" s="60">
        <v>16657</v>
      </c>
      <c r="P79" s="144">
        <f>(((O79/M79)^(1/((W$6-V$6)/365)))-1)*100</f>
        <v>2.4724632694939519</v>
      </c>
      <c r="Q79" s="84">
        <v>19253</v>
      </c>
      <c r="R79" s="144">
        <f t="shared" si="5"/>
        <v>2.0164842149150042</v>
      </c>
      <c r="S79" s="94">
        <v>19242</v>
      </c>
      <c r="T79" s="144">
        <f>(((S79/Q79)^(1/((Y$6-X$6)/365)))-1)*100</f>
        <v>-2.0774587298222347E-2</v>
      </c>
      <c r="U79" s="64"/>
      <c r="V79" s="64"/>
      <c r="W79" s="64"/>
      <c r="X79" s="10"/>
      <c r="Y79" s="10"/>
      <c r="Z79" s="10"/>
      <c r="AA79" s="116">
        <f t="shared" ref="AA79:AA123" si="6">S79*T79</f>
        <v>-399.74460879239439</v>
      </c>
    </row>
    <row r="80" spans="1:27" ht="12" hidden="1" customHeight="1" x14ac:dyDescent="0.2">
      <c r="A80" s="10" t="s">
        <v>47</v>
      </c>
      <c r="B80" s="7">
        <v>3390</v>
      </c>
      <c r="C80" s="7">
        <v>4927</v>
      </c>
      <c r="D80" s="33">
        <f>(((C80/B80)^(1/12))-1)*100</f>
        <v>3.1648866490680883</v>
      </c>
      <c r="E80" s="7">
        <v>6584</v>
      </c>
      <c r="F80" s="33">
        <f>(((E80/C80)^(1/10))-1)*100</f>
        <v>2.9415554088782381</v>
      </c>
      <c r="G80" s="7">
        <v>7932</v>
      </c>
      <c r="H80" s="33">
        <f>(((G80/E80)^(1/5))-1)*100</f>
        <v>3.7955122742095559</v>
      </c>
      <c r="I80" s="7">
        <v>8878</v>
      </c>
      <c r="J80" s="33">
        <f>(((I80/G80)^(1/5))-1)*100</f>
        <v>2.2790032572056029</v>
      </c>
      <c r="K80" s="7">
        <v>10817</v>
      </c>
      <c r="L80" s="33">
        <f>(((K80/I80)^(1/10))-1)*100</f>
        <v>1.9950673102755667</v>
      </c>
      <c r="M80" s="7">
        <v>12836</v>
      </c>
      <c r="N80" s="33">
        <f>(((M80/K80)^(1/(80/15))-1))*100</f>
        <v>3.2608129329343205</v>
      </c>
      <c r="O80" s="60">
        <v>12213</v>
      </c>
      <c r="P80" s="144">
        <f>(((O80/M80)^(1/((W$6-V$6)/365)))-1)*100</f>
        <v>-1.0600549630799594</v>
      </c>
      <c r="Q80" s="84">
        <v>12137</v>
      </c>
      <c r="R80" s="144">
        <f t="shared" si="5"/>
        <v>-8.6007057046222357E-2</v>
      </c>
      <c r="S80" s="94">
        <v>13587</v>
      </c>
      <c r="T80" s="144">
        <f>(((S80/Q80)^(1/((Y$6-X$6)/365)))-1)*100</f>
        <v>4.1881169388765516</v>
      </c>
      <c r="U80" s="64"/>
      <c r="V80" s="64"/>
      <c r="W80" s="64"/>
      <c r="AA80" s="116">
        <f t="shared" si="6"/>
        <v>56903.944848515705</v>
      </c>
    </row>
    <row r="81" spans="1:27" ht="12" hidden="1" customHeight="1" x14ac:dyDescent="0.2">
      <c r="A81" s="10" t="s">
        <v>48</v>
      </c>
      <c r="B81" s="7">
        <v>5503</v>
      </c>
      <c r="C81" s="7">
        <v>8946</v>
      </c>
      <c r="D81" s="33">
        <f>(((C81/B81)^(1/12))-1)*100</f>
        <v>4.132376935721549</v>
      </c>
      <c r="E81" s="7">
        <v>10161</v>
      </c>
      <c r="F81" s="33">
        <f>(((E81/C81)^(1/10))-1)*100</f>
        <v>1.2816471646247329</v>
      </c>
      <c r="G81" s="7">
        <v>10404</v>
      </c>
      <c r="H81" s="33">
        <f>(((G81/E81)^(1/5))-1)*100</f>
        <v>0.47378854700728112</v>
      </c>
      <c r="I81" s="7">
        <v>11899</v>
      </c>
      <c r="J81" s="33">
        <f>(((I81/G81)^(1/5))-1)*100</f>
        <v>2.7216588513873541</v>
      </c>
      <c r="K81" s="7">
        <v>11474</v>
      </c>
      <c r="L81" s="33">
        <f>(((K81/I81)^(1/10))-1)*100</f>
        <v>-0.36304695310324098</v>
      </c>
      <c r="M81" s="7">
        <v>10526</v>
      </c>
      <c r="N81" s="33">
        <f>(((M81/K81)^(1/(80/15))-1))*100</f>
        <v>-1.6039085355994409</v>
      </c>
      <c r="O81" s="60">
        <v>11705</v>
      </c>
      <c r="P81" s="144">
        <f>(((O81/M81)^(1/((W$6-V$6)/365)))-1)*100</f>
        <v>2.3001878994640013</v>
      </c>
      <c r="Q81" s="84">
        <v>12913</v>
      </c>
      <c r="R81" s="144">
        <f t="shared" si="5"/>
        <v>1.3630479341639967</v>
      </c>
      <c r="S81" s="94">
        <v>12648</v>
      </c>
      <c r="T81" s="144">
        <f>(((S81/Q81)^(1/((Y$6-X$6)/365)))-1)*100</f>
        <v>-0.75099466368323542</v>
      </c>
      <c r="U81" s="64"/>
      <c r="V81" s="64"/>
      <c r="W81" s="64"/>
      <c r="AA81" s="116">
        <f t="shared" si="6"/>
        <v>-9498.5805062655618</v>
      </c>
    </row>
    <row r="82" spans="1:27" ht="12" hidden="1" customHeight="1" x14ac:dyDescent="0.2">
      <c r="A82" s="10" t="s">
        <v>49</v>
      </c>
      <c r="B82" s="7">
        <v>5894</v>
      </c>
      <c r="C82" s="7">
        <v>8658</v>
      </c>
      <c r="D82" s="33">
        <f>(((C82/B82)^(1/12))-1)*100</f>
        <v>3.2564732419765763</v>
      </c>
      <c r="E82" s="7">
        <v>12402</v>
      </c>
      <c r="F82" s="33">
        <f>(((E82/C82)^(1/10))-1)*100</f>
        <v>3.6590953960205619</v>
      </c>
      <c r="G82" s="7">
        <v>15142</v>
      </c>
      <c r="H82" s="33">
        <f>(((G82/E82)^(1/5))-1)*100</f>
        <v>4.0730549456948317</v>
      </c>
      <c r="I82" s="7">
        <v>17509</v>
      </c>
      <c r="J82" s="33">
        <f>(((I82/G82)^(1/5))-1)*100</f>
        <v>2.9474562879437949</v>
      </c>
      <c r="K82" s="7">
        <v>25236</v>
      </c>
      <c r="L82" s="33">
        <f>(((K82/I82)^(1/10))-1)*100</f>
        <v>3.72320256251788</v>
      </c>
      <c r="M82" s="7">
        <v>28034</v>
      </c>
      <c r="N82" s="33">
        <f>(((M82/K82)^(1/(80/15))-1))*100</f>
        <v>1.9910594636472156</v>
      </c>
      <c r="O82" s="60">
        <v>33177</v>
      </c>
      <c r="P82" s="144">
        <f>(((O82/M82)^(1/((W$6-V$6)/365)))-1)*100</f>
        <v>3.6738687372437351</v>
      </c>
      <c r="Q82" s="84">
        <v>34507</v>
      </c>
      <c r="R82" s="144">
        <f t="shared" si="5"/>
        <v>0.5432545988030224</v>
      </c>
      <c r="S82" s="94">
        <v>39271</v>
      </c>
      <c r="T82" s="144">
        <f>(((S82/Q82)^(1/((Y$6-X$6)/365)))-1)*100</f>
        <v>4.813798973339245</v>
      </c>
      <c r="U82" s="64"/>
      <c r="V82" s="64"/>
      <c r="W82" s="64"/>
      <c r="AA82" s="116">
        <f t="shared" si="6"/>
        <v>189042.6994820055</v>
      </c>
    </row>
    <row r="83" spans="1:27" ht="12" hidden="1" customHeight="1" x14ac:dyDescent="0.2">
      <c r="A83" s="10" t="s">
        <v>50</v>
      </c>
      <c r="B83" s="7">
        <v>16970</v>
      </c>
      <c r="C83" s="7">
        <v>32742</v>
      </c>
      <c r="D83" s="33">
        <f>(((C83/B83)^(1/12))-1)*100</f>
        <v>5.6295136455856154</v>
      </c>
      <c r="E83" s="7">
        <v>39834</v>
      </c>
      <c r="F83" s="33">
        <f>(((E83/C83)^(1/10))-1)*100</f>
        <v>1.9799680307409195</v>
      </c>
      <c r="G83" s="7">
        <v>41081</v>
      </c>
      <c r="H83" s="33">
        <f>(((G83/E83)^(1/5))-1)*100</f>
        <v>0.61840243210475876</v>
      </c>
      <c r="I83" s="7">
        <v>47605</v>
      </c>
      <c r="J83" s="33">
        <f>(((I83/G83)^(1/5))-1)*100</f>
        <v>2.991720348609439</v>
      </c>
      <c r="K83" s="7">
        <v>61773</v>
      </c>
      <c r="L83" s="33">
        <f>(((K83/I83)^(1/10))-1)*100</f>
        <v>2.6395200037620192</v>
      </c>
      <c r="M83" s="7">
        <v>47781</v>
      </c>
      <c r="N83" s="33">
        <f>(((M83/K83)^(1/(80/15))-1))*100</f>
        <v>-4.7016016776903813</v>
      </c>
      <c r="O83" s="60">
        <v>46705</v>
      </c>
      <c r="P83" s="144">
        <f>(((O83/M83)^(1/((W$6-V$6)/365)))-1)*100</f>
        <v>-0.48669608803841857</v>
      </c>
      <c r="Q83" s="84">
        <v>48778</v>
      </c>
      <c r="R83" s="144">
        <f t="shared" si="5"/>
        <v>0.60040858823833254</v>
      </c>
      <c r="S83" s="94">
        <v>55960</v>
      </c>
      <c r="T83" s="144">
        <f>(((S83/Q83)^(1/((Y$6-X$6)/365)))-1)*100</f>
        <v>5.1203647316140577</v>
      </c>
      <c r="U83" s="64"/>
      <c r="V83" s="64"/>
      <c r="W83" s="64"/>
      <c r="AA83" s="116">
        <f t="shared" si="6"/>
        <v>286535.61038112268</v>
      </c>
    </row>
    <row r="84" spans="1:27" ht="9" hidden="1" customHeight="1" x14ac:dyDescent="0.2">
      <c r="B84" s="7"/>
      <c r="C84" s="7"/>
      <c r="D84" s="33"/>
      <c r="E84" s="7"/>
      <c r="F84" s="33"/>
      <c r="G84" s="7"/>
      <c r="H84" s="33"/>
      <c r="I84" s="7"/>
      <c r="J84" s="33"/>
      <c r="K84" s="7"/>
      <c r="L84" s="33"/>
      <c r="M84" s="7"/>
      <c r="N84" s="33"/>
      <c r="O84" s="60"/>
      <c r="P84" s="145"/>
      <c r="R84" s="144"/>
      <c r="T84" s="144"/>
      <c r="U84" s="64"/>
      <c r="V84" s="64"/>
      <c r="W84" s="64"/>
      <c r="AA84" s="116">
        <f t="shared" si="6"/>
        <v>0</v>
      </c>
    </row>
    <row r="85" spans="1:27" ht="12" hidden="1" customHeight="1" x14ac:dyDescent="0.2">
      <c r="A85" s="10" t="s">
        <v>51</v>
      </c>
      <c r="B85" s="7">
        <v>3805</v>
      </c>
      <c r="C85" s="7">
        <v>5869</v>
      </c>
      <c r="D85" s="33">
        <f>(((C85/B85)^(1/12))-1)*100</f>
        <v>3.6774055343969048</v>
      </c>
      <c r="E85" s="7">
        <v>7116</v>
      </c>
      <c r="F85" s="33">
        <f>(((E85/C85)^(1/10))-1)*100</f>
        <v>1.9452940752419101</v>
      </c>
      <c r="G85" s="7">
        <v>8363</v>
      </c>
      <c r="H85" s="33">
        <f>(((G85/E85)^(1/5))-1)*100</f>
        <v>3.2821408481243708</v>
      </c>
      <c r="I85" s="7">
        <v>9072</v>
      </c>
      <c r="J85" s="33">
        <f>(((I85/G85)^(1/5))-1)*100</f>
        <v>1.640826748542823</v>
      </c>
      <c r="K85" s="7">
        <v>10306</v>
      </c>
      <c r="L85" s="33">
        <f>(((K85/I85)^(1/10))-1)*100</f>
        <v>1.2835021086681886</v>
      </c>
      <c r="M85" s="7">
        <v>10510</v>
      </c>
      <c r="N85" s="33">
        <f>(((M85/K85)^(1/(80/15))-1))*100</f>
        <v>0.36819370470433377</v>
      </c>
      <c r="O85" s="60">
        <v>12344</v>
      </c>
      <c r="P85" s="144">
        <f>(((O85/M85)^(1/((W$6-V$6)/365)))-1)*100</f>
        <v>3.5053232431075942</v>
      </c>
      <c r="Q85" s="84">
        <v>12657</v>
      </c>
      <c r="R85" s="144">
        <f t="shared" si="5"/>
        <v>0.34575163239862761</v>
      </c>
      <c r="S85" s="94">
        <v>13588</v>
      </c>
      <c r="T85" s="144">
        <f>(((S85/Q85)^(1/((Y$6-X$6)/365)))-1)*100</f>
        <v>2.6139042294858639</v>
      </c>
      <c r="U85" s="64"/>
      <c r="V85" s="64"/>
      <c r="W85" s="64"/>
      <c r="AA85" s="116">
        <f t="shared" si="6"/>
        <v>35517.730670253921</v>
      </c>
    </row>
    <row r="86" spans="1:27" ht="10.5" hidden="1" customHeight="1" x14ac:dyDescent="0.2">
      <c r="A86" s="10" t="s">
        <v>52</v>
      </c>
      <c r="B86" s="7">
        <v>8184</v>
      </c>
      <c r="C86" s="7">
        <v>10707</v>
      </c>
      <c r="D86" s="33">
        <f>(((C86/B86)^(1/12))-1)*100</f>
        <v>2.264566527044809</v>
      </c>
      <c r="E86" s="7">
        <v>12221</v>
      </c>
      <c r="F86" s="33">
        <f>(((E86/C86)^(1/10))-1)*100</f>
        <v>1.331365284610686</v>
      </c>
      <c r="G86" s="7">
        <v>12793</v>
      </c>
      <c r="H86" s="33">
        <f>(((G86/E86)^(1/5))-1)*100</f>
        <v>0.91904477563258258</v>
      </c>
      <c r="I86" s="7">
        <v>13381</v>
      </c>
      <c r="J86" s="33">
        <f>(((I86/G86)^(1/5))-1)*100</f>
        <v>0.9028037902502728</v>
      </c>
      <c r="K86" s="7">
        <v>15537</v>
      </c>
      <c r="L86" s="33">
        <f>(((K86/I86)^(1/10))-1)*100</f>
        <v>1.505099090700579</v>
      </c>
      <c r="M86" s="7">
        <v>15326</v>
      </c>
      <c r="N86" s="33">
        <f>(((M86/K86)^(1/(80/15))-1))*100</f>
        <v>-0.25605057165591916</v>
      </c>
      <c r="O86" s="60">
        <v>18137</v>
      </c>
      <c r="P86" s="144">
        <f>(((O86/M86)^(1/((W$6-V$6)/365)))-1)*100</f>
        <v>3.673080665930506</v>
      </c>
      <c r="Q86" s="84">
        <v>18221</v>
      </c>
      <c r="R86" s="144">
        <f t="shared" si="5"/>
        <v>6.3712297404894258E-2</v>
      </c>
      <c r="S86" s="94">
        <v>20084</v>
      </c>
      <c r="T86" s="144">
        <f>(((S86/Q86)^(1/((Y$6-X$6)/365)))-1)*100</f>
        <v>3.6024418746460674</v>
      </c>
      <c r="U86" s="64"/>
      <c r="V86" s="64"/>
      <c r="W86" s="64"/>
      <c r="AA86" s="116">
        <f t="shared" si="6"/>
        <v>72351.442610391619</v>
      </c>
    </row>
    <row r="87" spans="1:27" ht="12" hidden="1" customHeight="1" x14ac:dyDescent="0.2">
      <c r="A87" s="10" t="s">
        <v>53</v>
      </c>
      <c r="B87" s="7">
        <v>4682</v>
      </c>
      <c r="C87" s="7">
        <v>6901</v>
      </c>
      <c r="D87" s="33">
        <f>(((C87/B87)^(1/12))-1)*100</f>
        <v>3.2856653471075692</v>
      </c>
      <c r="E87" s="7">
        <v>9115</v>
      </c>
      <c r="F87" s="33">
        <f>(((E87/C87)^(1/10))-1)*100</f>
        <v>2.8216253204548902</v>
      </c>
      <c r="G87" s="7">
        <v>9198</v>
      </c>
      <c r="H87" s="33">
        <f>(((G87/E87)^(1/5))-1)*100</f>
        <v>0.18145765525487967</v>
      </c>
      <c r="I87" s="7">
        <v>10500</v>
      </c>
      <c r="J87" s="33">
        <f>(((I87/G87)^(1/5))-1)*100</f>
        <v>2.683148996868634</v>
      </c>
      <c r="K87" s="7">
        <v>12753</v>
      </c>
      <c r="L87" s="33">
        <f>(((K87/I87)^(1/10))-1)*100</f>
        <v>1.9629298186777389</v>
      </c>
      <c r="M87" s="7">
        <v>14148</v>
      </c>
      <c r="N87" s="33">
        <f>(((M87/K87)^(1/(80/15))-1))*100</f>
        <v>1.965441645758581</v>
      </c>
      <c r="O87" s="60">
        <v>15036</v>
      </c>
      <c r="P87" s="144">
        <f>(((O87/M87)^(1/((W$6-V$6)/365)))-1)*100</f>
        <v>1.3124719621040892</v>
      </c>
      <c r="Q87" s="84">
        <v>15700</v>
      </c>
      <c r="R87" s="144">
        <f t="shared" si="5"/>
        <v>0.59743033825414571</v>
      </c>
      <c r="S87" s="94">
        <v>16850</v>
      </c>
      <c r="T87" s="144">
        <f>(((S87/Q87)^(1/((Y$6-X$6)/365)))-1)*100</f>
        <v>2.6032100799152857</v>
      </c>
      <c r="U87" s="64"/>
      <c r="V87" s="64"/>
      <c r="W87" s="64"/>
      <c r="AA87" s="116">
        <f t="shared" si="6"/>
        <v>43864.089846572562</v>
      </c>
    </row>
    <row r="88" spans="1:27" ht="12" hidden="1" customHeight="1" x14ac:dyDescent="0.2">
      <c r="A88" s="10" t="s">
        <v>54</v>
      </c>
      <c r="B88" s="7">
        <v>7994</v>
      </c>
      <c r="C88" s="7">
        <v>12415</v>
      </c>
      <c r="D88" s="33">
        <f>(((C88/B88)^(1/12))-1)*100</f>
        <v>3.7365694047416964</v>
      </c>
      <c r="E88" s="7">
        <v>18551</v>
      </c>
      <c r="F88" s="33">
        <f>(((E88/C88)^(1/10))-1)*100</f>
        <v>4.0979219834923475</v>
      </c>
      <c r="G88" s="7">
        <v>22732</v>
      </c>
      <c r="H88" s="33">
        <f>(((G88/E88)^(1/5))-1)*100</f>
        <v>4.1487506008517361</v>
      </c>
      <c r="I88" s="7">
        <v>28713</v>
      </c>
      <c r="J88" s="33">
        <f>(((I88/G88)^(1/5))-1)*100</f>
        <v>4.7823621552412598</v>
      </c>
      <c r="K88" s="7">
        <v>48523</v>
      </c>
      <c r="L88" s="33">
        <f>(((K88/I88)^(1/10))-1)*100</f>
        <v>5.3869673502486393</v>
      </c>
      <c r="M88" s="7">
        <v>63089</v>
      </c>
      <c r="N88" s="33">
        <f>(((M88/K88)^(1/(80/15))-1))*100</f>
        <v>5.0451788789268814</v>
      </c>
      <c r="O88" s="60">
        <v>67963</v>
      </c>
      <c r="P88" s="144">
        <f>(((O88/M88)^(1/((W$6-V$6)/365)))-1)*100</f>
        <v>1.6067987376002568</v>
      </c>
      <c r="Q88" s="84">
        <v>97810</v>
      </c>
      <c r="R88" s="144">
        <f t="shared" si="5"/>
        <v>5.1462920977599191</v>
      </c>
      <c r="S88" s="94">
        <v>107188</v>
      </c>
      <c r="T88" s="144">
        <f>(((S88/Q88)^(1/((Y$6-X$6)/365)))-1)*100</f>
        <v>3.3845493726382347</v>
      </c>
      <c r="U88" s="64"/>
      <c r="V88" s="64"/>
      <c r="W88" s="64"/>
      <c r="AA88" s="116">
        <f t="shared" si="6"/>
        <v>362783.07815434708</v>
      </c>
    </row>
    <row r="89" spans="1:27" ht="12" hidden="1" customHeight="1" x14ac:dyDescent="0.2">
      <c r="A89" s="10" t="s">
        <v>55</v>
      </c>
      <c r="B89" s="7">
        <v>5742</v>
      </c>
      <c r="C89" s="7">
        <v>13812</v>
      </c>
      <c r="D89" s="33">
        <f>(((C89/B89)^(1/12))-1)*100</f>
        <v>7.5885650316756426</v>
      </c>
      <c r="E89" s="7">
        <v>21780</v>
      </c>
      <c r="F89" s="33">
        <f>(((E89/C89)^(1/10))-1)*100</f>
        <v>4.6598554480759669</v>
      </c>
      <c r="G89" s="7">
        <v>24123</v>
      </c>
      <c r="H89" s="33">
        <f>(((G89/E89)^(1/5))-1)*100</f>
        <v>2.0644943414809935</v>
      </c>
      <c r="I89" s="7">
        <v>25684</v>
      </c>
      <c r="J89" s="33">
        <f>(((I89/G89)^(1/5))-1)*100</f>
        <v>1.2619459306860259</v>
      </c>
      <c r="K89" s="7">
        <v>32889</v>
      </c>
      <c r="L89" s="33">
        <f>(((K89/I89)^(1/10))-1)*100</f>
        <v>2.5035250307436696</v>
      </c>
      <c r="M89" s="7">
        <v>34699</v>
      </c>
      <c r="N89" s="33">
        <f>(((M89/K89)^(1/(80/15))-1))*100</f>
        <v>1.0095483887824441</v>
      </c>
      <c r="O89" s="60">
        <v>34502</v>
      </c>
      <c r="P89" s="144">
        <f>(((O89/M89)^(1/((W$6-V$6)/365)))-1)*100</f>
        <v>-0.12188310190306417</v>
      </c>
      <c r="Q89" s="84">
        <v>34563</v>
      </c>
      <c r="R89" s="144">
        <f t="shared" si="5"/>
        <v>2.4351722430293599E-2</v>
      </c>
      <c r="S89" s="94">
        <v>35586</v>
      </c>
      <c r="T89" s="144">
        <f>(((S89/Q89)^(1/((Y$6-X$6)/365)))-1)*100</f>
        <v>1.0660529445349676</v>
      </c>
      <c r="U89" s="64"/>
      <c r="V89" s="64"/>
      <c r="W89" s="64"/>
      <c r="AA89" s="116">
        <f t="shared" si="6"/>
        <v>37936.560084221353</v>
      </c>
    </row>
    <row r="90" spans="1:27" ht="9" hidden="1" customHeight="1" x14ac:dyDescent="0.2">
      <c r="N90" s="22"/>
      <c r="O90" s="60"/>
      <c r="P90" s="145"/>
      <c r="Q90" s="84"/>
      <c r="R90" s="144"/>
      <c r="S90" s="94"/>
      <c r="T90" s="144"/>
      <c r="U90" s="64"/>
      <c r="V90" s="64"/>
      <c r="W90" s="64"/>
      <c r="AA90" s="116">
        <f t="shared" si="6"/>
        <v>0</v>
      </c>
    </row>
    <row r="91" spans="1:27" ht="12" hidden="1" customHeight="1" x14ac:dyDescent="0.2">
      <c r="A91" s="10" t="s">
        <v>56</v>
      </c>
      <c r="B91" s="7">
        <v>2786</v>
      </c>
      <c r="C91" s="7">
        <v>4741</v>
      </c>
      <c r="D91" s="33">
        <f>(((C91/B91)^(1/12))-1)*100</f>
        <v>4.5299486225078178</v>
      </c>
      <c r="E91" s="7">
        <v>5681</v>
      </c>
      <c r="F91" s="33">
        <f>(((E91/C91)^(1/10))-1)*100</f>
        <v>1.8252496160574339</v>
      </c>
      <c r="G91" s="7">
        <v>7345</v>
      </c>
      <c r="H91" s="33">
        <f>(((G91/E91)^(1/5))-1)*100</f>
        <v>5.2721280477195043</v>
      </c>
      <c r="I91" s="7">
        <v>7900</v>
      </c>
      <c r="J91" s="33">
        <f>(((I91/G91)^(1/5))-1)*100</f>
        <v>1.4675229107583787</v>
      </c>
      <c r="K91" s="7">
        <v>8440</v>
      </c>
      <c r="L91" s="33">
        <f>(((K91/I91)^(1/10))-1)*100</f>
        <v>0.66338621439692158</v>
      </c>
      <c r="M91" s="7">
        <v>9170</v>
      </c>
      <c r="N91" s="33">
        <f>(((M91/K91)^(1/(80/15))-1))*100</f>
        <v>1.5675652284919517</v>
      </c>
      <c r="O91" s="60">
        <v>9652</v>
      </c>
      <c r="P91" s="144">
        <f>(((O91/M91)^(1/((W$6-V$6)/365)))-1)*100</f>
        <v>1.1033529457369129</v>
      </c>
      <c r="Q91" s="84">
        <v>10890</v>
      </c>
      <c r="R91" s="144">
        <f t="shared" si="5"/>
        <v>1.6773610990490573</v>
      </c>
      <c r="S91" s="94">
        <v>10511</v>
      </c>
      <c r="T91" s="144">
        <f>(((S91/Q91)^(1/((Y$6-X$6)/365)))-1)*100</f>
        <v>-1.2795178035875487</v>
      </c>
      <c r="U91" s="64"/>
      <c r="V91" s="64"/>
      <c r="W91" s="64"/>
      <c r="AA91" s="116">
        <f t="shared" si="6"/>
        <v>-13449.011633508724</v>
      </c>
    </row>
    <row r="92" spans="1:27" ht="10.5" hidden="1" customHeight="1" x14ac:dyDescent="0.2">
      <c r="A92" s="10" t="s">
        <v>57</v>
      </c>
      <c r="B92" s="7">
        <v>4888</v>
      </c>
      <c r="C92" s="7">
        <v>9307</v>
      </c>
      <c r="D92" s="33">
        <f>(((C92/B92)^(1/12))-1)*100</f>
        <v>5.5131389106617412</v>
      </c>
      <c r="E92" s="7">
        <v>17939</v>
      </c>
      <c r="F92" s="33">
        <f>(((E92/C92)^(1/10))-1)*100</f>
        <v>6.7821968894808959</v>
      </c>
      <c r="G92" s="7">
        <v>25304</v>
      </c>
      <c r="H92" s="33">
        <f>(((G92/E92)^(1/5))-1)*100</f>
        <v>7.1218809432837427</v>
      </c>
      <c r="I92" s="7">
        <v>30449</v>
      </c>
      <c r="J92" s="33">
        <f>(((I92/G92)^(1/5))-1)*100</f>
        <v>3.7711837888724453</v>
      </c>
      <c r="K92" s="7">
        <v>39635</v>
      </c>
      <c r="L92" s="33">
        <f>(((K92/I92)^(1/10))-1)*100</f>
        <v>2.6716597783521756</v>
      </c>
      <c r="M92" s="7">
        <v>39589</v>
      </c>
      <c r="N92" s="33">
        <f>(((M92/K92)^(1/(80/15))-1))*100</f>
        <v>-2.1771337085152442E-2</v>
      </c>
      <c r="O92" s="60">
        <v>38366</v>
      </c>
      <c r="P92" s="144">
        <f>(((O92/M92)^(1/((W$6-V$6)/365)))-1)*100</f>
        <v>-0.66990409198057765</v>
      </c>
      <c r="Q92" s="84">
        <v>40008</v>
      </c>
      <c r="R92" s="144">
        <f t="shared" si="5"/>
        <v>0.57932803169853386</v>
      </c>
      <c r="S92" s="94">
        <v>42874</v>
      </c>
      <c r="T92" s="144">
        <f>(((S92/Q92)^(1/((Y$6-X$6)/365)))-1)*100</f>
        <v>2.5471323280795266</v>
      </c>
      <c r="U92" s="64"/>
      <c r="V92" s="64"/>
      <c r="W92" s="64"/>
      <c r="AA92" s="116">
        <f t="shared" si="6"/>
        <v>109205.75143408163</v>
      </c>
    </row>
    <row r="93" spans="1:27" ht="12" hidden="1" customHeight="1" x14ac:dyDescent="0.2">
      <c r="A93" s="10" t="s">
        <v>58</v>
      </c>
      <c r="B93" s="7">
        <v>5068</v>
      </c>
      <c r="C93" s="7">
        <v>5843</v>
      </c>
      <c r="D93" s="33">
        <f>(((C93/B93)^(1/12))-1)*100</f>
        <v>1.1928761985697145</v>
      </c>
      <c r="E93" s="7">
        <v>7413</v>
      </c>
      <c r="F93" s="33">
        <f>(((E93/C93)^(1/10))-1)*100</f>
        <v>2.4084543488989807</v>
      </c>
      <c r="G93" s="7">
        <v>8610</v>
      </c>
      <c r="H93" s="33">
        <f>(((G93/E93)^(1/5))-1)*100</f>
        <v>3.0390462852422084</v>
      </c>
      <c r="I93" s="7">
        <v>9686</v>
      </c>
      <c r="J93" s="33">
        <f>(((I93/G93)^(1/5))-1)*100</f>
        <v>2.3830970486954151</v>
      </c>
      <c r="K93" s="7">
        <v>11479</v>
      </c>
      <c r="L93" s="33">
        <f>(((K93/I93)^(1/10))-1)*100</f>
        <v>1.7128817760981629</v>
      </c>
      <c r="M93" s="7">
        <v>13263</v>
      </c>
      <c r="N93" s="33">
        <f>(((M93/K93)^(1/(80/15))-1))*100</f>
        <v>2.7456209851221436</v>
      </c>
      <c r="O93" s="60">
        <v>13672</v>
      </c>
      <c r="P93" s="144">
        <f>(((O93/M93)^(1/((W$6-V$6)/365)))-1)*100</f>
        <v>0.65268921664749513</v>
      </c>
      <c r="Q93" s="84">
        <v>15096</v>
      </c>
      <c r="R93" s="144">
        <f t="shared" si="5"/>
        <v>1.3750841202054831</v>
      </c>
      <c r="S93" s="94">
        <v>16555</v>
      </c>
      <c r="T93" s="144">
        <f>(((S93/Q93)^(1/((Y$6-X$6)/365)))-1)*100</f>
        <v>3.4108953994361313</v>
      </c>
      <c r="U93" s="64"/>
      <c r="V93" s="64"/>
      <c r="W93" s="64"/>
      <c r="AA93" s="116">
        <f t="shared" si="6"/>
        <v>56467.373337665151</v>
      </c>
    </row>
    <row r="94" spans="1:27" ht="12" hidden="1" customHeight="1" x14ac:dyDescent="0.2">
      <c r="B94" s="7"/>
      <c r="C94" s="7"/>
      <c r="D94" s="33"/>
      <c r="E94" s="7"/>
      <c r="F94" s="33"/>
      <c r="G94" s="7"/>
      <c r="H94" s="33"/>
      <c r="I94" s="7"/>
      <c r="J94" s="33"/>
      <c r="K94" s="7"/>
      <c r="L94" s="33"/>
      <c r="M94" s="7"/>
      <c r="N94" s="33"/>
      <c r="O94" s="60"/>
      <c r="P94" s="144"/>
      <c r="Q94" s="84"/>
      <c r="R94" s="144"/>
      <c r="S94" s="94"/>
      <c r="T94" s="144"/>
      <c r="U94" s="64"/>
      <c r="V94" s="64"/>
      <c r="W94" s="64"/>
      <c r="AA94" s="116">
        <f t="shared" si="6"/>
        <v>0</v>
      </c>
    </row>
    <row r="95" spans="1:27" ht="9" hidden="1" customHeight="1" x14ac:dyDescent="0.2">
      <c r="B95" s="7"/>
      <c r="C95" s="7"/>
      <c r="D95" s="33"/>
      <c r="E95" s="7"/>
      <c r="F95" s="33"/>
      <c r="G95" s="7"/>
      <c r="H95" s="33"/>
      <c r="I95" s="7"/>
      <c r="J95" s="33"/>
      <c r="L95" s="33"/>
      <c r="M95" s="7"/>
      <c r="N95" s="33"/>
      <c r="O95" s="64"/>
      <c r="P95" s="145"/>
      <c r="Q95" s="84"/>
      <c r="R95" s="144"/>
      <c r="S95" s="94"/>
      <c r="T95" s="144"/>
      <c r="U95" s="64"/>
      <c r="V95" s="64"/>
      <c r="W95" s="64"/>
      <c r="AA95" s="116">
        <f t="shared" si="6"/>
        <v>0</v>
      </c>
    </row>
    <row r="96" spans="1:27" ht="12" customHeight="1" x14ac:dyDescent="0.2">
      <c r="A96" s="22" t="s">
        <v>89</v>
      </c>
      <c r="B96" s="5">
        <f>SUM(B98:B109)</f>
        <v>49902</v>
      </c>
      <c r="C96" s="5">
        <f>SUM(C98:C109)</f>
        <v>76788</v>
      </c>
      <c r="D96" s="33">
        <f>(((C96/B96)^(1/12))-1)*100</f>
        <v>3.6568364707536549</v>
      </c>
      <c r="E96" s="5">
        <f>SUM(E98:E109)</f>
        <v>92487</v>
      </c>
      <c r="F96" s="33">
        <f>(((E96/C96)^(1/10))-1)*100</f>
        <v>1.8776066114403855</v>
      </c>
      <c r="G96" s="5">
        <f>SUM(G98:G109)</f>
        <v>104707</v>
      </c>
      <c r="H96" s="33">
        <f>(((G96/E96)^(1/5))-1)*100</f>
        <v>2.5130145598526221</v>
      </c>
      <c r="I96" s="5">
        <f>SUM(I98:I109)</f>
        <v>111368</v>
      </c>
      <c r="J96" s="33">
        <f>(((I96/G96)^(1/5))-1)*100</f>
        <v>1.2411199496370484</v>
      </c>
      <c r="K96" s="5">
        <f>SUM(K98:K109)</f>
        <v>147281</v>
      </c>
      <c r="L96" s="33">
        <f>(((K96/I96)^(1/10))-1)*100</f>
        <v>2.8344501784121956</v>
      </c>
      <c r="M96" s="5">
        <f>SUM(M98:M109)</f>
        <v>149598</v>
      </c>
      <c r="N96" s="33">
        <f>(((M96/K96)^(1/(80/15))-1))*100</f>
        <v>0.29310439674372635</v>
      </c>
      <c r="O96" s="60">
        <f>SUM(O98:O109)</f>
        <v>161623</v>
      </c>
      <c r="P96" s="144">
        <f>(((O96/M96)^(1/((W$6-V$6)/365)))-1)*100</f>
        <v>1.6698861112099506</v>
      </c>
      <c r="Q96" s="84">
        <v>180711</v>
      </c>
      <c r="R96" s="144">
        <f t="shared" si="5"/>
        <v>1.5506421107628121</v>
      </c>
      <c r="S96" s="94">
        <v>191078</v>
      </c>
      <c r="T96" s="144">
        <f>(((S96/Q96)^(1/((Y$6-X$6)/365)))-1)*100</f>
        <v>2.0486576778308674</v>
      </c>
      <c r="U96" s="64"/>
      <c r="V96" s="64"/>
      <c r="W96" s="64"/>
      <c r="AA96" s="116">
        <f t="shared" si="6"/>
        <v>391453.4117645665</v>
      </c>
    </row>
    <row r="97" spans="1:27" ht="9" hidden="1" customHeight="1" x14ac:dyDescent="0.2">
      <c r="A97" s="22"/>
      <c r="B97" s="5"/>
      <c r="C97" s="5"/>
      <c r="D97" s="33"/>
      <c r="E97" s="5"/>
      <c r="F97" s="33"/>
      <c r="G97" s="5"/>
      <c r="H97" s="33"/>
      <c r="I97" s="5"/>
      <c r="J97" s="33"/>
      <c r="K97" s="5"/>
      <c r="L97" s="33"/>
      <c r="M97" s="5"/>
      <c r="N97" s="33"/>
      <c r="O97" s="60"/>
      <c r="P97" s="62"/>
      <c r="R97" s="144"/>
      <c r="T97" s="144"/>
      <c r="U97" s="64"/>
      <c r="V97" s="64"/>
      <c r="W97" s="64"/>
      <c r="AA97" s="116">
        <f t="shared" si="6"/>
        <v>0</v>
      </c>
    </row>
    <row r="98" spans="1:27" ht="12" hidden="1" customHeight="1" x14ac:dyDescent="0.2">
      <c r="A98" s="10" t="s">
        <v>59</v>
      </c>
      <c r="B98" s="30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7">
        <v>19830</v>
      </c>
      <c r="L98" s="30">
        <v>0</v>
      </c>
      <c r="M98" s="7">
        <v>12623</v>
      </c>
      <c r="N98" s="33">
        <f>(((M98/K98)^(1/(80/15))-1))*100</f>
        <v>-8.1202139458214191</v>
      </c>
      <c r="O98" s="63">
        <v>16377</v>
      </c>
      <c r="P98" s="61">
        <f>(((O98/M98)^(1/((W$6-V$6)/365)))-1)*100</f>
        <v>5.7353445429501049</v>
      </c>
      <c r="Q98" s="84">
        <v>17231</v>
      </c>
      <c r="R98" s="144">
        <f t="shared" si="5"/>
        <v>0.70313053153916449</v>
      </c>
      <c r="S98" s="94">
        <v>18610</v>
      </c>
      <c r="T98" s="144">
        <f>(((S98/Q98)^(1/((Y$6-X$6)/365)))-1)*100</f>
        <v>2.8384395664130757</v>
      </c>
      <c r="U98" s="64"/>
      <c r="V98" s="64"/>
      <c r="W98" s="64"/>
      <c r="AA98" s="116">
        <f t="shared" si="6"/>
        <v>52823.36033094734</v>
      </c>
    </row>
    <row r="99" spans="1:27" s="11" customFormat="1" ht="10.5" hidden="1" customHeight="1" x14ac:dyDescent="0.2">
      <c r="A99" s="10" t="s">
        <v>60</v>
      </c>
      <c r="B99" s="30">
        <v>0</v>
      </c>
      <c r="C99" s="7">
        <v>4343</v>
      </c>
      <c r="D99" s="30">
        <v>0</v>
      </c>
      <c r="E99" s="7">
        <v>5796</v>
      </c>
      <c r="F99" s="33">
        <f>(((E99/C99)^(1/10))-1)*100</f>
        <v>2.9280760030947928</v>
      </c>
      <c r="G99" s="7">
        <v>8196</v>
      </c>
      <c r="H99" s="33">
        <f>(((G99/E99)^(1/5))-1)*100</f>
        <v>7.1753016645781598</v>
      </c>
      <c r="I99" s="7">
        <v>11016</v>
      </c>
      <c r="J99" s="33">
        <f>(((I99/G99)^(1/5))-1)*100</f>
        <v>6.0924296720233917</v>
      </c>
      <c r="K99" s="7">
        <v>14816</v>
      </c>
      <c r="L99" s="33">
        <f>(((K99/I99)^(1/10))-1)*100</f>
        <v>3.0079405148997207</v>
      </c>
      <c r="M99" s="7">
        <v>17552</v>
      </c>
      <c r="N99" s="33">
        <f>(((M99/K99)^(1/(80/15))-1))*100</f>
        <v>3.2283968315585554</v>
      </c>
      <c r="O99" s="63">
        <v>21167</v>
      </c>
      <c r="P99" s="61">
        <f>(((O99/M99)^(1/((W$6-V$6)/365)))-1)*100</f>
        <v>4.093021987614387</v>
      </c>
      <c r="Q99" s="84">
        <v>25323</v>
      </c>
      <c r="R99" s="144">
        <f t="shared" si="5"/>
        <v>2.5018350093114261</v>
      </c>
      <c r="S99" s="94">
        <v>28410</v>
      </c>
      <c r="T99" s="144">
        <f>(((S99/Q99)^(1/((Y$6-X$6)/365)))-1)*100</f>
        <v>4.2704681543480172</v>
      </c>
      <c r="U99" s="64"/>
      <c r="V99" s="64"/>
      <c r="W99" s="64"/>
      <c r="X99" s="10"/>
      <c r="Y99" s="10"/>
      <c r="Z99" s="10"/>
      <c r="AA99" s="116">
        <f t="shared" si="6"/>
        <v>121324.00026502716</v>
      </c>
    </row>
    <row r="100" spans="1:27" ht="12" hidden="1" customHeight="1" x14ac:dyDescent="0.2">
      <c r="A100" s="10" t="s">
        <v>61</v>
      </c>
      <c r="B100" s="30">
        <v>0</v>
      </c>
      <c r="C100" s="30">
        <v>0</v>
      </c>
      <c r="D100" s="30">
        <v>0</v>
      </c>
      <c r="E100" s="30">
        <v>0</v>
      </c>
      <c r="F100" s="30">
        <v>0</v>
      </c>
      <c r="G100" s="30">
        <v>0</v>
      </c>
      <c r="H100" s="30">
        <v>0</v>
      </c>
      <c r="I100" s="30">
        <v>0</v>
      </c>
      <c r="J100" s="30">
        <v>0</v>
      </c>
      <c r="K100" s="30">
        <v>0</v>
      </c>
      <c r="L100" s="30">
        <v>0</v>
      </c>
      <c r="M100" s="7">
        <v>9964</v>
      </c>
      <c r="N100" s="35">
        <v>0</v>
      </c>
      <c r="O100" s="63">
        <v>12294</v>
      </c>
      <c r="P100" s="61">
        <f>(((O100/M100)^(1/((W$6-V$6)/365)))-1)*100</f>
        <v>4.6039186104323448</v>
      </c>
      <c r="Q100" s="84">
        <v>13340</v>
      </c>
      <c r="R100" s="144">
        <f t="shared" si="5"/>
        <v>1.1318992564566033</v>
      </c>
      <c r="S100" s="94">
        <v>14403</v>
      </c>
      <c r="T100" s="144">
        <f>(((S100/Q100)^(1/((Y$6-X$6)/365)))-1)*100</f>
        <v>2.8264950628475782</v>
      </c>
      <c r="U100" s="64"/>
      <c r="V100" s="64"/>
      <c r="W100" s="64"/>
      <c r="AA100" s="116">
        <f t="shared" si="6"/>
        <v>40710.008390193667</v>
      </c>
    </row>
    <row r="101" spans="1:27" ht="12" hidden="1" customHeight="1" x14ac:dyDescent="0.2">
      <c r="A101" s="10" t="s">
        <v>101</v>
      </c>
      <c r="B101" s="7">
        <v>15311</v>
      </c>
      <c r="C101" s="7">
        <v>17877</v>
      </c>
      <c r="D101" s="33">
        <f>(((C101/B101)^(1/12))-1)*100</f>
        <v>1.2995673056681589</v>
      </c>
      <c r="E101" s="7">
        <v>20268</v>
      </c>
      <c r="F101" s="33">
        <f>(((E101/C101)^(1/10))-1)*100</f>
        <v>1.2631949213085747</v>
      </c>
      <c r="G101" s="7">
        <v>20489</v>
      </c>
      <c r="H101" s="33">
        <f>(((G101/E101)^(1/5))-1)*100</f>
        <v>0.21713277555777122</v>
      </c>
      <c r="I101" s="7">
        <v>22900</v>
      </c>
      <c r="J101" s="33">
        <f>(((I101/G101)^(1/5))-1)*100</f>
        <v>2.249912251562769</v>
      </c>
      <c r="K101" s="7">
        <v>16943</v>
      </c>
      <c r="L101" s="33">
        <f>(((K101/I101)^(1/10))-1)*100</f>
        <v>-2.9678883313290827</v>
      </c>
      <c r="M101" s="7">
        <v>20514</v>
      </c>
      <c r="N101" s="33">
        <f>(((M101/K101)^(1/(80/15))-1))*100</f>
        <v>3.651062326139809</v>
      </c>
      <c r="O101" s="60">
        <v>20563</v>
      </c>
      <c r="P101" s="61">
        <f>(((O101/M101)^(1/((W$6-V$6)/365)))-1)*100</f>
        <v>5.1116582713794934E-2</v>
      </c>
      <c r="Q101" s="84">
        <v>21448</v>
      </c>
      <c r="R101" s="144">
        <f t="shared" si="5"/>
        <v>0.5825205536101441</v>
      </c>
      <c r="S101" s="94">
        <v>22365</v>
      </c>
      <c r="T101" s="144">
        <f>(((S101/Q101)^(1/((Y$6-X$6)/365)))-1)*100</f>
        <v>1.533656587472132</v>
      </c>
      <c r="U101" s="64"/>
      <c r="V101" s="64"/>
      <c r="W101" s="64"/>
      <c r="AA101" s="116">
        <f t="shared" si="6"/>
        <v>34300.229578814229</v>
      </c>
    </row>
    <row r="102" spans="1:27" ht="12" hidden="1" customHeight="1" x14ac:dyDescent="0.2">
      <c r="A102" s="10" t="s">
        <v>62</v>
      </c>
      <c r="B102" s="30">
        <v>0</v>
      </c>
      <c r="C102" s="30">
        <v>0</v>
      </c>
      <c r="D102" s="30">
        <v>0</v>
      </c>
      <c r="E102" s="30">
        <v>0</v>
      </c>
      <c r="F102" s="30">
        <v>0</v>
      </c>
      <c r="G102" s="30">
        <v>0</v>
      </c>
      <c r="H102" s="30">
        <v>0</v>
      </c>
      <c r="I102" s="30">
        <v>0</v>
      </c>
      <c r="J102" s="30">
        <v>0</v>
      </c>
      <c r="K102" s="7">
        <v>8373</v>
      </c>
      <c r="L102" s="30">
        <v>0</v>
      </c>
      <c r="M102" s="7">
        <v>9724</v>
      </c>
      <c r="N102" s="33">
        <f>(((M102/K102)^(1/(80/15))-1))*100</f>
        <v>2.8444176972577617</v>
      </c>
      <c r="O102" s="63">
        <v>9769</v>
      </c>
      <c r="P102" s="61">
        <f>(((O102/M102)^(1/((W$6-V$6)/365)))-1)*100</f>
        <v>9.894700297785608E-2</v>
      </c>
      <c r="Q102" s="84">
        <v>10071</v>
      </c>
      <c r="R102" s="144">
        <f t="shared" si="5"/>
        <v>0.42054774816882023</v>
      </c>
      <c r="S102" s="94">
        <v>9795</v>
      </c>
      <c r="T102" s="144">
        <f>(((S102/Q102)^(1/((Y$6-X$6)/365)))-1)*100</f>
        <v>-1.0051339118679059</v>
      </c>
      <c r="U102" s="64"/>
      <c r="V102" s="64"/>
      <c r="W102" s="64"/>
      <c r="AA102" s="116">
        <f t="shared" si="6"/>
        <v>-9845.2866667461385</v>
      </c>
    </row>
    <row r="103" spans="1:27" ht="9.75" hidden="1" customHeight="1" x14ac:dyDescent="0.2">
      <c r="N103" s="22"/>
      <c r="O103" s="60"/>
      <c r="P103" s="62"/>
      <c r="Q103" s="84"/>
      <c r="R103" s="144"/>
      <c r="S103" s="94"/>
      <c r="T103" s="144"/>
      <c r="U103" s="64"/>
      <c r="V103" s="64"/>
      <c r="W103" s="64"/>
      <c r="AA103" s="116">
        <f t="shared" si="6"/>
        <v>0</v>
      </c>
    </row>
    <row r="104" spans="1:27" ht="12" hidden="1" customHeight="1" x14ac:dyDescent="0.2">
      <c r="A104" s="10" t="s">
        <v>63</v>
      </c>
      <c r="B104" s="7">
        <v>3540</v>
      </c>
      <c r="C104" s="7">
        <v>7603</v>
      </c>
      <c r="D104" s="33">
        <f>(((C104/B104)^(1/12))-1)*100</f>
        <v>6.5774055949076038</v>
      </c>
      <c r="E104" s="7">
        <v>8958</v>
      </c>
      <c r="F104" s="33">
        <f>(((E104/C104)^(1/10))-1)*100</f>
        <v>1.6535633084270973</v>
      </c>
      <c r="G104" s="7">
        <v>12301</v>
      </c>
      <c r="H104" s="33">
        <f>(((G104/E104)^(1/5))-1)*100</f>
        <v>6.5481398518224321</v>
      </c>
      <c r="I104" s="7">
        <v>9857</v>
      </c>
      <c r="J104" s="33">
        <f>(((I104/G104)^(1/5))-1)*100</f>
        <v>-4.333283638704966</v>
      </c>
      <c r="K104" s="7">
        <v>7254</v>
      </c>
      <c r="L104" s="33">
        <f>(((K104/I104)^(1/10))-1)*100</f>
        <v>-3.0197544338549487</v>
      </c>
      <c r="M104" s="7">
        <v>9491</v>
      </c>
      <c r="N104" s="33">
        <f t="shared" ref="N104:N109" si="7">(((M104/K104)^(1/(80/15))-1))*100</f>
        <v>5.1689902424458811</v>
      </c>
      <c r="O104" s="60">
        <v>9380</v>
      </c>
      <c r="P104" s="61">
        <f t="shared" ref="P104:P109" si="8">(((O104/M104)^(1/((W$6-V$6)/365)))-1)*100</f>
        <v>-0.25167452887535635</v>
      </c>
      <c r="Q104" s="84">
        <v>9601</v>
      </c>
      <c r="R104" s="144">
        <f t="shared" si="5"/>
        <v>0.32151031232012794</v>
      </c>
      <c r="S104" s="94">
        <v>9933</v>
      </c>
      <c r="T104" s="144">
        <f t="shared" ref="T104:T109" si="9">(((S104/Q104)^(1/((Y$6-X$6)/365)))-1)*100</f>
        <v>1.2435530676819573</v>
      </c>
      <c r="U104" s="64"/>
      <c r="V104" s="64"/>
      <c r="W104" s="64"/>
      <c r="AA104" s="116">
        <f t="shared" si="6"/>
        <v>12352.212621284882</v>
      </c>
    </row>
    <row r="105" spans="1:27" ht="10.5" hidden="1" customHeight="1" x14ac:dyDescent="0.2">
      <c r="A105" s="10" t="s">
        <v>64</v>
      </c>
      <c r="B105" s="7">
        <v>10534</v>
      </c>
      <c r="C105" s="7">
        <v>12689</v>
      </c>
      <c r="D105" s="33">
        <f>(((C105/B105)^(1/12))-1)*100</f>
        <v>1.5631526843797205</v>
      </c>
      <c r="E105" s="7">
        <v>15123</v>
      </c>
      <c r="F105" s="33">
        <f>(((E105/C105)^(1/10))-1)*100</f>
        <v>1.7703001730558166</v>
      </c>
      <c r="G105" s="7">
        <v>15935</v>
      </c>
      <c r="H105" s="33">
        <f>(((G105/E105)^(1/5))-1)*100</f>
        <v>1.0515136351028964</v>
      </c>
      <c r="I105" s="7">
        <v>17481</v>
      </c>
      <c r="J105" s="33">
        <f>(((I105/G105)^(1/5))-1)*100</f>
        <v>1.869187200652167</v>
      </c>
      <c r="K105" s="7">
        <v>21329</v>
      </c>
      <c r="L105" s="33">
        <f>(((K105/I105)^(1/10))-1)*100</f>
        <v>2.0094537906155674</v>
      </c>
      <c r="M105" s="7">
        <v>13514</v>
      </c>
      <c r="N105" s="33">
        <f t="shared" si="7"/>
        <v>-8.2005632945488571</v>
      </c>
      <c r="O105" s="60">
        <v>14099</v>
      </c>
      <c r="P105" s="61">
        <f t="shared" si="8"/>
        <v>0.91187046601421962</v>
      </c>
      <c r="Q105" s="84">
        <v>15448</v>
      </c>
      <c r="R105" s="144">
        <f t="shared" si="5"/>
        <v>1.2674865364759258</v>
      </c>
      <c r="S105" s="94">
        <v>15837</v>
      </c>
      <c r="T105" s="144">
        <f t="shared" si="9"/>
        <v>0.90821719120171007</v>
      </c>
      <c r="U105" s="64"/>
      <c r="V105" s="64"/>
      <c r="W105" s="64"/>
      <c r="AA105" s="116">
        <f t="shared" si="6"/>
        <v>14383.435657061482</v>
      </c>
    </row>
    <row r="106" spans="1:27" ht="12" hidden="1" customHeight="1" x14ac:dyDescent="0.2">
      <c r="A106" s="10" t="s">
        <v>65</v>
      </c>
      <c r="B106" s="7">
        <v>12424</v>
      </c>
      <c r="C106" s="7">
        <v>13694</v>
      </c>
      <c r="D106" s="33">
        <f>(((C106/B106)^(1/12))-1)*100</f>
        <v>0.81436215919936661</v>
      </c>
      <c r="E106" s="7">
        <v>14085</v>
      </c>
      <c r="F106" s="33">
        <f>(((E106/C106)^(1/10))-1)*100</f>
        <v>0.28192286346275797</v>
      </c>
      <c r="G106" s="7">
        <v>13948</v>
      </c>
      <c r="H106" s="33">
        <f>(((G106/E106)^(1/5))-1)*100</f>
        <v>-0.19529450193792597</v>
      </c>
      <c r="I106" s="7">
        <v>15075</v>
      </c>
      <c r="J106" s="33">
        <f>(((I106/G106)^(1/5))-1)*100</f>
        <v>1.5661701515626847</v>
      </c>
      <c r="K106" s="7">
        <v>12437</v>
      </c>
      <c r="L106" s="33">
        <f>(((K106/I106)^(1/10))-1)*100</f>
        <v>-1.9052349449799388</v>
      </c>
      <c r="M106" s="7">
        <v>14898</v>
      </c>
      <c r="N106" s="33">
        <f t="shared" si="7"/>
        <v>3.4432871791477693</v>
      </c>
      <c r="O106" s="60">
        <v>15269</v>
      </c>
      <c r="P106" s="61">
        <f t="shared" si="8"/>
        <v>0.52827684330303271</v>
      </c>
      <c r="Q106" s="84">
        <v>17373</v>
      </c>
      <c r="R106" s="144">
        <f t="shared" si="5"/>
        <v>1.7953373442550546</v>
      </c>
      <c r="S106" s="94">
        <v>18077</v>
      </c>
      <c r="T106" s="144">
        <f t="shared" si="9"/>
        <v>1.4545957183263569</v>
      </c>
      <c r="U106" s="64"/>
      <c r="V106" s="64"/>
      <c r="W106" s="64"/>
      <c r="AA106" s="116">
        <f t="shared" si="6"/>
        <v>26294.726800185555</v>
      </c>
    </row>
    <row r="107" spans="1:27" ht="12" hidden="1" customHeight="1" x14ac:dyDescent="0.2">
      <c r="A107" s="10" t="s">
        <v>66</v>
      </c>
      <c r="B107" s="30">
        <v>0</v>
      </c>
      <c r="C107" s="7">
        <v>5554</v>
      </c>
      <c r="D107" s="30">
        <v>0</v>
      </c>
      <c r="E107" s="7">
        <v>8068</v>
      </c>
      <c r="F107" s="33">
        <f>(((E107/C107)^(1/10))-1)*100</f>
        <v>3.804457099226255</v>
      </c>
      <c r="G107" s="7">
        <v>9416</v>
      </c>
      <c r="H107" s="33">
        <f>(((G107/E107)^(1/5))-1)*100</f>
        <v>3.1383340279458549</v>
      </c>
      <c r="I107" s="7">
        <v>11017</v>
      </c>
      <c r="J107" s="33">
        <f>(((I107/G107)^(1/5))-1)*100</f>
        <v>3.1904199573725034</v>
      </c>
      <c r="K107" s="7">
        <v>14101</v>
      </c>
      <c r="L107" s="33">
        <f>(((K107/I107)^(1/10))-1)*100</f>
        <v>2.4987705874558674</v>
      </c>
      <c r="M107" s="7">
        <v>17081</v>
      </c>
      <c r="N107" s="33">
        <f t="shared" si="7"/>
        <v>3.6601621310203836</v>
      </c>
      <c r="O107" s="60">
        <v>18731</v>
      </c>
      <c r="P107" s="61">
        <f t="shared" si="8"/>
        <v>1.9948600464679833</v>
      </c>
      <c r="Q107" s="84">
        <v>22109</v>
      </c>
      <c r="R107" s="144">
        <f t="shared" si="5"/>
        <v>2.311768748587073</v>
      </c>
      <c r="S107" s="94">
        <v>23088</v>
      </c>
      <c r="T107" s="144">
        <f t="shared" si="9"/>
        <v>1.5876512706976875</v>
      </c>
      <c r="U107" s="64"/>
      <c r="V107" s="64"/>
      <c r="W107" s="64"/>
      <c r="AA107" s="116">
        <f t="shared" si="6"/>
        <v>36655.692537868206</v>
      </c>
    </row>
    <row r="108" spans="1:27" ht="12" hidden="1" customHeight="1" x14ac:dyDescent="0.2">
      <c r="A108" s="10" t="s">
        <v>67</v>
      </c>
      <c r="B108" s="7">
        <v>8093</v>
      </c>
      <c r="C108" s="7">
        <v>15028</v>
      </c>
      <c r="D108" s="33">
        <f>(((C108/B108)^(1/12))-1)*100</f>
        <v>5.2929525013726053</v>
      </c>
      <c r="E108" s="7">
        <v>20189</v>
      </c>
      <c r="F108" s="33">
        <f>(((E108/C108)^(1/10))-1)*100</f>
        <v>2.996238009162977</v>
      </c>
      <c r="G108" s="7">
        <v>24422</v>
      </c>
      <c r="H108" s="33">
        <f>(((G108/E108)^(1/5))-1)*100</f>
        <v>3.8803211922721514</v>
      </c>
      <c r="I108" s="7">
        <v>24022</v>
      </c>
      <c r="J108" s="33">
        <f>(((I108/G108)^(1/5))-1)*100</f>
        <v>-0.32974092214775874</v>
      </c>
      <c r="K108" s="7">
        <v>23942</v>
      </c>
      <c r="L108" s="33">
        <f>(((K108/I108)^(1/10))-1)*100</f>
        <v>-3.3352819741239159E-2</v>
      </c>
      <c r="M108" s="7">
        <v>14733</v>
      </c>
      <c r="N108" s="33">
        <f t="shared" si="7"/>
        <v>-8.7018414745663861</v>
      </c>
      <c r="O108" s="60">
        <v>14191</v>
      </c>
      <c r="P108" s="61">
        <f t="shared" si="8"/>
        <v>-0.79965526522191022</v>
      </c>
      <c r="Q108" s="84">
        <v>16722</v>
      </c>
      <c r="R108" s="144">
        <f t="shared" si="5"/>
        <v>2.2879718522420101</v>
      </c>
      <c r="S108" s="94">
        <v>16413</v>
      </c>
      <c r="T108" s="144">
        <f t="shared" si="9"/>
        <v>-0.67577429445890846</v>
      </c>
      <c r="U108" s="64"/>
      <c r="V108" s="64"/>
      <c r="W108" s="64"/>
      <c r="AA108" s="116">
        <f t="shared" si="6"/>
        <v>-11091.483494954065</v>
      </c>
    </row>
    <row r="109" spans="1:27" ht="12" hidden="1" customHeight="1" x14ac:dyDescent="0.2">
      <c r="A109" s="22" t="s">
        <v>68</v>
      </c>
      <c r="B109" s="30">
        <v>0</v>
      </c>
      <c r="C109" s="30">
        <v>0</v>
      </c>
      <c r="D109" s="30">
        <v>0</v>
      </c>
      <c r="E109" s="30">
        <v>0</v>
      </c>
      <c r="F109" s="30">
        <v>0</v>
      </c>
      <c r="G109" s="30">
        <v>0</v>
      </c>
      <c r="H109" s="30">
        <v>0</v>
      </c>
      <c r="I109" s="30">
        <v>0</v>
      </c>
      <c r="J109" s="30">
        <v>0</v>
      </c>
      <c r="K109" s="7">
        <v>8256</v>
      </c>
      <c r="L109" s="30">
        <v>0</v>
      </c>
      <c r="M109" s="7">
        <v>9504</v>
      </c>
      <c r="N109" s="33">
        <f t="shared" si="7"/>
        <v>2.6746283169850615</v>
      </c>
      <c r="O109" s="63">
        <v>9783</v>
      </c>
      <c r="P109" s="61">
        <f t="shared" si="8"/>
        <v>0.62168383299165964</v>
      </c>
      <c r="Q109" s="84">
        <v>12045</v>
      </c>
      <c r="R109" s="144">
        <f t="shared" si="5"/>
        <v>2.9086144942556569</v>
      </c>
      <c r="S109" s="94">
        <v>14147</v>
      </c>
      <c r="T109" s="144">
        <f t="shared" si="9"/>
        <v>6.0221043082487657</v>
      </c>
      <c r="U109" s="64"/>
      <c r="V109" s="64"/>
      <c r="W109" s="64"/>
      <c r="AA109" s="116">
        <f t="shared" si="6"/>
        <v>85194.709648795295</v>
      </c>
    </row>
    <row r="110" spans="1:27" ht="9" hidden="1" customHeight="1" x14ac:dyDescent="0.2">
      <c r="A110" s="22"/>
      <c r="B110" s="30"/>
      <c r="C110" s="30"/>
      <c r="D110" s="33"/>
      <c r="E110" s="30"/>
      <c r="F110" s="33"/>
      <c r="G110" s="7"/>
      <c r="H110" s="33"/>
      <c r="I110" s="7"/>
      <c r="J110" s="33"/>
      <c r="K110" s="7"/>
      <c r="L110" s="33"/>
      <c r="M110" s="7"/>
      <c r="N110" s="33"/>
      <c r="O110" s="64"/>
      <c r="P110" s="62"/>
      <c r="Q110" s="84"/>
      <c r="R110" s="144"/>
      <c r="S110" s="94"/>
      <c r="T110" s="144"/>
      <c r="U110" s="64"/>
      <c r="V110" s="64"/>
      <c r="W110" s="64"/>
      <c r="AA110" s="116">
        <f t="shared" si="6"/>
        <v>0</v>
      </c>
    </row>
    <row r="111" spans="1:27" ht="12" customHeight="1" x14ac:dyDescent="0.2">
      <c r="A111" s="22" t="s">
        <v>87</v>
      </c>
      <c r="B111" s="5">
        <f>SUM(B113:B121)</f>
        <v>36777</v>
      </c>
      <c r="C111" s="5">
        <f>SUM(C113:C121)</f>
        <v>59927</v>
      </c>
      <c r="D111" s="33">
        <f>(((C111/B111)^(1/12))-1)*100</f>
        <v>4.1526968638403439</v>
      </c>
      <c r="E111" s="5">
        <f>SUM(E113:E121)</f>
        <v>81844</v>
      </c>
      <c r="F111" s="33">
        <f>(((E111/C111)^(1/10))-1)*100</f>
        <v>3.16596169827148</v>
      </c>
      <c r="G111" s="5">
        <f>SUM(G113:G116,G118:G121)</f>
        <v>96029</v>
      </c>
      <c r="H111" s="33">
        <f t="shared" ref="H111:H116" si="10">(((G111/E111)^(1/5))-1)*100</f>
        <v>3.2483480878359838</v>
      </c>
      <c r="I111" s="5">
        <f>SUM(I113:I116,I118:I121)</f>
        <v>114382</v>
      </c>
      <c r="J111" s="33">
        <f>(((I111/G111)^(1/5))-1)*100</f>
        <v>3.5597649242300244</v>
      </c>
      <c r="K111" s="5">
        <f>SUM(K113:K116,K118:K121)</f>
        <v>137055</v>
      </c>
      <c r="L111" s="33">
        <f>(((K111/I111)^(1/10))-1)*100</f>
        <v>1.8248361203919927</v>
      </c>
      <c r="M111" s="5">
        <f>SUM(M113:M116,M118:M121)</f>
        <v>154145</v>
      </c>
      <c r="N111" s="33">
        <f>(((M111/K111)^(1/(80/15))-1))*100</f>
        <v>2.2277917648133361</v>
      </c>
      <c r="O111" s="60">
        <f>SUM(O113:O121)</f>
        <v>174023</v>
      </c>
      <c r="P111" s="144">
        <f>(((O111/M111)^(1/((W$6-V$6)/365)))-1)*100</f>
        <v>2.6321807832797139</v>
      </c>
      <c r="Q111" s="84">
        <v>182326</v>
      </c>
      <c r="R111" s="144">
        <f t="shared" si="5"/>
        <v>0.64452357168363061</v>
      </c>
      <c r="S111" s="94">
        <v>201613</v>
      </c>
      <c r="T111" s="144">
        <f>(((S111/Q111)^(1/((Y$6-X$6)/365)))-1)*100</f>
        <v>3.7232269123081974</v>
      </c>
      <c r="U111" s="64"/>
      <c r="V111" s="64"/>
      <c r="W111" s="64"/>
      <c r="AA111" s="116">
        <f t="shared" si="6"/>
        <v>750650.94747119257</v>
      </c>
    </row>
    <row r="112" spans="1:27" ht="9" hidden="1" customHeight="1" x14ac:dyDescent="0.2">
      <c r="A112" s="22"/>
      <c r="B112" s="5"/>
      <c r="C112" s="5"/>
      <c r="D112" s="33"/>
      <c r="E112" s="5"/>
      <c r="F112" s="33"/>
      <c r="G112" s="5"/>
      <c r="H112" s="33"/>
      <c r="I112" s="5"/>
      <c r="J112" s="33"/>
      <c r="K112" s="5"/>
      <c r="L112" s="33"/>
      <c r="M112" s="5"/>
      <c r="N112" s="33"/>
      <c r="O112" s="60"/>
      <c r="P112" s="145"/>
      <c r="Q112" s="84"/>
      <c r="R112" s="144"/>
      <c r="S112" s="94"/>
      <c r="T112" s="144"/>
      <c r="U112" s="64"/>
      <c r="V112" s="64"/>
      <c r="W112" s="64"/>
      <c r="AA112" s="116">
        <f t="shared" si="6"/>
        <v>0</v>
      </c>
    </row>
    <row r="113" spans="1:27" ht="12" hidden="1" customHeight="1" x14ac:dyDescent="0.2">
      <c r="A113" s="10" t="s">
        <v>69</v>
      </c>
      <c r="B113" s="7">
        <v>6184</v>
      </c>
      <c r="C113" s="7">
        <v>7605</v>
      </c>
      <c r="D113" s="33">
        <f>(((C113/B113)^(1/12))-1)*100</f>
        <v>1.7386127298542497</v>
      </c>
      <c r="E113" s="7">
        <v>6518</v>
      </c>
      <c r="F113" s="33">
        <f>(((E113/C113)^(1/10))-1)*100</f>
        <v>-1.5305496384309669</v>
      </c>
      <c r="G113" s="7">
        <v>7552</v>
      </c>
      <c r="H113" s="33">
        <f t="shared" si="10"/>
        <v>2.988687867965778</v>
      </c>
      <c r="I113" s="7">
        <v>9168</v>
      </c>
      <c r="J113" s="33">
        <f>(((I113/G113)^(1/5))-1)*100</f>
        <v>3.954315876327219</v>
      </c>
      <c r="K113" s="7">
        <v>10147</v>
      </c>
      <c r="L113" s="33">
        <f>(((K113/I113)^(1/10))-1)*100</f>
        <v>1.0197537620944663</v>
      </c>
      <c r="M113" s="7">
        <v>11742</v>
      </c>
      <c r="N113" s="33">
        <f>(((M113/K113)^(1/(80/15))-1))*100</f>
        <v>2.7751993727833879</v>
      </c>
      <c r="O113" s="60">
        <v>11934</v>
      </c>
      <c r="P113" s="144">
        <f>(((O113/M113)^(1/((W$6-V$6)/365)))-1)*100</f>
        <v>0.34802490252150431</v>
      </c>
      <c r="Q113" s="84">
        <v>12012</v>
      </c>
      <c r="R113" s="144">
        <f t="shared" si="5"/>
        <v>8.98386151995334E-2</v>
      </c>
      <c r="S113" s="94">
        <v>12082</v>
      </c>
      <c r="T113" s="144">
        <f>(((S113/Q113)^(1/((Y$6-X$6)/365)))-1)*100</f>
        <v>0.21146489903891563</v>
      </c>
      <c r="U113" s="64"/>
      <c r="V113" s="64"/>
      <c r="W113" s="64"/>
      <c r="AA113" s="116">
        <f t="shared" si="6"/>
        <v>2554.9189101881789</v>
      </c>
    </row>
    <row r="114" spans="1:27" ht="10.5" hidden="1" customHeight="1" x14ac:dyDescent="0.2">
      <c r="A114" s="10" t="s">
        <v>70</v>
      </c>
      <c r="B114" s="7">
        <v>7821</v>
      </c>
      <c r="C114" s="7">
        <v>10289</v>
      </c>
      <c r="D114" s="33">
        <f>(((C114/B114)^(1/12))-1)*100</f>
        <v>2.3118427300284905</v>
      </c>
      <c r="E114" s="7">
        <v>7236</v>
      </c>
      <c r="F114" s="33">
        <f>(((E114/C114)^(1/10))-1)*100</f>
        <v>-3.4588341595394589</v>
      </c>
      <c r="G114" s="7">
        <v>7780</v>
      </c>
      <c r="H114" s="33">
        <f t="shared" si="10"/>
        <v>1.4603153362420684</v>
      </c>
      <c r="I114" s="7">
        <v>8545</v>
      </c>
      <c r="J114" s="33">
        <f>(((I114/G114)^(1/5))-1)*100</f>
        <v>1.8935032093277737</v>
      </c>
      <c r="K114" s="7">
        <v>9189</v>
      </c>
      <c r="L114" s="33">
        <f>(((K114/I114)^(1/10))-1)*100</f>
        <v>0.72925420072393887</v>
      </c>
      <c r="M114" s="7">
        <v>9897</v>
      </c>
      <c r="N114" s="33">
        <f>(((M114/K114)^(1/(80/15))-1))*100</f>
        <v>1.4014399566636859</v>
      </c>
      <c r="O114" s="60">
        <v>9875</v>
      </c>
      <c r="P114" s="144">
        <f>(((O114/M114)^(1/((W$6-V$6)/365)))-1)*100</f>
        <v>-4.7656486725367042E-2</v>
      </c>
      <c r="Q114" s="84">
        <v>10183</v>
      </c>
      <c r="R114" s="144">
        <f t="shared" si="5"/>
        <v>0.42424988090528082</v>
      </c>
      <c r="S114" s="94">
        <v>9369</v>
      </c>
      <c r="T114" s="144">
        <f>(((S114/Q114)^(1/((Y$6-X$6)/365)))-1)*100</f>
        <v>-2.983410886557214</v>
      </c>
      <c r="U114" s="64"/>
      <c r="V114" s="64"/>
      <c r="W114" s="64"/>
      <c r="AA114" s="116">
        <f t="shared" si="6"/>
        <v>-27951.576596154537</v>
      </c>
    </row>
    <row r="115" spans="1:27" ht="12" hidden="1" customHeight="1" x14ac:dyDescent="0.2">
      <c r="A115" s="10" t="s">
        <v>71</v>
      </c>
      <c r="B115" s="30">
        <v>0</v>
      </c>
      <c r="C115" s="30">
        <v>0</v>
      </c>
      <c r="D115" s="30">
        <v>0</v>
      </c>
      <c r="E115" s="7">
        <v>5557</v>
      </c>
      <c r="F115" s="30">
        <v>0</v>
      </c>
      <c r="G115" s="7">
        <v>6755</v>
      </c>
      <c r="H115" s="33">
        <f t="shared" si="10"/>
        <v>3.9817186429954354</v>
      </c>
      <c r="I115" s="7">
        <v>6872</v>
      </c>
      <c r="J115" s="33">
        <f>(((I115/G115)^(1/5))-1)*100</f>
        <v>0.34403471096999816</v>
      </c>
      <c r="K115" s="7">
        <v>7572</v>
      </c>
      <c r="L115" s="33">
        <f>(((K115/I115)^(1/10))-1)*100</f>
        <v>0.97474043451633019</v>
      </c>
      <c r="M115" s="7">
        <v>8935</v>
      </c>
      <c r="N115" s="33">
        <f>(((M115/K115)^(1/(80/15))-1))*100</f>
        <v>3.1521396711916783</v>
      </c>
      <c r="O115" s="60">
        <v>9360</v>
      </c>
      <c r="P115" s="144">
        <f>(((O115/M115)^(1/((W$6-V$6)/365)))-1)*100</f>
        <v>1.0003481075147258</v>
      </c>
      <c r="Q115" s="84">
        <v>10084</v>
      </c>
      <c r="R115" s="144">
        <f t="shared" si="5"/>
        <v>1.0322636014205244</v>
      </c>
      <c r="S115" s="94">
        <v>9626</v>
      </c>
      <c r="T115" s="144">
        <f>(((S115/Q115)^(1/((Y$6-X$6)/365)))-1)*100</f>
        <v>-1.6756445840181655</v>
      </c>
      <c r="U115" s="64"/>
      <c r="V115" s="64"/>
      <c r="W115" s="64"/>
      <c r="AA115" s="116">
        <f t="shared" si="6"/>
        <v>-16129.754765758862</v>
      </c>
    </row>
    <row r="116" spans="1:27" ht="12" hidden="1" customHeight="1" x14ac:dyDescent="0.2">
      <c r="A116" s="10" t="s">
        <v>72</v>
      </c>
      <c r="B116" s="7">
        <v>4612</v>
      </c>
      <c r="C116" s="7">
        <v>7030</v>
      </c>
      <c r="D116" s="33">
        <f>(((C116/B116)^(1/12))-1)*100</f>
        <v>3.5751336093440944</v>
      </c>
      <c r="E116" s="7">
        <v>10470</v>
      </c>
      <c r="F116" s="33">
        <f>(((E116/C116)^(1/10))-1)*100</f>
        <v>4.0636694317371491</v>
      </c>
      <c r="G116" s="7">
        <v>11557</v>
      </c>
      <c r="H116" s="33">
        <f t="shared" si="10"/>
        <v>1.9951888271223295</v>
      </c>
      <c r="I116" s="7">
        <v>17362</v>
      </c>
      <c r="J116" s="33">
        <f>(((I116/G116)^(1/5))-1)*100</f>
        <v>8.480312530382994</v>
      </c>
      <c r="K116" s="7">
        <v>20102</v>
      </c>
      <c r="L116" s="33">
        <f>(((K116/I116)^(1/10))-1)*100</f>
        <v>1.4761429727807363</v>
      </c>
      <c r="M116" s="7">
        <v>23057</v>
      </c>
      <c r="N116" s="33">
        <f>(((M116/K116)^(1/(80/15))-1))*100</f>
        <v>2.6049143187147683</v>
      </c>
      <c r="O116" s="60">
        <v>26130</v>
      </c>
      <c r="P116" s="144">
        <f>(((O116/M116)^(1/((W$6-V$6)/365)))-1)*100</f>
        <v>2.7162141196219292</v>
      </c>
      <c r="Q116" s="84">
        <v>27783</v>
      </c>
      <c r="R116" s="144">
        <f t="shared" si="5"/>
        <v>0.84909773084322904</v>
      </c>
      <c r="S116" s="94">
        <v>29596</v>
      </c>
      <c r="T116" s="144">
        <f>(((S116/Q116)^(1/((Y$6-X$6)/365)))-1)*100</f>
        <v>2.3247619876020309</v>
      </c>
      <c r="U116" s="64"/>
      <c r="V116" s="64"/>
      <c r="W116" s="64"/>
      <c r="AA116" s="116">
        <f t="shared" si="6"/>
        <v>68803.655785069714</v>
      </c>
    </row>
    <row r="117" spans="1:27" ht="9" hidden="1" customHeight="1" x14ac:dyDescent="0.2">
      <c r="B117" s="19"/>
      <c r="C117" s="19"/>
      <c r="D117" s="33"/>
      <c r="E117" s="7"/>
      <c r="F117" s="33"/>
      <c r="N117" s="22"/>
      <c r="O117" s="60"/>
      <c r="P117" s="145"/>
      <c r="Q117" s="84"/>
      <c r="R117" s="144"/>
      <c r="S117" s="94"/>
      <c r="T117" s="144"/>
      <c r="U117" s="64"/>
      <c r="V117" s="64"/>
      <c r="W117" s="64"/>
      <c r="AA117" s="116">
        <f t="shared" si="6"/>
        <v>0</v>
      </c>
    </row>
    <row r="118" spans="1:27" ht="12" hidden="1" customHeight="1" x14ac:dyDescent="0.2">
      <c r="A118" s="10" t="s">
        <v>73</v>
      </c>
      <c r="B118" s="30">
        <v>0</v>
      </c>
      <c r="C118" s="30">
        <v>0</v>
      </c>
      <c r="D118" s="30">
        <v>0</v>
      </c>
      <c r="E118" s="7">
        <v>8034</v>
      </c>
      <c r="F118" s="30">
        <v>0</v>
      </c>
      <c r="G118" s="7">
        <v>11715</v>
      </c>
      <c r="H118" s="33">
        <f>(((G118/E118)^(1/5))-1)*100</f>
        <v>7.8355836141621449</v>
      </c>
      <c r="I118" s="7">
        <v>11637</v>
      </c>
      <c r="J118" s="33">
        <f>(((I118/G118)^(1/5))-1)*100</f>
        <v>-0.13351868106357134</v>
      </c>
      <c r="K118" s="7">
        <v>10885</v>
      </c>
      <c r="L118" s="33">
        <f>(((K118/I118)^(1/10))-1)*100</f>
        <v>-0.66581339892112235</v>
      </c>
      <c r="M118" s="7">
        <v>12173</v>
      </c>
      <c r="N118" s="33">
        <f>(((M118/K118)^(1/10))-1)*100</f>
        <v>1.1246237735843767</v>
      </c>
      <c r="O118" s="60">
        <v>13652</v>
      </c>
      <c r="P118" s="144">
        <f>(((O118/M118)^(1/((W$6-V$6)/365)))-1)*100</f>
        <v>2.4865717652519548</v>
      </c>
      <c r="Q118" s="84">
        <v>14614</v>
      </c>
      <c r="R118" s="144">
        <f t="shared" si="5"/>
        <v>0.94302479893759728</v>
      </c>
      <c r="S118" s="94">
        <v>15942</v>
      </c>
      <c r="T118" s="144">
        <f>(((S118/Q118)^(1/((Y$6-X$6)/365)))-1)*100</f>
        <v>3.2125412718414736</v>
      </c>
      <c r="U118" s="64"/>
      <c r="V118" s="64"/>
      <c r="W118" s="64"/>
      <c r="AA118" s="116">
        <f t="shared" si="6"/>
        <v>51214.332955696773</v>
      </c>
    </row>
    <row r="119" spans="1:27" ht="12" hidden="1" customHeight="1" x14ac:dyDescent="0.2">
      <c r="A119" s="10" t="s">
        <v>102</v>
      </c>
      <c r="B119" s="7">
        <v>7376</v>
      </c>
      <c r="C119" s="7">
        <v>21261</v>
      </c>
      <c r="D119" s="33">
        <f>(((C119/B119)^(1/12))-1)*100</f>
        <v>9.22286518227593</v>
      </c>
      <c r="E119" s="7">
        <v>28016</v>
      </c>
      <c r="F119" s="33">
        <f>(((E119/C119)^(1/10))-1)*100</f>
        <v>2.797426914458967</v>
      </c>
      <c r="G119" s="7">
        <v>33918</v>
      </c>
      <c r="H119" s="33">
        <f>(((G119/E119)^(1/5))-1)*100</f>
        <v>3.8974339259515656</v>
      </c>
      <c r="I119" s="7">
        <v>42768</v>
      </c>
      <c r="J119" s="33">
        <f>(((I119/G119)^(1/5))-1)*100</f>
        <v>4.7460708677678154</v>
      </c>
      <c r="K119" s="7">
        <v>57200</v>
      </c>
      <c r="L119" s="33">
        <f>(((K119/I119)^(1/10))-1)*100</f>
        <v>2.9503218647432883</v>
      </c>
      <c r="M119" s="7">
        <v>63507</v>
      </c>
      <c r="N119" s="33">
        <f>(((M118/K118)^(1/(80/15))-1))*100</f>
        <v>2.1190398662726651</v>
      </c>
      <c r="O119" s="60">
        <v>78633</v>
      </c>
      <c r="P119" s="144">
        <f>(((O119/M119)^(1/((W$6-V$6)/365)))-1)*100</f>
        <v>4.6825626849954505</v>
      </c>
      <c r="Q119" s="84">
        <v>87912</v>
      </c>
      <c r="R119" s="144">
        <f t="shared" si="5"/>
        <v>1.5494137904082494</v>
      </c>
      <c r="S119" s="94">
        <v>103912</v>
      </c>
      <c r="T119" s="144">
        <f>(((S119/Q119)^(1/((Y$6-X$6)/365)))-1)*100</f>
        <v>6.2673386129957986</v>
      </c>
      <c r="U119" s="64"/>
      <c r="V119" s="64"/>
      <c r="W119" s="64"/>
      <c r="AA119" s="116">
        <f t="shared" si="6"/>
        <v>651251.68995361938</v>
      </c>
    </row>
    <row r="120" spans="1:27" ht="12" hidden="1" customHeight="1" x14ac:dyDescent="0.2">
      <c r="A120" s="10" t="s">
        <v>74</v>
      </c>
      <c r="B120" s="7">
        <v>3849</v>
      </c>
      <c r="C120" s="7">
        <v>4607</v>
      </c>
      <c r="D120" s="33">
        <f>(((C120/B120)^(1/12))-1)*100</f>
        <v>1.5093059611883231</v>
      </c>
      <c r="E120" s="7">
        <v>5696</v>
      </c>
      <c r="F120" s="33">
        <f>(((E120/C120)^(1/10))-1)*100</f>
        <v>2.1445446757921482</v>
      </c>
      <c r="G120" s="7">
        <v>5914</v>
      </c>
      <c r="H120" s="33">
        <f>(((G120/E120)^(1/5))-1)*100</f>
        <v>0.75399326764649111</v>
      </c>
      <c r="I120" s="7">
        <v>6327</v>
      </c>
      <c r="J120" s="33">
        <f>(((I120/G120)^(1/5))-1)*100</f>
        <v>1.3592300441964689</v>
      </c>
      <c r="K120" s="7">
        <v>9323</v>
      </c>
      <c r="L120" s="33">
        <f>(((K120/I120)^(1/10))-1)*100</f>
        <v>3.952702651874529</v>
      </c>
      <c r="M120" s="7">
        <v>11243</v>
      </c>
      <c r="N120" s="33">
        <f>(((M119/K119)^(1/(80/15))-1))*100</f>
        <v>1.9805369181507437</v>
      </c>
      <c r="O120" s="60">
        <v>10275</v>
      </c>
      <c r="P120" s="144">
        <f>(((O120/M120)^(1/((W$6-V$6)/365)))-1)*100</f>
        <v>-1.9100247052540875</v>
      </c>
      <c r="Q120" s="84">
        <v>8119</v>
      </c>
      <c r="R120" s="144">
        <f t="shared" si="5"/>
        <v>-3.1940981689032255</v>
      </c>
      <c r="S120" s="94">
        <v>8529</v>
      </c>
      <c r="T120" s="144">
        <f>(((S120/Q120)^(1/((Y$6-X$6)/365)))-1)*100</f>
        <v>1.8071479210359565</v>
      </c>
      <c r="U120" s="64"/>
      <c r="V120" s="64"/>
      <c r="W120" s="64"/>
      <c r="AA120" s="116">
        <f t="shared" si="6"/>
        <v>15413.164618515673</v>
      </c>
    </row>
    <row r="121" spans="1:27" ht="12" hidden="1" customHeight="1" x14ac:dyDescent="0.2">
      <c r="A121" s="10" t="s">
        <v>75</v>
      </c>
      <c r="B121" s="7">
        <v>6935</v>
      </c>
      <c r="C121" s="7">
        <v>9135</v>
      </c>
      <c r="D121" s="33">
        <f>(((C121/B121)^(1/12))-1)*100</f>
        <v>2.32266445323146</v>
      </c>
      <c r="E121" s="7">
        <v>10317</v>
      </c>
      <c r="F121" s="33">
        <f>(((E121/C121)^(1/10))-1)*100</f>
        <v>1.2242314114831565</v>
      </c>
      <c r="G121" s="7">
        <v>10838</v>
      </c>
      <c r="H121" s="33">
        <f>(((G121/E120)^(1/5))-1)*100</f>
        <v>13.730207943961492</v>
      </c>
      <c r="I121" s="7">
        <v>11703</v>
      </c>
      <c r="J121" s="33">
        <f>(((I121/G121)^(1/5))-1)*100</f>
        <v>1.5475878476684413</v>
      </c>
      <c r="K121" s="7">
        <v>12637</v>
      </c>
      <c r="L121" s="33">
        <f>(((K121/I121)^(1/10))-1)*100</f>
        <v>0.77079343125447952</v>
      </c>
      <c r="M121" s="7">
        <v>13591</v>
      </c>
      <c r="N121" s="33">
        <f>(((M120/K120)^(1/(80/15))-1))*100</f>
        <v>3.5735170156957707</v>
      </c>
      <c r="O121" s="60">
        <v>14164</v>
      </c>
      <c r="P121" s="144">
        <f>(((O121/M121)^(1/((W$6-V$6)/365)))-1)*100</f>
        <v>0.88848600281825618</v>
      </c>
      <c r="Q121" s="84">
        <v>11619</v>
      </c>
      <c r="R121" s="144">
        <f t="shared" si="5"/>
        <v>-2.6931521733119301</v>
      </c>
      <c r="S121" s="94">
        <v>12557</v>
      </c>
      <c r="T121" s="144">
        <f>(((S121/Q121)^(1/((Y$6-X$6)/365)))-1)*100</f>
        <v>2.8626541401569838</v>
      </c>
      <c r="U121" s="64"/>
      <c r="V121" s="64"/>
      <c r="W121" s="64"/>
      <c r="AA121" s="116">
        <f t="shared" si="6"/>
        <v>35946.348037951248</v>
      </c>
    </row>
    <row r="122" spans="1:27" ht="9.75" hidden="1" customHeight="1" x14ac:dyDescent="0.2">
      <c r="B122" s="7"/>
      <c r="C122" s="7"/>
      <c r="D122" s="33"/>
      <c r="E122" s="7"/>
      <c r="F122" s="33"/>
      <c r="G122" s="7"/>
      <c r="H122" s="33"/>
      <c r="I122" s="7"/>
      <c r="J122" s="33"/>
      <c r="K122" s="7"/>
      <c r="L122" s="33"/>
      <c r="M122" s="7"/>
      <c r="N122" s="33"/>
      <c r="O122" s="64"/>
      <c r="P122" s="145"/>
      <c r="Q122" s="84"/>
      <c r="R122" s="144"/>
      <c r="S122" s="94"/>
      <c r="T122" s="144"/>
      <c r="U122" s="64"/>
      <c r="V122" s="64"/>
      <c r="W122" s="64"/>
      <c r="AA122" s="116">
        <f t="shared" si="6"/>
        <v>0</v>
      </c>
    </row>
    <row r="123" spans="1:27" ht="12" customHeight="1" x14ac:dyDescent="0.2">
      <c r="A123" s="22" t="s">
        <v>76</v>
      </c>
      <c r="B123" s="5">
        <f>SUM(B125:B135)</f>
        <v>62003</v>
      </c>
      <c r="C123" s="5">
        <f>SUM(E125:E1280)</f>
        <v>93112</v>
      </c>
      <c r="D123" s="33">
        <f>(((C123/B123)^(1/12))-1)*100</f>
        <v>3.4465662086125004</v>
      </c>
      <c r="E123" s="5">
        <f>SUM(E125:E135)</f>
        <v>93112</v>
      </c>
      <c r="F123" s="33">
        <f t="shared" ref="F123:F129" si="11">(((E123/C123)^(1/10))-1)*100</f>
        <v>0</v>
      </c>
      <c r="G123" s="5">
        <f>SUM(G125:G129,G131:G135)</f>
        <v>94096</v>
      </c>
      <c r="H123" s="33">
        <f>(((G123/E123)^(1/10))-1)*100</f>
        <v>0.10517995613945619</v>
      </c>
      <c r="I123" s="5">
        <f>SUM(I125:I129,I131:I135)</f>
        <v>103052</v>
      </c>
      <c r="J123" s="33">
        <f t="shared" ref="J123:J129" si="12">(((I123/G123)^(1/5))-1)*100</f>
        <v>1.8349964422259557</v>
      </c>
      <c r="K123" s="5">
        <f>SUM(K125:K129,K131:K135)</f>
        <v>116535</v>
      </c>
      <c r="L123" s="33">
        <f t="shared" ref="L123:L129" si="13">(((K123/I123)^(1/10))-1)*100</f>
        <v>1.2371698245341234</v>
      </c>
      <c r="M123" s="5">
        <f>SUM(M125:M129,M131:M135)</f>
        <v>130755</v>
      </c>
      <c r="N123" s="33">
        <f>(((M123/K123)^(1/10))-1)*100</f>
        <v>1.1579902532475872</v>
      </c>
      <c r="O123" s="60">
        <v>140631</v>
      </c>
      <c r="P123" s="144">
        <f>(((O123/M123)^(1/((W$6-V$6)/365)))-1)*100</f>
        <v>1.5719182742893523</v>
      </c>
      <c r="Q123" s="84">
        <v>148661</v>
      </c>
      <c r="R123" s="144">
        <f t="shared" si="5"/>
        <v>0.76834931406464246</v>
      </c>
      <c r="S123" s="94">
        <v>154187</v>
      </c>
      <c r="T123" s="144">
        <f>(((S123/Q123)^(1/((Y$6-X$6)/365)))-1)*100</f>
        <v>1.3356969639943594</v>
      </c>
      <c r="U123" s="64"/>
      <c r="V123" s="64"/>
      <c r="W123" s="64"/>
      <c r="AA123" s="116">
        <f t="shared" si="6"/>
        <v>205947.1077873983</v>
      </c>
    </row>
    <row r="124" spans="1:27" ht="9" hidden="1" customHeight="1" x14ac:dyDescent="0.2">
      <c r="A124" s="22"/>
      <c r="B124" s="5"/>
      <c r="C124" s="5"/>
      <c r="D124" s="33"/>
      <c r="E124" s="5"/>
      <c r="F124" s="33"/>
      <c r="G124" s="5"/>
      <c r="H124" s="33"/>
      <c r="I124" s="5"/>
      <c r="J124" s="33"/>
      <c r="K124" s="5"/>
      <c r="L124" s="33"/>
      <c r="M124" s="5"/>
      <c r="N124" s="33"/>
      <c r="O124" s="60"/>
      <c r="P124" s="62"/>
      <c r="Q124" s="84"/>
      <c r="R124" s="61"/>
      <c r="S124" s="94"/>
      <c r="T124" s="61"/>
      <c r="U124" s="64"/>
      <c r="V124" s="64"/>
      <c r="W124" s="64"/>
    </row>
    <row r="125" spans="1:27" ht="12" hidden="1" customHeight="1" x14ac:dyDescent="0.2">
      <c r="A125" s="10" t="s">
        <v>77</v>
      </c>
      <c r="B125" s="7">
        <v>1952</v>
      </c>
      <c r="C125" s="7">
        <v>2972</v>
      </c>
      <c r="D125" s="33">
        <f>(((C125/B125)^(1/12))-1)*100</f>
        <v>3.5652559079801582</v>
      </c>
      <c r="E125" s="7">
        <v>4053</v>
      </c>
      <c r="F125" s="33">
        <f t="shared" si="11"/>
        <v>3.1508425893631786</v>
      </c>
      <c r="G125" s="7">
        <v>5138</v>
      </c>
      <c r="H125" s="33">
        <f>(((G125/E123)^(1/5))-1)*100</f>
        <v>-43.978118706691092</v>
      </c>
      <c r="I125" s="7">
        <v>5241</v>
      </c>
      <c r="J125" s="33">
        <f t="shared" si="12"/>
        <v>0.39775738592255916</v>
      </c>
      <c r="K125" s="7">
        <v>6273</v>
      </c>
      <c r="L125" s="33">
        <f t="shared" si="13"/>
        <v>1.8136747759375682</v>
      </c>
      <c r="M125" s="7">
        <v>7477</v>
      </c>
      <c r="N125" s="33">
        <f>(((M125/K125)^(1/(80/15))-1))*100</f>
        <v>3.3468556013124928</v>
      </c>
      <c r="O125" s="60">
        <v>6351</v>
      </c>
      <c r="P125" s="61">
        <f>(((O125/M125)^(1/((W$6-V$6)/365)))-1)*100</f>
        <v>-3.4357787375857929</v>
      </c>
      <c r="Q125" s="84">
        <v>6186</v>
      </c>
      <c r="R125" s="61">
        <f t="shared" si="5"/>
        <v>-0.36218679030172174</v>
      </c>
      <c r="S125" s="94">
        <v>5838</v>
      </c>
      <c r="T125" s="61">
        <f>(((S125/Q125)^(1/((Y$6-X$6)/365)))-1)*100</f>
        <v>-2.0829455507400896</v>
      </c>
      <c r="U125" s="64"/>
      <c r="V125" s="64"/>
      <c r="W125" s="64"/>
    </row>
    <row r="126" spans="1:27" s="11" customFormat="1" ht="10.5" hidden="1" customHeight="1" x14ac:dyDescent="0.2">
      <c r="A126" s="10" t="s">
        <v>78</v>
      </c>
      <c r="B126" s="7">
        <v>8347</v>
      </c>
      <c r="C126" s="7">
        <v>12229</v>
      </c>
      <c r="D126" s="33">
        <f>(((C126/B126)^(1/12))-1)*100</f>
        <v>3.2337517686741535</v>
      </c>
      <c r="E126" s="7">
        <v>14104</v>
      </c>
      <c r="F126" s="33">
        <f t="shared" si="11"/>
        <v>1.4367054636762688</v>
      </c>
      <c r="G126" s="7">
        <v>14808</v>
      </c>
      <c r="H126" s="33">
        <f>(((G126/E125)^(1/5))-1)*100</f>
        <v>29.581785688364537</v>
      </c>
      <c r="I126" s="7">
        <v>16688</v>
      </c>
      <c r="J126" s="33">
        <f t="shared" si="12"/>
        <v>2.4192466576974381</v>
      </c>
      <c r="K126" s="7">
        <v>21126</v>
      </c>
      <c r="L126" s="33">
        <f t="shared" si="13"/>
        <v>2.3861702264702744</v>
      </c>
      <c r="M126" s="7">
        <v>24242</v>
      </c>
      <c r="N126" s="33">
        <f>(((M126/K126)^(1/(80/15))-1))*100</f>
        <v>2.6132267745970328</v>
      </c>
      <c r="O126" s="60">
        <v>27729</v>
      </c>
      <c r="P126" s="61">
        <f>(((O126/M126)^(1/((W$6-V$6)/365)))-1)*100</f>
        <v>2.920539857308424</v>
      </c>
      <c r="Q126" s="84">
        <v>29382</v>
      </c>
      <c r="R126" s="61">
        <f t="shared" si="5"/>
        <v>0.80133401738495813</v>
      </c>
      <c r="S126" s="94">
        <v>30172</v>
      </c>
      <c r="T126" s="61">
        <f>(((S126/Q126)^(1/((Y$6-X$6)/365)))-1)*100</f>
        <v>0.96923030374604924</v>
      </c>
      <c r="U126" s="64"/>
      <c r="V126" s="79"/>
      <c r="W126" s="64"/>
      <c r="X126" s="10"/>
      <c r="Y126" s="10"/>
      <c r="Z126" s="10"/>
    </row>
    <row r="127" spans="1:27" ht="12" hidden="1" customHeight="1" x14ac:dyDescent="0.2">
      <c r="A127" s="10" t="s">
        <v>79</v>
      </c>
      <c r="B127" s="7">
        <v>5799</v>
      </c>
      <c r="C127" s="7">
        <v>8174</v>
      </c>
      <c r="D127" s="33">
        <f>(((C127/B127)^(1/12))-1)*100</f>
        <v>2.9019157930968431</v>
      </c>
      <c r="E127" s="7">
        <v>9286</v>
      </c>
      <c r="F127" s="33">
        <f t="shared" si="11"/>
        <v>1.2836641779483404</v>
      </c>
      <c r="G127" s="7">
        <v>7051</v>
      </c>
      <c r="H127" s="33">
        <f>(((G127/E126)^(1/5))-1)*100</f>
        <v>-12.947412757019549</v>
      </c>
      <c r="I127" s="7">
        <v>9093</v>
      </c>
      <c r="J127" s="33">
        <f t="shared" si="12"/>
        <v>5.2183035397057376</v>
      </c>
      <c r="K127" s="7">
        <v>8473</v>
      </c>
      <c r="L127" s="33">
        <f t="shared" si="13"/>
        <v>-0.70371474508222898</v>
      </c>
      <c r="M127" s="7">
        <v>9147</v>
      </c>
      <c r="N127" s="33">
        <f>(((M127/K127)^(1/(80/15))-1))*100</f>
        <v>1.4454974561972866</v>
      </c>
      <c r="O127" s="60">
        <v>9875</v>
      </c>
      <c r="P127" s="61">
        <f>(((O127/M127)^(1/((W$6-V$6)/365)))-1)*100</f>
        <v>1.653893429925124</v>
      </c>
      <c r="Q127" s="84">
        <v>7295</v>
      </c>
      <c r="R127" s="61">
        <f t="shared" si="5"/>
        <v>-4.0881146012050174</v>
      </c>
      <c r="S127" s="94">
        <v>7818</v>
      </c>
      <c r="T127" s="61">
        <f>(((S127/Q127)^(1/((Y$6-X$6)/365)))-1)*100</f>
        <v>2.5491245438988397</v>
      </c>
      <c r="U127" s="64"/>
      <c r="V127" s="64"/>
      <c r="W127" s="64"/>
    </row>
    <row r="128" spans="1:27" ht="12" hidden="1" customHeight="1" x14ac:dyDescent="0.2">
      <c r="A128" s="10" t="s">
        <v>80</v>
      </c>
      <c r="B128" s="7">
        <v>15005</v>
      </c>
      <c r="C128" s="7">
        <v>16301</v>
      </c>
      <c r="D128" s="33">
        <f>(((C128/B128)^(1/12))-1)*100</f>
        <v>0.69274660439253566</v>
      </c>
      <c r="E128" s="7">
        <v>16901</v>
      </c>
      <c r="F128" s="33">
        <f t="shared" si="11"/>
        <v>0.36211742816096848</v>
      </c>
      <c r="G128" s="7">
        <v>17476</v>
      </c>
      <c r="H128" s="33">
        <f>(((G128/E127)^(1/5))-1)*100</f>
        <v>13.480873838598173</v>
      </c>
      <c r="I128" s="7">
        <v>17091</v>
      </c>
      <c r="J128" s="33">
        <f t="shared" si="12"/>
        <v>-0.44453902568005743</v>
      </c>
      <c r="K128" s="7">
        <v>17716</v>
      </c>
      <c r="L128" s="33">
        <f t="shared" si="13"/>
        <v>0.35980752770194968</v>
      </c>
      <c r="M128" s="7">
        <v>21192</v>
      </c>
      <c r="N128" s="33">
        <f>(((M128/K128)^(1/(80/15))-1))*100</f>
        <v>3.4162239594159205</v>
      </c>
      <c r="O128" s="60">
        <v>22308</v>
      </c>
      <c r="P128" s="61">
        <f>(((O128/M128)^(1/((W$6-V$6)/365)))-1)*100</f>
        <v>1.1053831587112484</v>
      </c>
      <c r="Q128" s="84">
        <v>24798</v>
      </c>
      <c r="R128" s="61">
        <f t="shared" si="5"/>
        <v>1.4692784763720379</v>
      </c>
      <c r="S128" s="94">
        <v>23980</v>
      </c>
      <c r="T128" s="61">
        <f>(((S128/Q128)^(1/((Y$6-X$6)/365)))-1)*100</f>
        <v>-1.2120314712211311</v>
      </c>
      <c r="U128" s="64"/>
      <c r="V128" s="64"/>
      <c r="W128" s="64"/>
    </row>
    <row r="129" spans="1:27" ht="12" hidden="1" customHeight="1" x14ac:dyDescent="0.2">
      <c r="A129" s="10" t="s">
        <v>81</v>
      </c>
      <c r="B129" s="7">
        <v>5847</v>
      </c>
      <c r="C129" s="7">
        <v>9397</v>
      </c>
      <c r="D129" s="33">
        <f>(((C129/B129)^(1/12))-1)*100</f>
        <v>4.0330531785413459</v>
      </c>
      <c r="E129" s="7">
        <v>5690</v>
      </c>
      <c r="F129" s="33">
        <f t="shared" si="11"/>
        <v>-4.893039156536549</v>
      </c>
      <c r="G129" s="7">
        <v>6691</v>
      </c>
      <c r="H129" s="33">
        <f>(((G129/E128)^(1/5))-1)*100</f>
        <v>-16.916319758199627</v>
      </c>
      <c r="I129" s="7">
        <v>7325</v>
      </c>
      <c r="J129" s="33">
        <f t="shared" si="12"/>
        <v>1.8270869730374617</v>
      </c>
      <c r="K129" s="7">
        <v>9813</v>
      </c>
      <c r="L129" s="33">
        <f t="shared" si="13"/>
        <v>2.9673218419224323</v>
      </c>
      <c r="M129" s="7">
        <v>8997</v>
      </c>
      <c r="N129" s="33">
        <f>(((M129/K129)^(1/(80/15))-1))*100</f>
        <v>-1.6146385892921167</v>
      </c>
      <c r="O129" s="60">
        <v>9065</v>
      </c>
      <c r="P129" s="61">
        <f>(((O129/M129)^(1/((W$6-V$6)/365)))-1)*100</f>
        <v>0.1614167775098263</v>
      </c>
      <c r="Q129" s="84">
        <v>9431</v>
      </c>
      <c r="R129" s="61">
        <f t="shared" si="5"/>
        <v>0.54707908368452074</v>
      </c>
      <c r="S129" s="94">
        <v>10048</v>
      </c>
      <c r="T129" s="61">
        <f>(((S129/Q129)^(1/((Y$6-X$6)/365)))-1)*100</f>
        <v>2.3305868869493818</v>
      </c>
      <c r="U129" s="64"/>
      <c r="V129" s="64"/>
      <c r="W129" s="64"/>
    </row>
    <row r="130" spans="1:27" ht="9.75" hidden="1" customHeight="1" x14ac:dyDescent="0.2">
      <c r="G130" s="7"/>
      <c r="H130" s="33"/>
      <c r="I130" s="7"/>
      <c r="J130" s="33"/>
      <c r="K130" s="7"/>
      <c r="L130" s="33"/>
      <c r="M130" s="7"/>
      <c r="N130" s="22"/>
      <c r="O130" s="60"/>
      <c r="P130" s="62"/>
      <c r="Q130" s="84"/>
      <c r="R130" s="61"/>
      <c r="S130" s="94"/>
      <c r="T130" s="61"/>
      <c r="U130" s="64"/>
      <c r="V130" s="64"/>
      <c r="W130" s="64"/>
    </row>
    <row r="131" spans="1:27" ht="12" hidden="1" customHeight="1" x14ac:dyDescent="0.2">
      <c r="A131" s="10" t="s">
        <v>94</v>
      </c>
      <c r="B131" s="30">
        <v>0</v>
      </c>
      <c r="C131" s="30">
        <v>0</v>
      </c>
      <c r="D131" s="30">
        <v>0</v>
      </c>
      <c r="E131" s="19">
        <v>5666</v>
      </c>
      <c r="F131" s="30">
        <v>0</v>
      </c>
      <c r="G131" s="30">
        <v>7679</v>
      </c>
      <c r="H131" s="33">
        <f>(((G131/E131)^(1/5))-1)*100</f>
        <v>6.2687615782411665</v>
      </c>
      <c r="I131" s="30">
        <v>9729</v>
      </c>
      <c r="J131" s="33">
        <f>(((I131/G131)^(1/5))-1)*100</f>
        <v>4.846203006647265</v>
      </c>
      <c r="K131" s="30">
        <v>13027</v>
      </c>
      <c r="L131" s="33">
        <f>(((K131/I131)^(1/10))-1)*100</f>
        <v>2.9621543341481038</v>
      </c>
      <c r="M131" s="30">
        <v>15882</v>
      </c>
      <c r="N131" s="33">
        <f>(((M131/K131)^(1/(80/15))-1))*100</f>
        <v>3.7854316633405549</v>
      </c>
      <c r="O131" s="60">
        <v>18985</v>
      </c>
      <c r="P131" s="61">
        <f>(((O131/M131)^(1/((W$6-V$6)/365)))-1)*100</f>
        <v>3.8967121410588668</v>
      </c>
      <c r="Q131" s="84">
        <v>24705</v>
      </c>
      <c r="R131" s="61">
        <f t="shared" si="5"/>
        <v>3.6967950125433635</v>
      </c>
      <c r="S131" s="94">
        <v>26476</v>
      </c>
      <c r="T131" s="61">
        <f>(((S131/Q131)^(1/((Y$6-X$6)/365)))-1)*100</f>
        <v>2.5488794033160733</v>
      </c>
      <c r="U131" s="64"/>
      <c r="V131" s="64"/>
      <c r="W131" s="64"/>
    </row>
    <row r="132" spans="1:27" ht="10.5" hidden="1" customHeight="1" x14ac:dyDescent="0.2">
      <c r="A132" s="10" t="s">
        <v>82</v>
      </c>
      <c r="B132" s="7">
        <v>4581</v>
      </c>
      <c r="C132" s="7">
        <v>8900</v>
      </c>
      <c r="D132" s="33">
        <f>(((C132/B132)^(1/12))-1)*100</f>
        <v>5.6904652258171984</v>
      </c>
      <c r="E132" s="7">
        <v>6517</v>
      </c>
      <c r="F132" s="33">
        <f>(((E132/C132)^(1/10))-1)*100</f>
        <v>-3.0683129627925187</v>
      </c>
      <c r="G132" s="7">
        <v>7599</v>
      </c>
      <c r="H132" s="33">
        <f>(((G132/E132)^(1/5))-1)*100</f>
        <v>3.1197246518845256</v>
      </c>
      <c r="I132" s="7">
        <v>8194</v>
      </c>
      <c r="J132" s="33">
        <f>(((I132/G132)^(1/5))-1)*100</f>
        <v>1.5191336796663624</v>
      </c>
      <c r="K132" s="7">
        <v>8083</v>
      </c>
      <c r="L132" s="33">
        <f>(((K132/I132)^(1/10))-1)*100</f>
        <v>-0.13629791363627408</v>
      </c>
      <c r="M132" s="7">
        <v>8609</v>
      </c>
      <c r="N132" s="33">
        <f>(((M132/K132)^(1/(80/15))-1))*100</f>
        <v>1.1891095490891956</v>
      </c>
      <c r="O132" s="60">
        <v>8728</v>
      </c>
      <c r="P132" s="61">
        <f>(((O132/M132)^(1/((W$6-V$6)/365)))-1)*100</f>
        <v>0.29449084479811205</v>
      </c>
      <c r="Q132" s="84">
        <v>9098</v>
      </c>
      <c r="R132" s="61">
        <f t="shared" si="5"/>
        <v>0.57392928046464675</v>
      </c>
      <c r="S132" s="94">
        <v>8741</v>
      </c>
      <c r="T132" s="61">
        <f>(((S132/Q132)^(1/((Y$6-X$6)/365)))-1)*100</f>
        <v>-1.4447363163649585</v>
      </c>
      <c r="U132" s="64"/>
      <c r="V132" s="64"/>
      <c r="W132" s="64"/>
    </row>
    <row r="133" spans="1:27" ht="12" hidden="1" customHeight="1" x14ac:dyDescent="0.2">
      <c r="A133" s="10" t="s">
        <v>83</v>
      </c>
      <c r="B133" s="7">
        <v>3930</v>
      </c>
      <c r="C133" s="7">
        <v>5967</v>
      </c>
      <c r="D133" s="33">
        <f>(((C133/B133)^(1/12))-1)*100</f>
        <v>3.5413025140477838</v>
      </c>
      <c r="E133" s="7">
        <v>5115</v>
      </c>
      <c r="F133" s="33">
        <f>(((E133/C133)^(1/10))-1)*100</f>
        <v>-1.5288613045782218</v>
      </c>
      <c r="G133" s="7">
        <v>5909</v>
      </c>
      <c r="H133" s="33">
        <f>(((G133/E133)^(1/5))-1)*100</f>
        <v>2.9280323102814032</v>
      </c>
      <c r="I133" s="7">
        <v>6650</v>
      </c>
      <c r="J133" s="33">
        <f>(((I133/G133)^(1/5))-1)*100</f>
        <v>2.3909402375788202</v>
      </c>
      <c r="K133" s="7">
        <v>7302</v>
      </c>
      <c r="L133" s="33">
        <f>(((K133/I133)^(1/10))-1)*100</f>
        <v>0.93970201875075432</v>
      </c>
      <c r="M133" s="7">
        <v>8373</v>
      </c>
      <c r="N133" s="33">
        <f>(((M133/K133)^(1/(80/15))-1))*100</f>
        <v>2.5994096155800284</v>
      </c>
      <c r="O133" s="60">
        <v>8596</v>
      </c>
      <c r="P133" s="61">
        <f>(((O133/M133)^(1/((W$6-V$6)/365)))-1)*100</f>
        <v>0.56461193051349223</v>
      </c>
      <c r="Q133" s="84">
        <v>9706</v>
      </c>
      <c r="R133" s="61">
        <f t="shared" si="5"/>
        <v>1.6881180923507655</v>
      </c>
      <c r="S133" s="94">
        <v>9181</v>
      </c>
      <c r="T133" s="61">
        <f>(((S133/Q133)^(1/((Y$6-X$6)/365)))-1)*100</f>
        <v>-2.0013124091685541</v>
      </c>
      <c r="U133" s="64"/>
      <c r="V133" s="64"/>
      <c r="W133" s="64"/>
    </row>
    <row r="134" spans="1:27" ht="12" hidden="1" customHeight="1" x14ac:dyDescent="0.2">
      <c r="A134" s="10" t="s">
        <v>84</v>
      </c>
      <c r="B134" s="7">
        <v>8472</v>
      </c>
      <c r="C134" s="7">
        <v>11548</v>
      </c>
      <c r="D134" s="33">
        <f>(((C134/B134)^(1/12))-1)*100</f>
        <v>2.6148155906280168</v>
      </c>
      <c r="E134" s="7">
        <v>12947</v>
      </c>
      <c r="F134" s="33">
        <f>(((E134/C134)^(1/10))-1)*100</f>
        <v>1.1500815574719825</v>
      </c>
      <c r="G134" s="7">
        <v>8968</v>
      </c>
      <c r="H134" s="33">
        <f>(((G134/E134)^(1/5))-1)*100</f>
        <v>-7.080836738551155</v>
      </c>
      <c r="I134" s="7">
        <v>9460</v>
      </c>
      <c r="J134" s="33">
        <f>(((I134/G134)^(1/5))-1)*100</f>
        <v>1.0739195059435769</v>
      </c>
      <c r="K134" s="7">
        <v>10353</v>
      </c>
      <c r="L134" s="33">
        <f>(((K134/I134)^(1/10))-1)*100</f>
        <v>0.90612013389739232</v>
      </c>
      <c r="M134" s="7">
        <v>10354</v>
      </c>
      <c r="N134" s="33">
        <f>(((M134/K134)^(1/(80/15))-1))*100</f>
        <v>1.8109981933855934E-3</v>
      </c>
      <c r="O134" s="60">
        <v>10575</v>
      </c>
      <c r="P134" s="61">
        <f>(((O134/M134)^(1/((W$6-V$6)/365)))-1)*100</f>
        <v>0.45341504976019742</v>
      </c>
      <c r="Q134" s="84">
        <v>10930</v>
      </c>
      <c r="R134" s="61">
        <f t="shared" si="5"/>
        <v>0.45616494891251858</v>
      </c>
      <c r="S134" s="94">
        <v>11244</v>
      </c>
      <c r="T134" s="61">
        <f>(((S134/Q134)^(1/((Y$6-X$6)/365)))-1)*100</f>
        <v>1.0350030555141387</v>
      </c>
      <c r="U134" s="64"/>
      <c r="V134" s="64"/>
      <c r="W134" s="64"/>
    </row>
    <row r="135" spans="1:27" s="24" customFormat="1" ht="12" hidden="1" customHeight="1" x14ac:dyDescent="0.2">
      <c r="A135" s="24" t="s">
        <v>85</v>
      </c>
      <c r="B135" s="25">
        <v>8070</v>
      </c>
      <c r="C135" s="25">
        <v>10378</v>
      </c>
      <c r="D135" s="36">
        <f>(((C135/B135)^(1/12))-1)*100</f>
        <v>2.11824544064525</v>
      </c>
      <c r="E135" s="25">
        <v>12833</v>
      </c>
      <c r="F135" s="36">
        <f>(((E135/C135)^(1/10))-1)*100</f>
        <v>2.1460207687015398</v>
      </c>
      <c r="G135" s="25">
        <v>12777</v>
      </c>
      <c r="H135" s="36">
        <f>(((G135/E135)^(1/5))-1)*100</f>
        <v>-8.7427732730438468E-2</v>
      </c>
      <c r="I135" s="25">
        <v>13581</v>
      </c>
      <c r="J135" s="36">
        <f>(((I135/G135)^(1/5))-1)*100</f>
        <v>1.2279800645834671</v>
      </c>
      <c r="K135" s="25">
        <v>14369</v>
      </c>
      <c r="L135" s="36">
        <f>(((K135/I135)^(1/10))-1)*100</f>
        <v>0.56560706199426658</v>
      </c>
      <c r="M135" s="25">
        <v>16482</v>
      </c>
      <c r="N135" s="36">
        <f>(((M135/K135)^(1/(80/15))-1))*100</f>
        <v>2.6057929358389575</v>
      </c>
      <c r="O135" s="75">
        <v>18227</v>
      </c>
      <c r="P135" s="80">
        <f>(((O135/M135)^(1/((W$6-V$6)/365)))-1)*100</f>
        <v>2.1790248975951387</v>
      </c>
      <c r="Q135" s="88">
        <v>17148</v>
      </c>
      <c r="R135" s="80">
        <f t="shared" si="5"/>
        <v>-0.83760526070864039</v>
      </c>
      <c r="S135" s="98">
        <v>20689</v>
      </c>
      <c r="T135" s="80">
        <f>(((S135/Q135)^(1/((Y$6-X$6)/365)))-1)*100</f>
        <v>7.0627625324275911</v>
      </c>
      <c r="U135" s="80" t="e">
        <f>(((P135/N135)^(1/((Q$6-W$6)/365)))-1)*100</f>
        <v>#VALUE!</v>
      </c>
      <c r="V135" s="80" t="e">
        <f>(((U135/O135)^(1/((R$6-Q$6)/365)))-1)*100</f>
        <v>#VALUE!</v>
      </c>
      <c r="W135" s="80" t="e">
        <f>(((V135/P135)^(1/((#REF!-R$6)/365)))-1)*100</f>
        <v>#VALUE!</v>
      </c>
    </row>
    <row r="136" spans="1:27" ht="12" customHeight="1" x14ac:dyDescent="0.2">
      <c r="A136" s="22"/>
      <c r="B136" s="22"/>
      <c r="O136" s="64"/>
      <c r="R136" s="61"/>
      <c r="S136" s="99"/>
      <c r="T136" s="61"/>
      <c r="AA136" s="10" t="e">
        <f>SUM(AA14:AA136)</f>
        <v>#VALUE!</v>
      </c>
    </row>
    <row r="137" spans="1:27" ht="12" customHeight="1" x14ac:dyDescent="0.2">
      <c r="C137" s="5"/>
      <c r="D137" s="5"/>
      <c r="E137" s="5"/>
      <c r="F137" s="8"/>
      <c r="G137" s="5"/>
      <c r="H137" s="8"/>
      <c r="I137" s="5"/>
      <c r="J137" s="8"/>
      <c r="K137" s="5"/>
      <c r="L137" s="8"/>
      <c r="M137" s="5"/>
      <c r="N137" s="8"/>
      <c r="O137" s="5"/>
      <c r="P137" s="9"/>
      <c r="R137" s="61"/>
      <c r="S137" s="99"/>
      <c r="T137" s="61"/>
    </row>
    <row r="138" spans="1:27" ht="12" customHeight="1" x14ac:dyDescent="0.2">
      <c r="R138" s="61"/>
      <c r="S138" s="99"/>
      <c r="T138" s="61"/>
    </row>
    <row r="139" spans="1:27" ht="12" customHeight="1" x14ac:dyDescent="0.2">
      <c r="C139" s="7"/>
      <c r="D139" s="7"/>
      <c r="E139" s="7"/>
      <c r="F139" s="9"/>
      <c r="G139" s="7"/>
      <c r="H139" s="9"/>
      <c r="I139" s="5"/>
      <c r="J139" s="8"/>
      <c r="K139" s="5"/>
      <c r="L139" s="8"/>
      <c r="M139" s="5"/>
      <c r="N139" s="8"/>
      <c r="O139" s="5"/>
      <c r="P139" s="9"/>
      <c r="R139" s="61"/>
      <c r="S139" s="99"/>
      <c r="T139" s="61"/>
    </row>
    <row r="140" spans="1:27" ht="12" customHeight="1" x14ac:dyDescent="0.2">
      <c r="C140" s="7"/>
      <c r="D140" s="7"/>
      <c r="E140" s="7"/>
      <c r="F140" s="9"/>
      <c r="G140" s="7"/>
      <c r="H140" s="9"/>
      <c r="I140" s="5"/>
      <c r="J140" s="8"/>
      <c r="K140" s="5"/>
      <c r="L140" s="8"/>
      <c r="M140" s="5"/>
      <c r="N140" s="8"/>
      <c r="O140" s="5"/>
      <c r="P140" s="9"/>
      <c r="R140" s="61"/>
      <c r="S140" s="99"/>
      <c r="T140" s="61"/>
    </row>
    <row r="141" spans="1:27" ht="12" customHeight="1" x14ac:dyDescent="0.2">
      <c r="C141" s="7"/>
      <c r="D141" s="7"/>
      <c r="E141" s="7"/>
      <c r="F141" s="9"/>
      <c r="G141" s="7"/>
      <c r="H141" s="9"/>
      <c r="I141" s="7"/>
      <c r="J141" s="9"/>
      <c r="K141" s="7"/>
      <c r="L141" s="9"/>
      <c r="M141" s="7"/>
      <c r="N141" s="9"/>
      <c r="O141" s="7"/>
      <c r="P141" s="9"/>
      <c r="R141" s="61"/>
      <c r="S141" s="99"/>
      <c r="T141" s="61"/>
    </row>
    <row r="142" spans="1:27" ht="12" customHeight="1" x14ac:dyDescent="0.2">
      <c r="C142" s="7"/>
      <c r="D142" s="7"/>
      <c r="E142" s="7"/>
      <c r="F142" s="9"/>
      <c r="G142" s="7"/>
      <c r="H142" s="9"/>
      <c r="I142" s="7"/>
      <c r="J142" s="9"/>
      <c r="K142" s="7"/>
      <c r="L142" s="9"/>
      <c r="M142" s="7"/>
      <c r="N142" s="9"/>
      <c r="O142" s="7"/>
      <c r="P142" s="9"/>
      <c r="R142" s="61"/>
      <c r="S142" s="99"/>
      <c r="T142" s="61"/>
    </row>
    <row r="143" spans="1:27" ht="12" customHeight="1" x14ac:dyDescent="0.2">
      <c r="C143" s="7"/>
      <c r="D143" s="7"/>
      <c r="E143" s="7"/>
      <c r="F143" s="9"/>
      <c r="G143" s="7"/>
      <c r="H143" s="9"/>
      <c r="I143" s="7"/>
      <c r="J143" s="9"/>
      <c r="K143" s="7"/>
      <c r="L143" s="9"/>
      <c r="M143" s="7"/>
      <c r="N143" s="9"/>
      <c r="O143" s="7"/>
      <c r="P143" s="9"/>
      <c r="R143" s="61"/>
      <c r="S143" s="99"/>
      <c r="T143" s="61"/>
    </row>
    <row r="144" spans="1:27" ht="12" customHeight="1" x14ac:dyDescent="0.2">
      <c r="C144" s="7"/>
      <c r="D144" s="7"/>
      <c r="E144" s="7"/>
      <c r="F144" s="9"/>
      <c r="G144" s="7"/>
      <c r="H144" s="9"/>
      <c r="I144" s="7"/>
      <c r="J144" s="9"/>
      <c r="K144" s="7"/>
      <c r="L144" s="9"/>
      <c r="M144" s="7"/>
      <c r="N144" s="9"/>
      <c r="O144" s="7"/>
      <c r="P144" s="9"/>
      <c r="R144" s="61"/>
      <c r="S144" s="99"/>
      <c r="T144" s="61"/>
    </row>
    <row r="145" spans="3:20" ht="12" customHeight="1" x14ac:dyDescent="0.2">
      <c r="C145" s="7"/>
      <c r="D145" s="7"/>
      <c r="E145" s="7"/>
      <c r="F145" s="9"/>
      <c r="G145" s="7"/>
      <c r="H145" s="9"/>
      <c r="I145" s="7"/>
      <c r="J145" s="9"/>
      <c r="K145" s="7"/>
      <c r="L145" s="9"/>
      <c r="M145" s="7"/>
      <c r="N145" s="9"/>
      <c r="O145" s="7"/>
      <c r="P145" s="9"/>
      <c r="R145" s="61"/>
      <c r="S145" s="99"/>
      <c r="T145" s="61"/>
    </row>
    <row r="146" spans="3:20" ht="12" customHeight="1" x14ac:dyDescent="0.2">
      <c r="C146" s="7"/>
      <c r="D146" s="7"/>
      <c r="E146" s="7"/>
      <c r="F146" s="9"/>
      <c r="G146" s="7"/>
      <c r="H146" s="9"/>
      <c r="I146" s="7"/>
      <c r="J146" s="9"/>
      <c r="K146" s="7"/>
      <c r="L146" s="9"/>
      <c r="M146" s="7"/>
      <c r="N146" s="9"/>
      <c r="O146" s="7"/>
      <c r="P146" s="9"/>
      <c r="R146" s="61"/>
      <c r="S146" s="99"/>
      <c r="T146" s="61"/>
    </row>
    <row r="147" spans="3:20" ht="12" customHeight="1" x14ac:dyDescent="0.2">
      <c r="C147" s="7"/>
      <c r="D147" s="7"/>
      <c r="E147" s="7"/>
      <c r="F147" s="9"/>
      <c r="G147" s="7"/>
      <c r="H147" s="9"/>
      <c r="I147" s="7"/>
      <c r="J147" s="9"/>
      <c r="K147" s="7"/>
      <c r="L147" s="9"/>
      <c r="M147" s="7"/>
      <c r="N147" s="9"/>
      <c r="O147" s="7"/>
      <c r="P147" s="9"/>
      <c r="R147" s="61"/>
      <c r="S147" s="99"/>
      <c r="T147" s="61"/>
    </row>
    <row r="148" spans="3:20" ht="12" customHeight="1" x14ac:dyDescent="0.2">
      <c r="C148" s="7"/>
      <c r="D148" s="7"/>
      <c r="E148" s="7"/>
      <c r="F148" s="9"/>
      <c r="G148" s="7"/>
      <c r="H148" s="9"/>
      <c r="I148" s="7"/>
      <c r="J148" s="9"/>
      <c r="K148" s="7"/>
      <c r="M148" s="7"/>
      <c r="O148" s="7"/>
      <c r="P148" s="9"/>
      <c r="R148" s="61"/>
      <c r="S148" s="99"/>
      <c r="T148" s="61"/>
    </row>
    <row r="149" spans="3:20" ht="12" customHeight="1" x14ac:dyDescent="0.2">
      <c r="C149" s="7"/>
      <c r="D149" s="7"/>
      <c r="E149" s="7"/>
      <c r="F149" s="9"/>
      <c r="G149" s="7"/>
      <c r="H149" s="9"/>
      <c r="I149" s="7"/>
      <c r="J149" s="9"/>
      <c r="K149" s="7"/>
      <c r="M149" s="7"/>
      <c r="O149" s="7"/>
      <c r="P149" s="9"/>
      <c r="R149" s="61"/>
      <c r="S149" s="99"/>
      <c r="T149" s="61"/>
    </row>
    <row r="150" spans="3:20" ht="12" customHeight="1" x14ac:dyDescent="0.2">
      <c r="C150" s="7"/>
      <c r="D150" s="7"/>
      <c r="E150" s="7"/>
      <c r="F150" s="9"/>
      <c r="G150" s="7"/>
      <c r="H150" s="9"/>
      <c r="I150" s="7"/>
      <c r="J150" s="9"/>
      <c r="K150" s="7"/>
      <c r="M150" s="7"/>
      <c r="O150" s="7"/>
      <c r="P150" s="9"/>
      <c r="R150" s="61"/>
      <c r="S150" s="99"/>
      <c r="T150" s="61"/>
    </row>
    <row r="151" spans="3:20" ht="12" customHeight="1" x14ac:dyDescent="0.2">
      <c r="C151" s="7"/>
      <c r="D151" s="7"/>
      <c r="E151" s="7"/>
      <c r="F151" s="9"/>
      <c r="G151" s="7"/>
      <c r="H151" s="9"/>
      <c r="I151" s="7"/>
      <c r="J151" s="9"/>
      <c r="K151" s="7"/>
      <c r="M151" s="7"/>
      <c r="O151" s="7"/>
      <c r="P151" s="9"/>
      <c r="R151" s="61"/>
      <c r="S151" s="99"/>
      <c r="T151" s="61"/>
    </row>
    <row r="152" spans="3:20" ht="12" customHeight="1" x14ac:dyDescent="0.2">
      <c r="C152" s="7"/>
      <c r="D152" s="7"/>
      <c r="E152" s="7"/>
      <c r="F152" s="9"/>
      <c r="G152" s="7"/>
      <c r="H152" s="9"/>
      <c r="I152" s="7"/>
      <c r="J152" s="9"/>
      <c r="K152" s="7"/>
      <c r="M152" s="7"/>
      <c r="O152" s="7"/>
      <c r="P152" s="9"/>
      <c r="R152" s="61"/>
      <c r="S152" s="99"/>
      <c r="T152" s="61"/>
    </row>
    <row r="153" spans="3:20" ht="12" customHeight="1" x14ac:dyDescent="0.2">
      <c r="C153" s="7"/>
      <c r="D153" s="7"/>
      <c r="E153" s="7"/>
      <c r="F153" s="9"/>
      <c r="G153" s="7"/>
      <c r="H153" s="9"/>
      <c r="I153" s="7"/>
      <c r="J153" s="9"/>
      <c r="K153" s="7"/>
      <c r="M153" s="7"/>
      <c r="O153" s="7"/>
      <c r="P153" s="9"/>
      <c r="R153" s="61"/>
      <c r="S153" s="99"/>
      <c r="T153" s="61"/>
    </row>
    <row r="154" spans="3:20" ht="12" customHeight="1" x14ac:dyDescent="0.2">
      <c r="C154" s="7"/>
      <c r="D154" s="7"/>
      <c r="E154" s="7"/>
      <c r="F154" s="9"/>
      <c r="G154" s="7"/>
      <c r="H154" s="9"/>
      <c r="I154" s="7"/>
      <c r="J154" s="9"/>
      <c r="K154" s="7"/>
      <c r="M154" s="7"/>
      <c r="O154" s="7"/>
      <c r="P154" s="9"/>
      <c r="R154" s="61"/>
      <c r="S154" s="99"/>
      <c r="T154" s="61"/>
    </row>
    <row r="155" spans="3:20" ht="12" customHeight="1" x14ac:dyDescent="0.2">
      <c r="C155" s="7"/>
      <c r="D155" s="7"/>
      <c r="E155" s="7"/>
      <c r="F155" s="9"/>
      <c r="G155" s="7"/>
      <c r="H155" s="9"/>
      <c r="I155" s="7"/>
      <c r="J155" s="9"/>
      <c r="K155" s="7"/>
      <c r="M155" s="7"/>
      <c r="O155" s="7"/>
      <c r="P155" s="9"/>
      <c r="R155" s="61"/>
      <c r="S155" s="99"/>
      <c r="T155" s="61"/>
    </row>
    <row r="156" spans="3:20" ht="12" customHeight="1" x14ac:dyDescent="0.2">
      <c r="C156" s="7"/>
      <c r="D156" s="7"/>
      <c r="E156" s="7"/>
      <c r="F156" s="9"/>
      <c r="G156" s="7"/>
      <c r="H156" s="9"/>
      <c r="I156" s="7"/>
      <c r="J156" s="9"/>
      <c r="K156" s="7"/>
      <c r="M156" s="7"/>
      <c r="O156" s="7"/>
      <c r="P156" s="9"/>
      <c r="R156" s="61"/>
      <c r="S156" s="99"/>
      <c r="T156" s="61"/>
    </row>
    <row r="157" spans="3:20" ht="12" customHeight="1" x14ac:dyDescent="0.2">
      <c r="C157" s="7"/>
      <c r="D157" s="7"/>
      <c r="E157" s="7"/>
      <c r="F157" s="9"/>
      <c r="G157" s="7"/>
      <c r="H157" s="9"/>
      <c r="I157" s="7"/>
      <c r="J157" s="9"/>
      <c r="K157" s="7"/>
      <c r="M157" s="7"/>
      <c r="O157" s="7"/>
      <c r="P157" s="9"/>
      <c r="R157" s="61"/>
      <c r="S157" s="99"/>
      <c r="T157" s="61"/>
    </row>
    <row r="158" spans="3:20" ht="12" customHeight="1" x14ac:dyDescent="0.2">
      <c r="C158" s="7"/>
      <c r="D158" s="7"/>
      <c r="E158" s="7"/>
      <c r="F158" s="9"/>
      <c r="G158" s="7"/>
      <c r="H158" s="9"/>
      <c r="I158" s="7"/>
      <c r="J158" s="9"/>
      <c r="K158" s="7"/>
      <c r="M158" s="7"/>
      <c r="O158" s="7"/>
      <c r="P158" s="9"/>
      <c r="R158" s="61"/>
      <c r="S158" s="99"/>
      <c r="T158" s="61"/>
    </row>
    <row r="159" spans="3:20" ht="12" customHeight="1" x14ac:dyDescent="0.2">
      <c r="C159" s="7"/>
      <c r="D159" s="7"/>
      <c r="E159" s="7"/>
      <c r="F159" s="9"/>
      <c r="G159" s="7"/>
      <c r="H159" s="9"/>
      <c r="I159" s="7"/>
      <c r="J159" s="9"/>
      <c r="K159" s="7"/>
      <c r="M159" s="7"/>
      <c r="O159" s="7"/>
      <c r="P159" s="9"/>
      <c r="R159" s="61"/>
      <c r="S159" s="99"/>
      <c r="T159" s="61"/>
    </row>
    <row r="160" spans="3:20" ht="12" customHeight="1" x14ac:dyDescent="0.2">
      <c r="C160" s="7"/>
      <c r="D160" s="7"/>
      <c r="E160" s="7"/>
      <c r="F160" s="9"/>
      <c r="G160" s="7"/>
      <c r="H160" s="9"/>
      <c r="J160" s="9"/>
      <c r="O160" s="7"/>
      <c r="P160" s="9"/>
      <c r="R160" s="61"/>
      <c r="S160" s="99"/>
      <c r="T160" s="61"/>
    </row>
    <row r="161" spans="3:20" ht="12" customHeight="1" x14ac:dyDescent="0.2">
      <c r="C161" s="7"/>
      <c r="D161" s="7"/>
      <c r="E161" s="7"/>
      <c r="F161" s="9"/>
      <c r="G161" s="7"/>
      <c r="H161" s="9"/>
      <c r="J161" s="9"/>
      <c r="O161" s="7"/>
      <c r="P161" s="9"/>
      <c r="R161" s="61"/>
      <c r="S161" s="99"/>
      <c r="T161" s="61"/>
    </row>
    <row r="162" spans="3:20" ht="12" customHeight="1" x14ac:dyDescent="0.2">
      <c r="C162" s="7"/>
      <c r="D162" s="7"/>
      <c r="E162" s="7"/>
      <c r="F162" s="9"/>
      <c r="G162" s="7"/>
      <c r="H162" s="9"/>
      <c r="J162" s="9"/>
      <c r="O162" s="7"/>
      <c r="P162" s="9"/>
      <c r="R162" s="61"/>
      <c r="S162" s="99"/>
      <c r="T162" s="61"/>
    </row>
    <row r="163" spans="3:20" ht="12" customHeight="1" x14ac:dyDescent="0.2">
      <c r="C163" s="7"/>
      <c r="D163" s="7"/>
      <c r="E163" s="7"/>
      <c r="F163" s="9"/>
      <c r="G163" s="7"/>
      <c r="H163" s="9"/>
      <c r="J163" s="9"/>
      <c r="O163" s="7"/>
      <c r="P163" s="9"/>
      <c r="R163" s="61"/>
      <c r="S163" s="99"/>
      <c r="T163" s="61"/>
    </row>
    <row r="164" spans="3:20" ht="12" customHeight="1" x14ac:dyDescent="0.2">
      <c r="C164" s="7"/>
      <c r="D164" s="7"/>
      <c r="E164" s="7"/>
      <c r="G164" s="7"/>
      <c r="O164" s="7"/>
      <c r="R164" s="61"/>
      <c r="S164" s="99"/>
      <c r="T164" s="61"/>
    </row>
    <row r="165" spans="3:20" ht="12" customHeight="1" x14ac:dyDescent="0.2">
      <c r="C165" s="7"/>
      <c r="D165" s="7"/>
      <c r="E165" s="7"/>
      <c r="G165" s="7"/>
      <c r="O165" s="7"/>
      <c r="R165" s="61"/>
      <c r="S165" s="99"/>
      <c r="T165" s="61"/>
    </row>
    <row r="166" spans="3:20" ht="12" customHeight="1" x14ac:dyDescent="0.2">
      <c r="C166" s="7"/>
      <c r="D166" s="7"/>
      <c r="E166" s="7"/>
      <c r="G166" s="7"/>
      <c r="O166" s="7"/>
      <c r="R166" s="61"/>
      <c r="S166" s="99"/>
      <c r="T166" s="61"/>
    </row>
    <row r="167" spans="3:20" ht="12" customHeight="1" x14ac:dyDescent="0.2">
      <c r="C167" s="7"/>
      <c r="D167" s="7"/>
      <c r="E167" s="7"/>
      <c r="G167" s="7"/>
      <c r="O167" s="7"/>
      <c r="R167" s="61"/>
      <c r="S167" s="99"/>
      <c r="T167" s="61"/>
    </row>
    <row r="168" spans="3:20" ht="12" customHeight="1" x14ac:dyDescent="0.2">
      <c r="C168" s="7"/>
      <c r="D168" s="7"/>
      <c r="E168" s="7"/>
      <c r="G168" s="7"/>
      <c r="O168" s="7"/>
      <c r="R168" s="61"/>
      <c r="S168" s="99"/>
      <c r="T168" s="61"/>
    </row>
    <row r="169" spans="3:20" ht="12" customHeight="1" x14ac:dyDescent="0.2">
      <c r="C169" s="7"/>
      <c r="D169" s="7"/>
      <c r="E169" s="7"/>
      <c r="G169" s="7"/>
      <c r="O169" s="7"/>
      <c r="R169" s="61"/>
      <c r="S169" s="99"/>
      <c r="T169" s="61"/>
    </row>
    <row r="170" spans="3:20" ht="12" customHeight="1" x14ac:dyDescent="0.2">
      <c r="C170" s="7"/>
      <c r="D170" s="7"/>
      <c r="E170" s="7"/>
      <c r="G170" s="7"/>
      <c r="O170" s="7"/>
      <c r="R170" s="61"/>
      <c r="S170" s="99"/>
      <c r="T170" s="61"/>
    </row>
    <row r="171" spans="3:20" ht="12" customHeight="1" x14ac:dyDescent="0.2">
      <c r="C171" s="7"/>
      <c r="D171" s="7"/>
      <c r="E171" s="7"/>
      <c r="G171" s="7"/>
      <c r="O171" s="7"/>
      <c r="R171" s="61"/>
      <c r="S171" s="99"/>
      <c r="T171" s="61"/>
    </row>
    <row r="172" spans="3:20" ht="12" customHeight="1" x14ac:dyDescent="0.2">
      <c r="C172" s="7"/>
      <c r="D172" s="7"/>
      <c r="E172" s="7"/>
      <c r="G172" s="7"/>
      <c r="O172" s="7"/>
      <c r="R172" s="61"/>
      <c r="S172" s="99"/>
      <c r="T172" s="61"/>
    </row>
    <row r="173" spans="3:20" ht="12" customHeight="1" x14ac:dyDescent="0.2">
      <c r="C173" s="7"/>
      <c r="D173" s="7"/>
      <c r="E173" s="7"/>
      <c r="G173" s="7"/>
      <c r="O173" s="7"/>
      <c r="R173" s="61"/>
      <c r="S173" s="99"/>
      <c r="T173" s="61"/>
    </row>
    <row r="174" spans="3:20" ht="12" customHeight="1" x14ac:dyDescent="0.2">
      <c r="C174" s="7"/>
      <c r="D174" s="7"/>
      <c r="E174" s="7"/>
      <c r="G174" s="7"/>
      <c r="O174" s="7"/>
      <c r="R174" s="61"/>
      <c r="S174" s="99"/>
      <c r="T174" s="61"/>
    </row>
    <row r="175" spans="3:20" ht="12" customHeight="1" x14ac:dyDescent="0.2">
      <c r="C175" s="7"/>
      <c r="D175" s="7"/>
      <c r="E175" s="7"/>
      <c r="G175" s="7"/>
      <c r="O175" s="7"/>
      <c r="R175" s="61"/>
      <c r="S175" s="99"/>
      <c r="T175" s="61"/>
    </row>
    <row r="176" spans="3:20" ht="12" customHeight="1" x14ac:dyDescent="0.2">
      <c r="E176" s="7"/>
      <c r="G176" s="7"/>
      <c r="O176" s="7"/>
      <c r="R176" s="61"/>
      <c r="S176" s="99"/>
      <c r="T176" s="61"/>
    </row>
    <row r="177" spans="5:20" ht="12" customHeight="1" x14ac:dyDescent="0.2">
      <c r="E177" s="7"/>
      <c r="G177" s="7"/>
      <c r="O177" s="7"/>
      <c r="R177" s="61"/>
      <c r="S177" s="99"/>
      <c r="T177" s="61"/>
    </row>
    <row r="178" spans="5:20" ht="12" customHeight="1" x14ac:dyDescent="0.2">
      <c r="E178" s="7"/>
      <c r="G178" s="7"/>
      <c r="R178" s="61"/>
      <c r="S178" s="99"/>
      <c r="T178" s="61"/>
    </row>
    <row r="179" spans="5:20" ht="12" customHeight="1" x14ac:dyDescent="0.2">
      <c r="E179" s="7"/>
      <c r="G179" s="7"/>
      <c r="R179" s="61"/>
      <c r="S179" s="99"/>
      <c r="T179" s="61"/>
    </row>
    <row r="180" spans="5:20" ht="12" customHeight="1" x14ac:dyDescent="0.2">
      <c r="E180" s="7"/>
      <c r="G180" s="7"/>
      <c r="R180" s="61"/>
      <c r="S180" s="99"/>
      <c r="T180" s="61"/>
    </row>
    <row r="181" spans="5:20" ht="12" customHeight="1" x14ac:dyDescent="0.2">
      <c r="E181" s="7"/>
      <c r="G181" s="7"/>
      <c r="R181" s="61"/>
      <c r="S181" s="99"/>
      <c r="T181" s="61"/>
    </row>
    <row r="182" spans="5:20" ht="12" customHeight="1" x14ac:dyDescent="0.2">
      <c r="E182" s="7"/>
      <c r="G182" s="7"/>
      <c r="R182" s="61"/>
      <c r="S182" s="99"/>
      <c r="T182" s="61"/>
    </row>
    <row r="183" spans="5:20" ht="12" customHeight="1" x14ac:dyDescent="0.2">
      <c r="E183" s="7"/>
      <c r="G183" s="7"/>
      <c r="R183" s="61"/>
      <c r="S183" s="99"/>
      <c r="T183" s="61"/>
    </row>
    <row r="184" spans="5:20" ht="12" customHeight="1" x14ac:dyDescent="0.2">
      <c r="E184" s="7"/>
      <c r="G184" s="7"/>
      <c r="R184" s="61"/>
      <c r="S184" s="99"/>
      <c r="T184" s="61"/>
    </row>
    <row r="185" spans="5:20" ht="12" customHeight="1" x14ac:dyDescent="0.2">
      <c r="E185" s="7"/>
      <c r="G185" s="7"/>
      <c r="R185" s="61"/>
      <c r="S185" s="99"/>
      <c r="T185" s="61"/>
    </row>
    <row r="186" spans="5:20" ht="12" customHeight="1" x14ac:dyDescent="0.2">
      <c r="E186" s="7"/>
      <c r="G186" s="7"/>
      <c r="R186" s="61"/>
      <c r="S186" s="99"/>
      <c r="T186" s="61"/>
    </row>
    <row r="187" spans="5:20" ht="12" customHeight="1" x14ac:dyDescent="0.2">
      <c r="E187" s="7"/>
      <c r="G187" s="7"/>
      <c r="R187" s="61"/>
      <c r="S187" s="99"/>
      <c r="T187" s="61"/>
    </row>
    <row r="188" spans="5:20" ht="12" customHeight="1" x14ac:dyDescent="0.2">
      <c r="E188" s="7"/>
      <c r="G188" s="7"/>
      <c r="R188" s="61"/>
      <c r="S188" s="99"/>
      <c r="T188" s="61"/>
    </row>
    <row r="189" spans="5:20" ht="12" customHeight="1" x14ac:dyDescent="0.2">
      <c r="E189" s="7"/>
      <c r="G189" s="7"/>
      <c r="R189" s="61"/>
      <c r="S189" s="99"/>
      <c r="T189" s="61"/>
    </row>
    <row r="190" spans="5:20" ht="12" customHeight="1" x14ac:dyDescent="0.2">
      <c r="E190" s="7"/>
      <c r="G190" s="7"/>
      <c r="R190" s="61"/>
      <c r="S190" s="99"/>
      <c r="T190" s="61"/>
    </row>
    <row r="191" spans="5:20" ht="12" customHeight="1" x14ac:dyDescent="0.2">
      <c r="E191" s="7"/>
      <c r="G191" s="7"/>
      <c r="R191" s="61"/>
      <c r="S191" s="99"/>
      <c r="T191" s="61"/>
    </row>
    <row r="192" spans="5:20" ht="12" customHeight="1" x14ac:dyDescent="0.2">
      <c r="E192" s="7"/>
      <c r="R192" s="61"/>
      <c r="S192" s="99"/>
      <c r="T192" s="61"/>
    </row>
    <row r="193" spans="5:20" ht="12" customHeight="1" x14ac:dyDescent="0.2">
      <c r="E193" s="7"/>
      <c r="R193" s="61"/>
      <c r="S193" s="99"/>
      <c r="T193" s="61"/>
    </row>
    <row r="194" spans="5:20" ht="12" customHeight="1" x14ac:dyDescent="0.2">
      <c r="E194" s="7"/>
      <c r="R194" s="61"/>
      <c r="S194" s="99"/>
      <c r="T194" s="61"/>
    </row>
    <row r="195" spans="5:20" ht="12" customHeight="1" x14ac:dyDescent="0.2">
      <c r="E195" s="7"/>
      <c r="R195" s="61"/>
      <c r="S195" s="99"/>
      <c r="T195" s="61"/>
    </row>
    <row r="196" spans="5:20" ht="12" customHeight="1" x14ac:dyDescent="0.2">
      <c r="E196" s="7"/>
      <c r="R196" s="61"/>
      <c r="S196" s="99"/>
      <c r="T196" s="61"/>
    </row>
    <row r="197" spans="5:20" ht="12" customHeight="1" x14ac:dyDescent="0.2">
      <c r="E197" s="7"/>
      <c r="R197" s="61"/>
      <c r="S197" s="99"/>
      <c r="T197" s="61"/>
    </row>
    <row r="198" spans="5:20" ht="12" customHeight="1" x14ac:dyDescent="0.2">
      <c r="E198" s="7"/>
      <c r="R198" s="61"/>
      <c r="S198" s="99"/>
      <c r="T198" s="61"/>
    </row>
    <row r="199" spans="5:20" ht="12" customHeight="1" x14ac:dyDescent="0.2">
      <c r="E199" s="7"/>
      <c r="R199" s="61"/>
      <c r="S199" s="99"/>
      <c r="T199" s="61"/>
    </row>
    <row r="200" spans="5:20" ht="12" customHeight="1" x14ac:dyDescent="0.2">
      <c r="E200" s="7"/>
      <c r="R200" s="61"/>
      <c r="S200" s="99"/>
      <c r="T200" s="61"/>
    </row>
    <row r="201" spans="5:20" ht="12" customHeight="1" x14ac:dyDescent="0.2">
      <c r="E201" s="7"/>
      <c r="R201" s="61"/>
      <c r="S201" s="99"/>
      <c r="T201" s="61"/>
    </row>
    <row r="202" spans="5:20" ht="12" customHeight="1" x14ac:dyDescent="0.2">
      <c r="E202" s="7"/>
      <c r="R202" s="61"/>
      <c r="S202" s="99"/>
      <c r="T202" s="61"/>
    </row>
    <row r="203" spans="5:20" ht="12" customHeight="1" x14ac:dyDescent="0.2">
      <c r="E203" s="7"/>
      <c r="R203" s="61"/>
      <c r="S203" s="99"/>
      <c r="T203" s="61"/>
    </row>
    <row r="204" spans="5:20" ht="12" customHeight="1" x14ac:dyDescent="0.2">
      <c r="E204" s="7"/>
      <c r="R204" s="61"/>
      <c r="S204" s="99"/>
      <c r="T204" s="61"/>
    </row>
    <row r="205" spans="5:20" ht="12" customHeight="1" x14ac:dyDescent="0.2">
      <c r="E205" s="7"/>
      <c r="R205" s="61"/>
      <c r="S205" s="99"/>
      <c r="T205" s="61"/>
    </row>
    <row r="206" spans="5:20" ht="12" customHeight="1" x14ac:dyDescent="0.2">
      <c r="E206" s="7"/>
      <c r="R206" s="61"/>
      <c r="S206" s="99"/>
      <c r="T206" s="61"/>
    </row>
    <row r="207" spans="5:20" ht="12" customHeight="1" x14ac:dyDescent="0.2">
      <c r="E207" s="7"/>
      <c r="R207" s="61"/>
      <c r="S207" s="99"/>
      <c r="T207" s="61"/>
    </row>
    <row r="208" spans="5:20" ht="12" customHeight="1" x14ac:dyDescent="0.2">
      <c r="E208" s="7"/>
      <c r="R208" s="61"/>
      <c r="S208" s="99"/>
      <c r="T208" s="61"/>
    </row>
    <row r="209" spans="5:20" ht="12" customHeight="1" x14ac:dyDescent="0.2">
      <c r="E209" s="7"/>
      <c r="R209" s="61"/>
      <c r="S209" s="99"/>
      <c r="T209" s="61"/>
    </row>
    <row r="210" spans="5:20" ht="12" customHeight="1" x14ac:dyDescent="0.2">
      <c r="E210" s="7"/>
      <c r="R210" s="61"/>
      <c r="S210" s="99"/>
      <c r="T210" s="61"/>
    </row>
    <row r="211" spans="5:20" ht="12" customHeight="1" x14ac:dyDescent="0.2">
      <c r="E211" s="7"/>
      <c r="R211" s="61"/>
      <c r="S211" s="99"/>
      <c r="T211" s="61"/>
    </row>
    <row r="212" spans="5:20" ht="12" customHeight="1" x14ac:dyDescent="0.2">
      <c r="R212" s="61"/>
      <c r="S212" s="99"/>
      <c r="T212" s="61"/>
    </row>
    <row r="213" spans="5:20" ht="12" customHeight="1" x14ac:dyDescent="0.2">
      <c r="R213" s="61"/>
      <c r="S213" s="99"/>
      <c r="T213" s="61"/>
    </row>
    <row r="214" spans="5:20" ht="12" customHeight="1" x14ac:dyDescent="0.2">
      <c r="R214" s="61"/>
      <c r="S214" s="99"/>
      <c r="T214" s="61"/>
    </row>
    <row r="215" spans="5:20" ht="12" customHeight="1" x14ac:dyDescent="0.2">
      <c r="R215" s="61"/>
      <c r="S215" s="99"/>
      <c r="T215" s="61"/>
    </row>
    <row r="216" spans="5:20" ht="12" customHeight="1" x14ac:dyDescent="0.2">
      <c r="R216" s="61"/>
      <c r="S216" s="99"/>
      <c r="T216" s="61"/>
    </row>
    <row r="217" spans="5:20" ht="12" customHeight="1" x14ac:dyDescent="0.2">
      <c r="R217" s="61"/>
      <c r="S217" s="99"/>
      <c r="T217" s="61"/>
    </row>
    <row r="218" spans="5:20" ht="12" customHeight="1" x14ac:dyDescent="0.2">
      <c r="R218" s="61"/>
      <c r="S218" s="99"/>
      <c r="T218" s="61"/>
    </row>
    <row r="219" spans="5:20" ht="12" customHeight="1" x14ac:dyDescent="0.2">
      <c r="R219" s="61"/>
      <c r="S219" s="99"/>
      <c r="T219" s="61"/>
    </row>
    <row r="220" spans="5:20" ht="12" customHeight="1" x14ac:dyDescent="0.2">
      <c r="R220" s="61"/>
      <c r="S220" s="99"/>
      <c r="T220" s="61"/>
    </row>
    <row r="221" spans="5:20" ht="12" customHeight="1" x14ac:dyDescent="0.2">
      <c r="R221" s="61"/>
      <c r="S221" s="99"/>
      <c r="T221" s="61"/>
    </row>
    <row r="222" spans="5:20" ht="12" customHeight="1" x14ac:dyDescent="0.2">
      <c r="R222" s="61"/>
      <c r="S222" s="99"/>
      <c r="T222" s="61"/>
    </row>
    <row r="223" spans="5:20" ht="12" customHeight="1" x14ac:dyDescent="0.2">
      <c r="R223" s="61"/>
      <c r="S223" s="99"/>
      <c r="T223" s="61"/>
    </row>
    <row r="224" spans="5:20" ht="12" customHeight="1" x14ac:dyDescent="0.2">
      <c r="R224" s="61"/>
      <c r="S224" s="99"/>
      <c r="T224" s="61"/>
    </row>
    <row r="225" spans="18:20" ht="12" customHeight="1" x14ac:dyDescent="0.2">
      <c r="R225" s="61"/>
      <c r="S225" s="99"/>
      <c r="T225" s="61"/>
    </row>
    <row r="226" spans="18:20" ht="12" customHeight="1" x14ac:dyDescent="0.2">
      <c r="R226" s="61"/>
      <c r="S226" s="99"/>
      <c r="T226" s="61"/>
    </row>
    <row r="227" spans="18:20" ht="12" customHeight="1" x14ac:dyDescent="0.2">
      <c r="R227" s="61"/>
      <c r="S227" s="99"/>
      <c r="T227" s="61"/>
    </row>
    <row r="228" spans="18:20" ht="12" customHeight="1" x14ac:dyDescent="0.2">
      <c r="R228" s="61" t="e">
        <f>(((Q228/O228)^(1/((X$6-#REF!)/365)))-1)*100</f>
        <v>#DIV/0!</v>
      </c>
      <c r="S228" s="99"/>
      <c r="T228" s="61"/>
    </row>
    <row r="229" spans="18:20" ht="12" customHeight="1" x14ac:dyDescent="0.2">
      <c r="R229" s="61" t="e">
        <f>(((Q229/O229)^(1/((X$6-#REF!)/365)))-1)*100</f>
        <v>#DIV/0!</v>
      </c>
      <c r="S229" s="99"/>
      <c r="T229" s="61"/>
    </row>
    <row r="230" spans="18:20" ht="12" customHeight="1" x14ac:dyDescent="0.2">
      <c r="R230" s="61" t="e">
        <f>(((Q230/O230)^(1/((X$6-#REF!)/365)))-1)*100</f>
        <v>#DIV/0!</v>
      </c>
      <c r="S230" s="99"/>
      <c r="T230" s="61"/>
    </row>
    <row r="231" spans="18:20" ht="12" customHeight="1" x14ac:dyDescent="0.2">
      <c r="R231" s="61" t="e">
        <f>(((Q231/O231)^(1/((X$6-#REF!)/365)))-1)*100</f>
        <v>#DIV/0!</v>
      </c>
      <c r="S231" s="99"/>
      <c r="T231" s="61"/>
    </row>
    <row r="232" spans="18:20" ht="12" customHeight="1" x14ac:dyDescent="0.2">
      <c r="R232" s="61" t="e">
        <f>(((Q232/O232)^(1/((X$6-#REF!)/365)))-1)*100</f>
        <v>#DIV/0!</v>
      </c>
      <c r="S232" s="99"/>
      <c r="T232" s="61"/>
    </row>
    <row r="233" spans="18:20" ht="12" customHeight="1" x14ac:dyDescent="0.2">
      <c r="R233" s="61" t="e">
        <f>(((Q233/O233)^(1/((X$6-#REF!)/365)))-1)*100</f>
        <v>#DIV/0!</v>
      </c>
      <c r="S233" s="99"/>
      <c r="T233" s="61"/>
    </row>
    <row r="234" spans="18:20" ht="12" customHeight="1" x14ac:dyDescent="0.2">
      <c r="R234" s="61" t="e">
        <f>(((Q234/O234)^(1/((X$6-#REF!)/365)))-1)*100</f>
        <v>#DIV/0!</v>
      </c>
      <c r="S234" s="99"/>
      <c r="T234" s="61"/>
    </row>
    <row r="235" spans="18:20" ht="12" customHeight="1" x14ac:dyDescent="0.2">
      <c r="R235" s="61" t="e">
        <f>(((Q235/O235)^(1/((X$6-#REF!)/365)))-1)*100</f>
        <v>#DIV/0!</v>
      </c>
      <c r="S235" s="99"/>
      <c r="T235" s="61"/>
    </row>
    <row r="236" spans="18:20" ht="12" customHeight="1" x14ac:dyDescent="0.2">
      <c r="R236" s="61" t="e">
        <f>(((Q236/O236)^(1/((X$6-#REF!)/365)))-1)*100</f>
        <v>#DIV/0!</v>
      </c>
      <c r="S236" s="99"/>
      <c r="T236" s="61"/>
    </row>
    <row r="237" spans="18:20" ht="12" customHeight="1" x14ac:dyDescent="0.2">
      <c r="R237" s="61" t="e">
        <f>(((Q237/O237)^(1/((X$6-#REF!)/365)))-1)*100</f>
        <v>#DIV/0!</v>
      </c>
      <c r="S237" s="99"/>
      <c r="T237" s="61"/>
    </row>
    <row r="238" spans="18:20" ht="12" customHeight="1" x14ac:dyDescent="0.2">
      <c r="R238" s="61" t="e">
        <f>(((Q238/O238)^(1/((X$6-#REF!)/365)))-1)*100</f>
        <v>#DIV/0!</v>
      </c>
      <c r="S238" s="99"/>
      <c r="T238" s="61"/>
    </row>
    <row r="239" spans="18:20" ht="12" customHeight="1" x14ac:dyDescent="0.2">
      <c r="R239" s="61" t="e">
        <f>(((Q239/O239)^(1/((X$6-#REF!)/365)))-1)*100</f>
        <v>#DIV/0!</v>
      </c>
      <c r="S239" s="99"/>
      <c r="T239" s="61"/>
    </row>
    <row r="240" spans="18:20" ht="12" customHeight="1" x14ac:dyDescent="0.2">
      <c r="R240" s="61" t="e">
        <f>(((Q240/O240)^(1/((X$6-#REF!)/365)))-1)*100</f>
        <v>#DIV/0!</v>
      </c>
      <c r="S240" s="99"/>
      <c r="T240" s="61"/>
    </row>
    <row r="241" spans="18:20" ht="12" customHeight="1" x14ac:dyDescent="0.2">
      <c r="R241" s="61" t="e">
        <f>(((Q241/O241)^(1/((X$6-#REF!)/365)))-1)*100</f>
        <v>#DIV/0!</v>
      </c>
      <c r="S241" s="99"/>
      <c r="T241" s="61"/>
    </row>
    <row r="242" spans="18:20" ht="12" customHeight="1" x14ac:dyDescent="0.2">
      <c r="R242" s="61" t="e">
        <f>(((Q242/O242)^(1/((X$6-#REF!)/365)))-1)*100</f>
        <v>#DIV/0!</v>
      </c>
      <c r="S242" s="99"/>
      <c r="T242" s="61"/>
    </row>
    <row r="243" spans="18:20" ht="12" customHeight="1" x14ac:dyDescent="0.2">
      <c r="R243" s="61" t="e">
        <f>(((Q243/O243)^(1/((X$6-#REF!)/365)))-1)*100</f>
        <v>#DIV/0!</v>
      </c>
      <c r="S243" s="99"/>
      <c r="T243" s="61"/>
    </row>
    <row r="244" spans="18:20" ht="12" customHeight="1" x14ac:dyDescent="0.2">
      <c r="R244" s="61" t="e">
        <f>(((Q244/O244)^(1/((X$6-#REF!)/365)))-1)*100</f>
        <v>#DIV/0!</v>
      </c>
      <c r="S244" s="99"/>
      <c r="T244" s="61"/>
    </row>
    <row r="245" spans="18:20" ht="12" customHeight="1" x14ac:dyDescent="0.2">
      <c r="R245" s="61" t="e">
        <f>(((Q245/O245)^(1/((X$6-#REF!)/365)))-1)*100</f>
        <v>#DIV/0!</v>
      </c>
      <c r="S245" s="99"/>
      <c r="T245" s="61"/>
    </row>
    <row r="246" spans="18:20" ht="12" customHeight="1" x14ac:dyDescent="0.2">
      <c r="R246" s="61" t="e">
        <f>(((Q246/O246)^(1/((X$6-#REF!)/365)))-1)*100</f>
        <v>#DIV/0!</v>
      </c>
      <c r="S246" s="99"/>
      <c r="T246" s="61"/>
    </row>
    <row r="247" spans="18:20" ht="12" customHeight="1" x14ac:dyDescent="0.2">
      <c r="R247" s="61" t="e">
        <f>(((Q247/O247)^(1/((X$6-#REF!)/365)))-1)*100</f>
        <v>#DIV/0!</v>
      </c>
      <c r="S247" s="99"/>
      <c r="T247" s="61"/>
    </row>
    <row r="248" spans="18:20" ht="12" customHeight="1" x14ac:dyDescent="0.2">
      <c r="R248" s="61" t="e">
        <f>(((Q248/O248)^(1/((X$6-#REF!)/365)))-1)*100</f>
        <v>#DIV/0!</v>
      </c>
      <c r="S248" s="99"/>
      <c r="T248" s="61"/>
    </row>
    <row r="249" spans="18:20" ht="12" customHeight="1" x14ac:dyDescent="0.2">
      <c r="R249" s="61" t="e">
        <f>(((Q249/O249)^(1/((X$6-#REF!)/365)))-1)*100</f>
        <v>#DIV/0!</v>
      </c>
      <c r="S249" s="99"/>
      <c r="T249" s="61"/>
    </row>
    <row r="250" spans="18:20" ht="12" customHeight="1" x14ac:dyDescent="0.2">
      <c r="R250" s="61" t="e">
        <f>(((Q250/O250)^(1/((X$6-#REF!)/365)))-1)*100</f>
        <v>#DIV/0!</v>
      </c>
      <c r="S250" s="99"/>
      <c r="T250" s="61"/>
    </row>
    <row r="251" spans="18:20" ht="12" customHeight="1" x14ac:dyDescent="0.2">
      <c r="R251" s="61" t="e">
        <f>(((Q251/O251)^(1/((X$6-#REF!)/365)))-1)*100</f>
        <v>#DIV/0!</v>
      </c>
      <c r="S251" s="99"/>
      <c r="T251" s="61"/>
    </row>
    <row r="252" spans="18:20" ht="12" customHeight="1" x14ac:dyDescent="0.2">
      <c r="R252" s="61" t="e">
        <f>(((Q252/O252)^(1/((X$6-#REF!)/365)))-1)*100</f>
        <v>#DIV/0!</v>
      </c>
      <c r="S252" s="99"/>
      <c r="T252" s="61"/>
    </row>
    <row r="253" spans="18:20" ht="12" customHeight="1" x14ac:dyDescent="0.2">
      <c r="R253" s="61" t="e">
        <f>(((Q253/O253)^(1/((X$6-#REF!)/365)))-1)*100</f>
        <v>#DIV/0!</v>
      </c>
      <c r="S253" s="99"/>
      <c r="T253" s="61"/>
    </row>
    <row r="254" spans="18:20" ht="12" customHeight="1" x14ac:dyDescent="0.2">
      <c r="R254" s="61" t="e">
        <f>(((Q254/O254)^(1/((X$6-#REF!)/365)))-1)*100</f>
        <v>#DIV/0!</v>
      </c>
      <c r="S254" s="99"/>
      <c r="T254" s="61"/>
    </row>
    <row r="255" spans="18:20" ht="12" customHeight="1" x14ac:dyDescent="0.2">
      <c r="R255" s="61" t="e">
        <f>(((Q255/O255)^(1/((X$6-#REF!)/365)))-1)*100</f>
        <v>#DIV/0!</v>
      </c>
      <c r="S255" s="99"/>
      <c r="T255" s="61"/>
    </row>
    <row r="256" spans="18:20" ht="12" customHeight="1" x14ac:dyDescent="0.2">
      <c r="R256" s="61" t="e">
        <f>(((Q256/O256)^(1/((X$6-#REF!)/365)))-1)*100</f>
        <v>#DIV/0!</v>
      </c>
      <c r="S256" s="99"/>
      <c r="T256" s="61"/>
    </row>
    <row r="257" spans="18:20" ht="12" customHeight="1" x14ac:dyDescent="0.2">
      <c r="R257" s="61" t="e">
        <f>(((Q257/O257)^(1/((X$6-#REF!)/365)))-1)*100</f>
        <v>#DIV/0!</v>
      </c>
      <c r="S257" s="99"/>
      <c r="T257" s="61"/>
    </row>
    <row r="258" spans="18:20" ht="12" customHeight="1" x14ac:dyDescent="0.2">
      <c r="R258" s="61" t="e">
        <f>(((Q258/O258)^(1/((X$6-#REF!)/365)))-1)*100</f>
        <v>#DIV/0!</v>
      </c>
      <c r="S258" s="99"/>
      <c r="T258" s="61"/>
    </row>
    <row r="259" spans="18:20" ht="12" customHeight="1" x14ac:dyDescent="0.2">
      <c r="R259" s="61" t="e">
        <f>(((Q259/O259)^(1/((X$6-#REF!)/365)))-1)*100</f>
        <v>#DIV/0!</v>
      </c>
      <c r="S259" s="99"/>
      <c r="T259" s="61"/>
    </row>
    <row r="260" spans="18:20" ht="12" customHeight="1" x14ac:dyDescent="0.2">
      <c r="R260" s="61" t="e">
        <f>(((Q260/O260)^(1/((X$6-#REF!)/365)))-1)*100</f>
        <v>#DIV/0!</v>
      </c>
      <c r="S260" s="99"/>
      <c r="T260" s="61"/>
    </row>
    <row r="261" spans="18:20" ht="12" customHeight="1" x14ac:dyDescent="0.2">
      <c r="R261" s="61" t="e">
        <f>(((Q261/O261)^(1/((X$6-#REF!)/365)))-1)*100</f>
        <v>#DIV/0!</v>
      </c>
      <c r="S261" s="99"/>
      <c r="T261" s="61"/>
    </row>
    <row r="262" spans="18:20" ht="12" customHeight="1" x14ac:dyDescent="0.2">
      <c r="R262" s="61" t="e">
        <f>(((Q262/O262)^(1/((X$6-#REF!)/365)))-1)*100</f>
        <v>#DIV/0!</v>
      </c>
      <c r="S262" s="99"/>
      <c r="T262" s="61"/>
    </row>
    <row r="263" spans="18:20" ht="12" customHeight="1" x14ac:dyDescent="0.2">
      <c r="R263" s="61" t="e">
        <f>(((Q263/O263)^(1/((X$6-#REF!)/365)))-1)*100</f>
        <v>#DIV/0!</v>
      </c>
      <c r="S263" s="99"/>
      <c r="T263" s="61"/>
    </row>
    <row r="264" spans="18:20" ht="12" customHeight="1" x14ac:dyDescent="0.2">
      <c r="R264" s="61" t="e">
        <f>(((Q264/O264)^(1/((X$6-#REF!)/365)))-1)*100</f>
        <v>#DIV/0!</v>
      </c>
      <c r="S264" s="99"/>
      <c r="T264" s="61"/>
    </row>
    <row r="265" spans="18:20" ht="12" customHeight="1" x14ac:dyDescent="0.2">
      <c r="R265" s="61" t="e">
        <f>(((Q265/O265)^(1/((X$6-#REF!)/365)))-1)*100</f>
        <v>#DIV/0!</v>
      </c>
      <c r="S265" s="99"/>
      <c r="T265" s="61"/>
    </row>
    <row r="266" spans="18:20" ht="12" customHeight="1" x14ac:dyDescent="0.2">
      <c r="R266" s="61" t="e">
        <f>(((Q266/O266)^(1/((X$6-#REF!)/365)))-1)*100</f>
        <v>#DIV/0!</v>
      </c>
      <c r="S266" s="99"/>
      <c r="T266" s="61"/>
    </row>
    <row r="267" spans="18:20" ht="12" customHeight="1" x14ac:dyDescent="0.2">
      <c r="R267" s="61" t="e">
        <f>(((Q267/O267)^(1/((X$6-#REF!)/365)))-1)*100</f>
        <v>#DIV/0!</v>
      </c>
      <c r="S267" s="99"/>
      <c r="T267" s="61"/>
    </row>
    <row r="268" spans="18:20" ht="12" customHeight="1" x14ac:dyDescent="0.2">
      <c r="R268" s="61" t="e">
        <f>(((Q268/O268)^(1/((X$6-#REF!)/365)))-1)*100</f>
        <v>#DIV/0!</v>
      </c>
      <c r="S268" s="99"/>
      <c r="T268" s="61"/>
    </row>
    <row r="269" spans="18:20" ht="12" customHeight="1" x14ac:dyDescent="0.2">
      <c r="R269" s="61" t="e">
        <f>(((Q269/O269)^(1/((X$6-#REF!)/365)))-1)*100</f>
        <v>#DIV/0!</v>
      </c>
      <c r="S269" s="99"/>
      <c r="T269" s="61"/>
    </row>
    <row r="270" spans="18:20" ht="12" customHeight="1" x14ac:dyDescent="0.2">
      <c r="R270" s="61" t="e">
        <f>(((Q270/O270)^(1/((X$6-#REF!)/365)))-1)*100</f>
        <v>#DIV/0!</v>
      </c>
      <c r="S270" s="99"/>
      <c r="T270" s="61"/>
    </row>
    <row r="271" spans="18:20" ht="12" customHeight="1" x14ac:dyDescent="0.2">
      <c r="R271" s="61" t="e">
        <f>(((Q271/O271)^(1/((X$6-#REF!)/365)))-1)*100</f>
        <v>#DIV/0!</v>
      </c>
      <c r="S271" s="99"/>
      <c r="T271" s="61"/>
    </row>
    <row r="272" spans="18:20" ht="12" customHeight="1" x14ac:dyDescent="0.2">
      <c r="R272" s="61" t="e">
        <f>(((Q272/O272)^(1/((X$6-#REF!)/365)))-1)*100</f>
        <v>#DIV/0!</v>
      </c>
      <c r="S272" s="99"/>
      <c r="T272" s="61"/>
    </row>
    <row r="273" spans="18:20" ht="12" customHeight="1" x14ac:dyDescent="0.2">
      <c r="R273" s="61" t="e">
        <f>(((Q273/O273)^(1/((X$6-#REF!)/365)))-1)*100</f>
        <v>#DIV/0!</v>
      </c>
      <c r="S273" s="99"/>
      <c r="T273" s="61"/>
    </row>
    <row r="274" spans="18:20" ht="12" customHeight="1" x14ac:dyDescent="0.2">
      <c r="R274" s="61" t="e">
        <f>(((Q274/O274)^(1/((X$6-#REF!)/365)))-1)*100</f>
        <v>#DIV/0!</v>
      </c>
      <c r="S274" s="99"/>
      <c r="T274" s="61"/>
    </row>
    <row r="275" spans="18:20" ht="12" customHeight="1" x14ac:dyDescent="0.2">
      <c r="R275" s="61" t="e">
        <f>(((Q275/O275)^(1/((X$6-#REF!)/365)))-1)*100</f>
        <v>#DIV/0!</v>
      </c>
      <c r="S275" s="99"/>
      <c r="T275" s="61"/>
    </row>
    <row r="276" spans="18:20" ht="12" customHeight="1" x14ac:dyDescent="0.2">
      <c r="R276" s="61" t="e">
        <f>(((Q276/O276)^(1/((X$6-#REF!)/365)))-1)*100</f>
        <v>#DIV/0!</v>
      </c>
      <c r="S276" s="99"/>
      <c r="T276" s="61"/>
    </row>
    <row r="277" spans="18:20" ht="12" customHeight="1" x14ac:dyDescent="0.2">
      <c r="R277" s="61" t="e">
        <f>(((Q277/O277)^(1/((X$6-#REF!)/365)))-1)*100</f>
        <v>#DIV/0!</v>
      </c>
      <c r="S277" s="99"/>
      <c r="T277" s="61"/>
    </row>
    <row r="278" spans="18:20" ht="12" customHeight="1" x14ac:dyDescent="0.2">
      <c r="R278" s="61" t="e">
        <f>(((Q278/O278)^(1/((X$6-#REF!)/365)))-1)*100</f>
        <v>#DIV/0!</v>
      </c>
      <c r="S278" s="99"/>
      <c r="T278" s="61"/>
    </row>
    <row r="279" spans="18:20" ht="12" customHeight="1" x14ac:dyDescent="0.2">
      <c r="R279" s="61" t="e">
        <f>(((Q279/O279)^(1/((X$6-#REF!)/365)))-1)*100</f>
        <v>#DIV/0!</v>
      </c>
      <c r="S279" s="99"/>
      <c r="T279" s="61"/>
    </row>
    <row r="280" spans="18:20" ht="12" customHeight="1" x14ac:dyDescent="0.2">
      <c r="R280" s="61" t="e">
        <f>(((Q280/O280)^(1/((X$6-#REF!)/365)))-1)*100</f>
        <v>#DIV/0!</v>
      </c>
      <c r="S280" s="99"/>
      <c r="T280" s="61"/>
    </row>
    <row r="281" spans="18:20" ht="12" customHeight="1" x14ac:dyDescent="0.2">
      <c r="R281" s="61" t="e">
        <f>(((Q281/O281)^(1/((X$6-#REF!)/365)))-1)*100</f>
        <v>#DIV/0!</v>
      </c>
      <c r="S281" s="99"/>
      <c r="T281" s="61"/>
    </row>
    <row r="282" spans="18:20" ht="12" customHeight="1" x14ac:dyDescent="0.2">
      <c r="R282" s="61" t="e">
        <f>(((Q282/O282)^(1/((X$6-#REF!)/365)))-1)*100</f>
        <v>#DIV/0!</v>
      </c>
      <c r="S282" s="99"/>
      <c r="T282" s="61"/>
    </row>
    <row r="283" spans="18:20" ht="12" customHeight="1" x14ac:dyDescent="0.2">
      <c r="R283" s="61" t="e">
        <f>(((Q283/O283)^(1/((X$6-#REF!)/365)))-1)*100</f>
        <v>#DIV/0!</v>
      </c>
      <c r="S283" s="99"/>
      <c r="T283" s="61"/>
    </row>
    <row r="284" spans="18:20" ht="12" customHeight="1" x14ac:dyDescent="0.2">
      <c r="R284" s="61" t="e">
        <f>(((Q284/O284)^(1/((X$6-#REF!)/365)))-1)*100</f>
        <v>#DIV/0!</v>
      </c>
      <c r="S284" s="99"/>
      <c r="T284" s="61"/>
    </row>
    <row r="285" spans="18:20" ht="12" customHeight="1" x14ac:dyDescent="0.2">
      <c r="R285" s="61" t="e">
        <f>(((Q285/O285)^(1/((X$6-#REF!)/365)))-1)*100</f>
        <v>#DIV/0!</v>
      </c>
      <c r="S285" s="99"/>
      <c r="T285" s="61"/>
    </row>
    <row r="286" spans="18:20" ht="12" customHeight="1" x14ac:dyDescent="0.2">
      <c r="R286" s="61" t="e">
        <f>(((Q286/O286)^(1/((X$6-#REF!)/365)))-1)*100</f>
        <v>#DIV/0!</v>
      </c>
      <c r="S286" s="99"/>
      <c r="T286" s="61"/>
    </row>
    <row r="287" spans="18:20" ht="12" customHeight="1" x14ac:dyDescent="0.2">
      <c r="R287" s="61" t="e">
        <f>(((Q287/O287)^(1/((X$6-#REF!)/365)))-1)*100</f>
        <v>#DIV/0!</v>
      </c>
      <c r="S287" s="99"/>
      <c r="T287" s="61"/>
    </row>
    <row r="288" spans="18:20" ht="12" customHeight="1" x14ac:dyDescent="0.2">
      <c r="R288" s="61" t="e">
        <f>(((Q288/O288)^(1/((X$6-#REF!)/365)))-1)*100</f>
        <v>#DIV/0!</v>
      </c>
      <c r="S288" s="99"/>
      <c r="T288" s="61"/>
    </row>
    <row r="289" spans="18:20" ht="12" customHeight="1" x14ac:dyDescent="0.2">
      <c r="R289" s="61" t="e">
        <f>(((Q289/O289)^(1/((X$6-#REF!)/365)))-1)*100</f>
        <v>#DIV/0!</v>
      </c>
      <c r="S289" s="99"/>
      <c r="T289" s="61"/>
    </row>
    <row r="290" spans="18:20" ht="12" customHeight="1" x14ac:dyDescent="0.2">
      <c r="R290" s="61" t="e">
        <f>(((Q290/O290)^(1/((X$6-#REF!)/365)))-1)*100</f>
        <v>#DIV/0!</v>
      </c>
      <c r="S290" s="99"/>
      <c r="T290" s="61"/>
    </row>
    <row r="291" spans="18:20" ht="12" customHeight="1" x14ac:dyDescent="0.2">
      <c r="R291" s="61" t="e">
        <f>(((Q291/O291)^(1/((X$6-#REF!)/365)))-1)*100</f>
        <v>#DIV/0!</v>
      </c>
      <c r="S291" s="99"/>
      <c r="T291" s="61"/>
    </row>
    <row r="292" spans="18:20" ht="12" customHeight="1" x14ac:dyDescent="0.2">
      <c r="R292" s="61" t="e">
        <f>(((Q292/O292)^(1/((X$6-#REF!)/365)))-1)*100</f>
        <v>#DIV/0!</v>
      </c>
      <c r="S292" s="99"/>
      <c r="T292" s="61"/>
    </row>
    <row r="293" spans="18:20" ht="12" customHeight="1" x14ac:dyDescent="0.2">
      <c r="R293" s="61" t="e">
        <f>(((Q293/O293)^(1/((X$6-#REF!)/365)))-1)*100</f>
        <v>#DIV/0!</v>
      </c>
      <c r="S293" s="99"/>
      <c r="T293" s="61"/>
    </row>
    <row r="294" spans="18:20" ht="12" customHeight="1" x14ac:dyDescent="0.2">
      <c r="R294" s="61" t="e">
        <f>(((Q294/O294)^(1/((X$6-#REF!)/365)))-1)*100</f>
        <v>#DIV/0!</v>
      </c>
      <c r="S294" s="99"/>
      <c r="T294" s="61"/>
    </row>
    <row r="295" spans="18:20" ht="12" customHeight="1" x14ac:dyDescent="0.2">
      <c r="R295" s="61" t="e">
        <f>(((Q295/O295)^(1/((X$6-#REF!)/365)))-1)*100</f>
        <v>#DIV/0!</v>
      </c>
      <c r="S295" s="99"/>
      <c r="T295" s="61"/>
    </row>
    <row r="296" spans="18:20" ht="12" customHeight="1" x14ac:dyDescent="0.2">
      <c r="R296" s="61" t="e">
        <f>(((Q296/O296)^(1/((X$6-#REF!)/365)))-1)*100</f>
        <v>#DIV/0!</v>
      </c>
      <c r="S296" s="99"/>
      <c r="T296" s="61"/>
    </row>
    <row r="297" spans="18:20" ht="12" customHeight="1" x14ac:dyDescent="0.2">
      <c r="R297" s="61" t="e">
        <f>(((Q297/O297)^(1/((X$6-#REF!)/365)))-1)*100</f>
        <v>#DIV/0!</v>
      </c>
      <c r="S297" s="99"/>
      <c r="T297" s="61"/>
    </row>
    <row r="298" spans="18:20" ht="12" customHeight="1" x14ac:dyDescent="0.2">
      <c r="R298" s="61" t="e">
        <f>(((Q298/O298)^(1/((X$6-#REF!)/365)))-1)*100</f>
        <v>#DIV/0!</v>
      </c>
      <c r="S298" s="99"/>
      <c r="T298" s="61"/>
    </row>
    <row r="299" spans="18:20" ht="12" customHeight="1" x14ac:dyDescent="0.2">
      <c r="R299" s="61" t="e">
        <f>(((Q299/O299)^(1/((X$6-#REF!)/365)))-1)*100</f>
        <v>#DIV/0!</v>
      </c>
      <c r="S299" s="99"/>
      <c r="T299" s="61"/>
    </row>
    <row r="300" spans="18:20" ht="12" customHeight="1" x14ac:dyDescent="0.2">
      <c r="R300" s="61" t="e">
        <f>(((Q300/O300)^(1/((X$6-#REF!)/365)))-1)*100</f>
        <v>#DIV/0!</v>
      </c>
      <c r="S300" s="99"/>
      <c r="T300" s="61"/>
    </row>
    <row r="301" spans="18:20" ht="12" customHeight="1" x14ac:dyDescent="0.2">
      <c r="R301" s="61" t="e">
        <f>(((Q301/O301)^(1/((X$6-#REF!)/365)))-1)*100</f>
        <v>#DIV/0!</v>
      </c>
      <c r="S301" s="99"/>
      <c r="T301" s="61"/>
    </row>
    <row r="302" spans="18:20" ht="12" customHeight="1" x14ac:dyDescent="0.2">
      <c r="R302" s="61" t="e">
        <f>(((Q302/O302)^(1/((X$6-#REF!)/365)))-1)*100</f>
        <v>#DIV/0!</v>
      </c>
      <c r="S302" s="99"/>
      <c r="T302" s="61"/>
    </row>
    <row r="303" spans="18:20" ht="12" customHeight="1" x14ac:dyDescent="0.2">
      <c r="R303" s="61" t="e">
        <f>(((Q303/O303)^(1/((X$6-#REF!)/365)))-1)*100</f>
        <v>#DIV/0!</v>
      </c>
      <c r="S303" s="99"/>
      <c r="T303" s="61"/>
    </row>
  </sheetData>
  <mergeCells count="18">
    <mergeCell ref="AA6:AA7"/>
    <mergeCell ref="AB6:AB7"/>
    <mergeCell ref="S5:T5"/>
    <mergeCell ref="S73:T73"/>
    <mergeCell ref="K5:L5"/>
    <mergeCell ref="K73:L73"/>
    <mergeCell ref="M73:N73"/>
    <mergeCell ref="Q5:R5"/>
    <mergeCell ref="Q73:R73"/>
    <mergeCell ref="O73:P73"/>
    <mergeCell ref="O5:P5"/>
    <mergeCell ref="M5:N5"/>
    <mergeCell ref="E73:F73"/>
    <mergeCell ref="G73:H73"/>
    <mergeCell ref="I73:J73"/>
    <mergeCell ref="E5:F5"/>
    <mergeCell ref="G5:H5"/>
    <mergeCell ref="I5:J5"/>
  </mergeCells>
  <phoneticPr fontId="0" type="noConversion"/>
  <printOptions horizontalCentered="1"/>
  <pageMargins left="0.75" right="0.75" top="0.75" bottom="0.75" header="0.17" footer="0"/>
  <pageSetup paperSize="9" pageOrder="overThenDown" orientation="portrait" r:id="rId1"/>
  <headerFooter alignWithMargins="0">
    <oddFooter xml:space="preserve">&amp;C1- &amp;P+3
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03"/>
  <sheetViews>
    <sheetView showGridLines="0" view="pageBreakPreview" zoomScaleNormal="100" zoomScaleSheetLayoutView="5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C12" sqref="AC12"/>
    </sheetView>
  </sheetViews>
  <sheetFormatPr defaultRowHeight="12" customHeight="1" x14ac:dyDescent="0.2"/>
  <cols>
    <col min="1" max="1" width="22.140625" style="10" customWidth="1"/>
    <col min="2" max="2" width="4.42578125" style="10" hidden="1" customWidth="1"/>
    <col min="3" max="3" width="13.140625" style="10" hidden="1" customWidth="1"/>
    <col min="4" max="4" width="8.7109375" style="10" hidden="1" customWidth="1"/>
    <col min="5" max="5" width="13.140625" style="10" hidden="1" customWidth="1"/>
    <col min="6" max="6" width="8.7109375" style="10" hidden="1" customWidth="1"/>
    <col min="7" max="7" width="13.140625" style="10" hidden="1" customWidth="1"/>
    <col min="8" max="8" width="8.7109375" style="10" hidden="1" customWidth="1"/>
    <col min="9" max="9" width="12.28515625" style="10" hidden="1" customWidth="1"/>
    <col min="10" max="10" width="7.7109375" style="10" hidden="1" customWidth="1"/>
    <col min="11" max="11" width="13.140625" style="10" hidden="1" customWidth="1"/>
    <col min="12" max="12" width="8.7109375" style="10" hidden="1" customWidth="1"/>
    <col min="13" max="13" width="13.140625" style="10" hidden="1" customWidth="1"/>
    <col min="14" max="14" width="8.7109375" style="10" hidden="1" customWidth="1"/>
    <col min="15" max="15" width="13.140625" style="10" customWidth="1"/>
    <col min="16" max="16" width="8.7109375" style="10" customWidth="1"/>
    <col min="17" max="17" width="14.42578125" style="64" customWidth="1"/>
    <col min="18" max="18" width="7.5703125" style="10" customWidth="1"/>
    <col min="19" max="19" width="14.42578125" style="91" customWidth="1"/>
    <col min="20" max="20" width="7.5703125" style="10" customWidth="1"/>
    <col min="21" max="21" width="11.42578125" style="10" hidden="1" customWidth="1"/>
    <col min="22" max="22" width="10.42578125" style="10" hidden="1" customWidth="1"/>
    <col min="23" max="23" width="11.7109375" style="10" hidden="1" customWidth="1"/>
    <col min="24" max="24" width="9.5703125" style="10" hidden="1" customWidth="1"/>
    <col min="25" max="25" width="9.85546875" style="10" hidden="1" customWidth="1"/>
    <col min="26" max="26" width="11.28515625" style="10" customWidth="1"/>
    <col min="27" max="28" width="15.42578125" style="10" customWidth="1"/>
    <col min="29" max="29" width="12.5703125" style="10" customWidth="1"/>
    <col min="30" max="16384" width="9.140625" style="10"/>
  </cols>
  <sheetData>
    <row r="1" spans="1:29" s="1" customFormat="1" ht="12" customHeight="1" x14ac:dyDescent="0.2">
      <c r="A1" s="1" t="s">
        <v>0</v>
      </c>
      <c r="M1" s="1" t="s">
        <v>1</v>
      </c>
      <c r="Q1" s="72"/>
      <c r="S1" s="90"/>
    </row>
    <row r="2" spans="1:29" s="1" customFormat="1" ht="12" customHeight="1" x14ac:dyDescent="0.2">
      <c r="A2" s="3" t="s">
        <v>91</v>
      </c>
      <c r="B2" s="3"/>
      <c r="C2" s="3"/>
      <c r="D2" s="3"/>
      <c r="E2" s="3"/>
      <c r="F2" s="2"/>
      <c r="I2" s="3"/>
      <c r="J2" s="3"/>
      <c r="K2" s="3"/>
      <c r="L2" s="3"/>
      <c r="M2" s="3"/>
      <c r="Q2" s="72"/>
      <c r="S2" s="90"/>
    </row>
    <row r="3" spans="1:29" s="1" customFormat="1" ht="12" customHeight="1" x14ac:dyDescent="0.2">
      <c r="A3" s="3" t="s">
        <v>103</v>
      </c>
      <c r="B3" s="3"/>
      <c r="F3" s="2"/>
      <c r="I3" s="3"/>
      <c r="Q3" s="72"/>
      <c r="S3" s="90"/>
    </row>
    <row r="4" spans="1:29" ht="7.5" customHeight="1" x14ac:dyDescent="0.2">
      <c r="P4" s="24"/>
    </row>
    <row r="5" spans="1:29" ht="12" customHeight="1" x14ac:dyDescent="0.2">
      <c r="A5" s="12" t="s">
        <v>90</v>
      </c>
      <c r="B5" s="13">
        <v>1948</v>
      </c>
      <c r="C5" s="13">
        <v>1960</v>
      </c>
      <c r="D5" s="14"/>
      <c r="E5" s="108">
        <v>1970</v>
      </c>
      <c r="F5" s="109"/>
      <c r="G5" s="108">
        <v>1975</v>
      </c>
      <c r="H5" s="109"/>
      <c r="I5" s="108">
        <v>1980</v>
      </c>
      <c r="J5" s="109"/>
      <c r="K5" s="108">
        <v>1990</v>
      </c>
      <c r="L5" s="109"/>
      <c r="M5" s="108">
        <v>1995</v>
      </c>
      <c r="N5" s="114"/>
      <c r="O5" s="110">
        <v>2000</v>
      </c>
      <c r="P5" s="111"/>
      <c r="Q5" s="110">
        <v>2007</v>
      </c>
      <c r="R5" s="111"/>
      <c r="S5" s="110">
        <v>2010</v>
      </c>
      <c r="T5" s="111"/>
    </row>
    <row r="6" spans="1:29" ht="12" customHeight="1" x14ac:dyDescent="0.25">
      <c r="A6" s="15" t="s">
        <v>5</v>
      </c>
      <c r="B6" s="39" t="s">
        <v>2</v>
      </c>
      <c r="C6" s="39" t="s">
        <v>2</v>
      </c>
      <c r="D6" s="40" t="s">
        <v>4</v>
      </c>
      <c r="E6" s="39" t="s">
        <v>2</v>
      </c>
      <c r="F6" s="40" t="s">
        <v>4</v>
      </c>
      <c r="G6" s="39" t="s">
        <v>2</v>
      </c>
      <c r="H6" s="41" t="s">
        <v>4</v>
      </c>
      <c r="I6" s="41" t="s">
        <v>2</v>
      </c>
      <c r="J6" s="41" t="s">
        <v>4</v>
      </c>
      <c r="K6" s="40" t="s">
        <v>2</v>
      </c>
      <c r="L6" s="40" t="s">
        <v>4</v>
      </c>
      <c r="M6" s="39" t="s">
        <v>2</v>
      </c>
      <c r="N6" s="39" t="s">
        <v>4</v>
      </c>
      <c r="O6" s="55" t="s">
        <v>92</v>
      </c>
      <c r="P6" s="56" t="s">
        <v>4</v>
      </c>
      <c r="Q6" s="82" t="s">
        <v>92</v>
      </c>
      <c r="R6" s="56" t="s">
        <v>4</v>
      </c>
      <c r="S6" s="92" t="s">
        <v>92</v>
      </c>
      <c r="T6" s="56" t="s">
        <v>4</v>
      </c>
      <c r="U6" s="58">
        <v>32994</v>
      </c>
      <c r="V6" s="58">
        <v>34943</v>
      </c>
      <c r="W6" s="58">
        <v>36647</v>
      </c>
      <c r="X6" s="58">
        <v>39295</v>
      </c>
      <c r="Y6" s="58">
        <v>40299</v>
      </c>
      <c r="Z6" s="10" t="s">
        <v>105</v>
      </c>
      <c r="AA6" s="115" t="s">
        <v>107</v>
      </c>
      <c r="AB6" s="117" t="s">
        <v>109</v>
      </c>
      <c r="AC6" s="115" t="s">
        <v>108</v>
      </c>
    </row>
    <row r="7" spans="1:29" ht="12" customHeight="1" x14ac:dyDescent="0.2">
      <c r="A7" s="53"/>
      <c r="B7" s="42" t="s">
        <v>6</v>
      </c>
      <c r="C7" s="42" t="s">
        <v>6</v>
      </c>
      <c r="D7" s="43" t="s">
        <v>7</v>
      </c>
      <c r="E7" s="42" t="s">
        <v>6</v>
      </c>
      <c r="F7" s="43" t="s">
        <v>7</v>
      </c>
      <c r="G7" s="42" t="s">
        <v>6</v>
      </c>
      <c r="H7" s="43" t="s">
        <v>7</v>
      </c>
      <c r="I7" s="43" t="s">
        <v>6</v>
      </c>
      <c r="J7" s="43" t="s">
        <v>7</v>
      </c>
      <c r="K7" s="43" t="s">
        <v>6</v>
      </c>
      <c r="L7" s="43" t="s">
        <v>7</v>
      </c>
      <c r="M7" s="42" t="s">
        <v>6</v>
      </c>
      <c r="N7" s="42" t="s">
        <v>7</v>
      </c>
      <c r="O7" s="54" t="s">
        <v>6</v>
      </c>
      <c r="P7" s="54" t="s">
        <v>7</v>
      </c>
      <c r="Q7" s="17" t="s">
        <v>6</v>
      </c>
      <c r="R7" s="54" t="s">
        <v>7</v>
      </c>
      <c r="S7" s="93" t="s">
        <v>6</v>
      </c>
      <c r="T7" s="54" t="s">
        <v>7</v>
      </c>
      <c r="Z7" s="10" t="s">
        <v>106</v>
      </c>
      <c r="AA7" s="115"/>
      <c r="AB7" s="117"/>
      <c r="AC7" s="115"/>
    </row>
    <row r="8" spans="1:29" ht="5.25" customHeight="1" x14ac:dyDescent="0.2">
      <c r="N8" s="22"/>
    </row>
    <row r="9" spans="1:29" ht="1.5" customHeight="1" x14ac:dyDescent="0.2">
      <c r="N9" s="22"/>
    </row>
    <row r="10" spans="1:29" s="91" customFormat="1" ht="14.25" customHeight="1" x14ac:dyDescent="0.2">
      <c r="A10" s="100" t="s">
        <v>88</v>
      </c>
      <c r="B10" s="101">
        <v>19234182</v>
      </c>
      <c r="C10" s="101">
        <v>27087685</v>
      </c>
      <c r="D10" s="102">
        <f>(((C10/B10)^(1/12))-1)*100</f>
        <v>2.8943467064971085</v>
      </c>
      <c r="E10" s="101">
        <v>36684486</v>
      </c>
      <c r="F10" s="102">
        <f>(((E10/C10)^(1/10))-1)*100</f>
        <v>3.0792036726907002</v>
      </c>
      <c r="G10" s="101">
        <v>42070660</v>
      </c>
      <c r="H10" s="102">
        <f>(((G10/E10)^(1/5))-1)*100</f>
        <v>2.7778142389418559</v>
      </c>
      <c r="I10" s="101">
        <v>48098460</v>
      </c>
      <c r="J10" s="102">
        <f>(((I10/G10)^(1/5))-1)*100</f>
        <v>2.7141719266568609</v>
      </c>
      <c r="K10" s="101">
        <v>60703206</v>
      </c>
      <c r="L10" s="102">
        <f>(((K10/I10)^(1/10))-1)*100</f>
        <v>2.3547603339194367</v>
      </c>
      <c r="M10" s="101">
        <v>68616536</v>
      </c>
      <c r="N10" s="102">
        <f>(((M10/K10)^(1/(80/15))-1))*100</f>
        <v>2.3241669632988682</v>
      </c>
      <c r="O10" s="103">
        <v>76506928</v>
      </c>
      <c r="P10" s="104">
        <f>(((O10/M10)^(1/((W$6-V$6)/365)))-1)*100</f>
        <v>2.3589319587669966</v>
      </c>
      <c r="Q10" s="103">
        <v>88566732</v>
      </c>
      <c r="R10" s="104">
        <f>(((Q10/O10)^(1/((X$6-W6)/365)))-1)*100</f>
        <v>2.0381230355448476</v>
      </c>
      <c r="S10" s="103">
        <v>92337852</v>
      </c>
      <c r="T10" s="104">
        <f>(((S10/Q10)^(1/((Y$6-X$6)/365)))-1)*100</f>
        <v>1.5274561738327863</v>
      </c>
    </row>
    <row r="11" spans="1:29" ht="4.5" customHeight="1" x14ac:dyDescent="0.2">
      <c r="B11" s="7"/>
      <c r="C11" s="19"/>
      <c r="D11" s="9"/>
      <c r="E11" s="19"/>
      <c r="F11" s="9"/>
      <c r="G11" s="19"/>
      <c r="H11" s="9"/>
      <c r="I11" s="19"/>
      <c r="J11" s="9"/>
      <c r="K11" s="19"/>
      <c r="L11" s="9"/>
      <c r="M11" s="7"/>
      <c r="N11" s="8"/>
      <c r="P11" s="59"/>
      <c r="R11" s="62"/>
      <c r="T11" s="62"/>
    </row>
    <row r="12" spans="1:29" ht="10.5" customHeight="1" x14ac:dyDescent="0.2">
      <c r="A12" s="107" t="s">
        <v>8</v>
      </c>
      <c r="B12" s="37">
        <f>SUM(B14,B49,B60,B77,B96,B111,B123)</f>
        <v>364720</v>
      </c>
      <c r="C12" s="37">
        <f>SUM(C14,C49,C60,C77,C96,C111,C123)</f>
        <v>558278</v>
      </c>
      <c r="D12" s="38">
        <f>(((C12/B12)^(1/12))-1)*100</f>
        <v>3.6114085788064409</v>
      </c>
      <c r="E12" s="37">
        <f>SUM(E14,E49,E60,E77,E96,E111,E123)</f>
        <v>726153</v>
      </c>
      <c r="F12" s="38">
        <f>(((E12/C12)^(1/10))-1)*100</f>
        <v>2.6639009362703359</v>
      </c>
      <c r="G12" s="37">
        <f>SUM(G14,G49,G60,G77,G96,G111,G123)</f>
        <v>805022</v>
      </c>
      <c r="H12" s="38">
        <f>(((G12/E12)^(1/5))-1)*100</f>
        <v>2.0835871904173908</v>
      </c>
      <c r="I12" s="37">
        <f>SUM(I14,I49,I60,I77,I96,I111,I123)</f>
        <v>914432</v>
      </c>
      <c r="J12" s="38">
        <f>(((I12/G12)^(1/5))-1)*100</f>
        <v>2.5814263107733382</v>
      </c>
      <c r="K12" s="37">
        <f>SUM(K14,K49,K60,K77,K96,K111,K123)</f>
        <v>1146191</v>
      </c>
      <c r="L12" s="38">
        <f>(((K12/I12)^(1/10))-1)*100</f>
        <v>2.2846722388173202</v>
      </c>
      <c r="M12" s="37">
        <f>SUM(M14,M49,M60,M77,M96,M111,M123)</f>
        <v>1254838</v>
      </c>
      <c r="N12" s="38">
        <f>(((M12/K12)^(1/(80/15))-1))*100</f>
        <v>1.7125401000887663</v>
      </c>
      <c r="O12" s="37">
        <f>SUM(O14,O49,O60,O77,O96,O111,O123)</f>
        <v>1365412</v>
      </c>
      <c r="P12" s="67">
        <f>(((O12/M12)^(1/((W$6-V$6)/365)))-1)*100</f>
        <v>1.8253893866408744</v>
      </c>
      <c r="Q12" s="83">
        <v>1520743</v>
      </c>
      <c r="R12" s="105">
        <f>(((Q12/O12)^(1/((X$6-W$6)/365)))-1)*100</f>
        <v>1.4962084701892309</v>
      </c>
      <c r="S12" s="106">
        <f>S14+S49+S60+S77+S96+S111+S123</f>
        <v>1616867</v>
      </c>
      <c r="T12" s="105">
        <f>(((S12/Q12)^(1/((Y$6-X$6)/365)))-1)*100</f>
        <v>2.253229610426577</v>
      </c>
      <c r="Z12" s="10">
        <v>1.7</v>
      </c>
      <c r="AA12" s="116">
        <f>Z12*S12</f>
        <v>2748673.9</v>
      </c>
      <c r="AB12" s="116"/>
      <c r="AC12" s="10">
        <f>S12*Z12</f>
        <v>2748673.9</v>
      </c>
    </row>
    <row r="13" spans="1:29" ht="9" customHeight="1" x14ac:dyDescent="0.2">
      <c r="B13" s="7"/>
      <c r="C13" s="19"/>
      <c r="D13" s="33"/>
      <c r="E13" s="19"/>
      <c r="F13" s="33"/>
      <c r="G13" s="19"/>
      <c r="H13" s="33"/>
      <c r="I13" s="19"/>
      <c r="J13" s="33"/>
      <c r="K13" s="19"/>
      <c r="L13" s="33"/>
      <c r="M13" s="19"/>
      <c r="N13" s="33"/>
      <c r="O13" s="64"/>
      <c r="P13" s="59"/>
      <c r="Q13" s="84"/>
      <c r="R13" s="81"/>
      <c r="T13" s="81"/>
    </row>
    <row r="14" spans="1:29" ht="12" customHeight="1" x14ac:dyDescent="0.2">
      <c r="A14" s="4" t="s">
        <v>9</v>
      </c>
      <c r="B14" s="5">
        <f>SUM(B16:B47)</f>
        <v>86600</v>
      </c>
      <c r="C14" s="5">
        <f>SUM(C16:C47)</f>
        <v>115193</v>
      </c>
      <c r="D14" s="33">
        <f>(((C14/B14)^(1/12))-1)*100</f>
        <v>2.4060660787650567</v>
      </c>
      <c r="E14" s="5">
        <f>SUM(E16:E47)</f>
        <v>145508</v>
      </c>
      <c r="F14" s="33">
        <f>(((E14/C14)^(1/10))-1)*100</f>
        <v>2.3637242557483784</v>
      </c>
      <c r="G14" s="31">
        <f>SUM(G16:G47)</f>
        <v>147010</v>
      </c>
      <c r="H14" s="33">
        <f>(((G14/E14)^(1/5))-1)*100</f>
        <v>0.20560194669965171</v>
      </c>
      <c r="I14" s="5">
        <f>SUM(I16:I47)</f>
        <v>160198</v>
      </c>
      <c r="J14" s="33">
        <f>(((I14/G14)^(1/5))-1)*100</f>
        <v>1.7330447104862756</v>
      </c>
      <c r="K14" s="5">
        <f>SUM(K16:K47)</f>
        <v>184743</v>
      </c>
      <c r="L14" s="33">
        <f>(((K14/I14)^(1/10))-1)*100</f>
        <v>1.435760636097605</v>
      </c>
      <c r="M14" s="5">
        <f>SUM(M16:M47)</f>
        <v>195964</v>
      </c>
      <c r="N14" s="33">
        <f>(((M14/K14)^(1/(80/15))-1))*100</f>
        <v>1.1117336887324081</v>
      </c>
      <c r="O14" s="60">
        <f>SUM(O16:O47)</f>
        <v>209491</v>
      </c>
      <c r="P14" s="61">
        <f>(((O14/M14)^(1/((W$6-V$6)/365)))-1)*100</f>
        <v>1.4400639050770492</v>
      </c>
      <c r="Q14" s="85">
        <v>230953</v>
      </c>
      <c r="R14" s="61">
        <f t="shared" ref="R14:R60" si="0">(((Q14/O14)^(1/((X$6-W$6)/365)))-1)*100</f>
        <v>1.3534775526231835</v>
      </c>
      <c r="S14" s="95">
        <v>234733</v>
      </c>
      <c r="T14" s="61">
        <f>(((S14/Q14)^(1/((Y$6-X$6)/365)))-1)*100</f>
        <v>0.59194251227683292</v>
      </c>
      <c r="U14" s="64"/>
      <c r="V14" s="64"/>
      <c r="W14" s="64"/>
      <c r="Z14" s="10">
        <v>1.1399999999999999</v>
      </c>
      <c r="AA14" s="116">
        <f>Z14*S14</f>
        <v>267595.62</v>
      </c>
      <c r="AB14" s="10">
        <f>S14/S12</f>
        <v>0.14517768004418422</v>
      </c>
    </row>
    <row r="15" spans="1:29" ht="9.75" hidden="1" customHeight="1" x14ac:dyDescent="0.2">
      <c r="A15" s="4"/>
      <c r="B15" s="5"/>
      <c r="C15" s="5"/>
      <c r="D15" s="33"/>
      <c r="E15" s="5"/>
      <c r="F15" s="33"/>
      <c r="G15" s="31"/>
      <c r="H15" s="33"/>
      <c r="I15" s="5"/>
      <c r="J15" s="33"/>
      <c r="K15" s="5"/>
      <c r="L15" s="33"/>
      <c r="M15" s="5"/>
      <c r="N15" s="33"/>
      <c r="O15" s="60"/>
      <c r="P15" s="62"/>
      <c r="Q15" s="84"/>
      <c r="R15" s="61"/>
      <c r="S15" s="94"/>
      <c r="T15" s="61"/>
      <c r="U15" s="64"/>
      <c r="V15" s="64"/>
      <c r="W15" s="64"/>
    </row>
    <row r="16" spans="1:29" ht="12" hidden="1" customHeight="1" x14ac:dyDescent="0.2">
      <c r="A16" s="6" t="s">
        <v>10</v>
      </c>
      <c r="B16" s="7">
        <v>14792</v>
      </c>
      <c r="C16" s="7">
        <v>19368</v>
      </c>
      <c r="D16" s="33">
        <f t="shared" ref="D16:D60" si="1">(((C16/B16)^(1/12))-1)*100</f>
        <v>2.2715465010738844</v>
      </c>
      <c r="E16" s="7">
        <v>24587</v>
      </c>
      <c r="F16" s="33">
        <f>(((E16/C16)^(1/10))-1)*100</f>
        <v>2.4146479561196976</v>
      </c>
      <c r="G16" s="21">
        <v>25597</v>
      </c>
      <c r="H16" s="33">
        <f>(((G16/E16)^(1/5))-1)*100</f>
        <v>0.80839620141985868</v>
      </c>
      <c r="I16" s="7">
        <v>28666</v>
      </c>
      <c r="J16" s="33">
        <f>(((I16/G16)^(1/5))-1)*100</f>
        <v>2.290571638590877</v>
      </c>
      <c r="K16" s="7">
        <v>34184</v>
      </c>
      <c r="L16" s="33">
        <f>(((K16/I16)^(1/10))-1)*100</f>
        <v>1.7760468918487149</v>
      </c>
      <c r="M16" s="7">
        <v>35450</v>
      </c>
      <c r="N16" s="33">
        <f>(((M16/K16)^(1/(80/15))-1))*100</f>
        <v>0.68418406737524862</v>
      </c>
      <c r="O16" s="60">
        <v>38965</v>
      </c>
      <c r="P16" s="61">
        <f>(((O16/M16)^(1/((W$6-V$6)/365)))-1)*100</f>
        <v>2.0457202156088039</v>
      </c>
      <c r="Q16" s="84">
        <v>46179</v>
      </c>
      <c r="R16" s="61">
        <f t="shared" si="0"/>
        <v>2.3689918560638956</v>
      </c>
      <c r="S16" s="94">
        <v>43936</v>
      </c>
      <c r="T16" s="61">
        <f>(((S16/Q16)^(1/((Y$6-X$6)/365)))-1)*100</f>
        <v>-1.7938507840550177</v>
      </c>
      <c r="U16" s="64"/>
      <c r="V16" s="64"/>
      <c r="W16" s="64"/>
    </row>
    <row r="17" spans="1:23" ht="12" hidden="1" customHeight="1" x14ac:dyDescent="0.2">
      <c r="A17" s="6" t="s">
        <v>11</v>
      </c>
      <c r="B17" s="7">
        <v>1579</v>
      </c>
      <c r="C17" s="7">
        <v>2326</v>
      </c>
      <c r="D17" s="33">
        <f t="shared" si="1"/>
        <v>3.2806505990843116</v>
      </c>
      <c r="E17" s="7">
        <v>3175</v>
      </c>
      <c r="F17" s="33">
        <f>(((E17/C17)^(1/10))-1)*100</f>
        <v>3.1604913315938621</v>
      </c>
      <c r="G17" s="21">
        <v>2902</v>
      </c>
      <c r="H17" s="33">
        <f>(((G17/E17)^(1/5))-1)*100</f>
        <v>-1.7820793149888825</v>
      </c>
      <c r="I17" s="7">
        <v>3060</v>
      </c>
      <c r="J17" s="33">
        <f>(((I17/G17)^(1/5))-1)*100</f>
        <v>1.0659362795511829</v>
      </c>
      <c r="K17" s="7">
        <v>3773</v>
      </c>
      <c r="L17" s="33">
        <f>(((K17/I17)^(1/10))-1)*100</f>
        <v>2.1166450165392758</v>
      </c>
      <c r="M17" s="7">
        <v>3156</v>
      </c>
      <c r="N17" s="33">
        <f>(((M17/K17)^(1/(80/15))-1))*100</f>
        <v>-3.2926660998780832</v>
      </c>
      <c r="O17" s="60">
        <v>3340</v>
      </c>
      <c r="P17" s="61">
        <f>(((O17/M17)^(1/((W$6-V$6)/365)))-1)*100</f>
        <v>1.2211798427770537</v>
      </c>
      <c r="Q17" s="84">
        <v>3349</v>
      </c>
      <c r="R17" s="61">
        <f t="shared" si="0"/>
        <v>3.7099409984575615E-2</v>
      </c>
      <c r="S17" s="94">
        <v>4063</v>
      </c>
      <c r="T17" s="61">
        <f>(((S17/Q17)^(1/((Y$6-X$6)/365)))-1)*100</f>
        <v>7.2785782575384594</v>
      </c>
      <c r="U17" s="64"/>
      <c r="V17" s="64"/>
      <c r="W17" s="64"/>
    </row>
    <row r="18" spans="1:23" ht="12" hidden="1" customHeight="1" x14ac:dyDescent="0.2">
      <c r="A18" s="6" t="s">
        <v>12</v>
      </c>
      <c r="B18" s="7">
        <v>6215</v>
      </c>
      <c r="C18" s="7">
        <v>7473</v>
      </c>
      <c r="D18" s="33">
        <f t="shared" si="1"/>
        <v>1.5479485036097973</v>
      </c>
      <c r="E18" s="7">
        <v>9937</v>
      </c>
      <c r="F18" s="33">
        <f>(((E18/C18)^(1/10))-1)*100</f>
        <v>2.8906784105876326</v>
      </c>
      <c r="G18" s="21">
        <v>11337</v>
      </c>
      <c r="H18" s="33">
        <f>(((G18/E18)^(1/5))-1)*100</f>
        <v>2.6711842472163294</v>
      </c>
      <c r="I18" s="7">
        <v>12375</v>
      </c>
      <c r="J18" s="33">
        <f>(((I18/G18)^(1/5))-1)*100</f>
        <v>1.7675717833464111</v>
      </c>
      <c r="K18" s="7">
        <v>13346</v>
      </c>
      <c r="L18" s="33">
        <f>(((K18/I18)^(1/10))-1)*100</f>
        <v>0.75824428301225488</v>
      </c>
      <c r="M18" s="7">
        <v>14499</v>
      </c>
      <c r="N18" s="33">
        <f>(((M18/K18)^(1/(80/15))-1))*100</f>
        <v>1.5658130010340443</v>
      </c>
      <c r="O18" s="60">
        <v>14881</v>
      </c>
      <c r="P18" s="61">
        <f>(((O18/M18)^(1/((W$6-V$6)/365)))-1)*100</f>
        <v>0.55859813649943302</v>
      </c>
      <c r="Q18" s="84">
        <v>16266</v>
      </c>
      <c r="R18" s="61">
        <f t="shared" si="0"/>
        <v>1.2342163657697691</v>
      </c>
      <c r="S18" s="94">
        <v>17126</v>
      </c>
      <c r="T18" s="61">
        <f>(((S18/Q18)^(1/((Y$6-X$6)/365)))-1)*100</f>
        <v>1.8906657883340561</v>
      </c>
      <c r="U18" s="64"/>
      <c r="V18" s="64"/>
      <c r="W18" s="64"/>
    </row>
    <row r="19" spans="1:23" ht="12" hidden="1" customHeight="1" x14ac:dyDescent="0.2">
      <c r="A19" s="6" t="s">
        <v>13</v>
      </c>
      <c r="B19" s="7">
        <v>827</v>
      </c>
      <c r="C19" s="7">
        <v>1152</v>
      </c>
      <c r="D19" s="33">
        <f t="shared" si="1"/>
        <v>2.8005837500564512</v>
      </c>
      <c r="E19" s="7">
        <v>1401</v>
      </c>
      <c r="F19" s="33">
        <f>(((E19/C19)^(1/10))-1)*100</f>
        <v>1.9761391989246313</v>
      </c>
      <c r="G19" s="21">
        <v>1447</v>
      </c>
      <c r="H19" s="33">
        <f>(((G19/E19)^(1/5))-1)*100</f>
        <v>0.64821548741318402</v>
      </c>
      <c r="I19" s="7">
        <v>1605</v>
      </c>
      <c r="J19" s="33">
        <f>(((I19/G19)^(1/5))-1)*100</f>
        <v>2.0942542395479213</v>
      </c>
      <c r="K19" s="7">
        <v>1932</v>
      </c>
      <c r="L19" s="33">
        <f>(((K19/I19)^(1/10))-1)*100</f>
        <v>1.8716190640452046</v>
      </c>
      <c r="M19" s="7">
        <v>1919</v>
      </c>
      <c r="N19" s="33">
        <f>(((M19/K19)^(1/(80/15))-1))*100</f>
        <v>-0.12651088426245405</v>
      </c>
      <c r="O19" s="60">
        <v>2109</v>
      </c>
      <c r="P19" s="61">
        <f>(((O19/M19)^(1/((W$6-V$6)/365)))-1)*100</f>
        <v>2.0428596522302334</v>
      </c>
      <c r="Q19" s="84">
        <v>2227</v>
      </c>
      <c r="R19" s="61">
        <f t="shared" si="0"/>
        <v>0.75324350903178683</v>
      </c>
      <c r="S19" s="94">
        <v>2176</v>
      </c>
      <c r="T19" s="61">
        <f>(((S19/Q19)^(1/((Y$6-X$6)/365)))-1)*100</f>
        <v>-0.83869193876316972</v>
      </c>
      <c r="U19" s="64"/>
      <c r="V19" s="64"/>
      <c r="W19" s="64"/>
    </row>
    <row r="20" spans="1:23" ht="12" hidden="1" customHeight="1" x14ac:dyDescent="0.2">
      <c r="A20" s="6" t="s">
        <v>14</v>
      </c>
      <c r="B20" s="7">
        <v>666</v>
      </c>
      <c r="C20" s="7">
        <v>1003</v>
      </c>
      <c r="D20" s="33">
        <f t="shared" si="1"/>
        <v>3.471058519693071</v>
      </c>
      <c r="E20" s="7">
        <v>1050</v>
      </c>
      <c r="F20" s="33">
        <f>(((E20/C20)^(1/10))-1)*100</f>
        <v>0.45899672959053284</v>
      </c>
      <c r="G20" s="21">
        <v>1124</v>
      </c>
      <c r="H20" s="33">
        <f>(((G20/E20)^(1/5))-1)*100</f>
        <v>1.3713902032065572</v>
      </c>
      <c r="I20" s="7">
        <v>1254</v>
      </c>
      <c r="J20" s="33">
        <f>(((I20/G20)^(1/5))-1)*100</f>
        <v>2.2130258486701582</v>
      </c>
      <c r="K20" s="7">
        <v>1413</v>
      </c>
      <c r="L20" s="33">
        <f>(((K20/I20)^(1/10))-1)*100</f>
        <v>1.2009204469157542</v>
      </c>
      <c r="M20" s="7">
        <v>1475</v>
      </c>
      <c r="N20" s="33">
        <f>(((M20/K20)^(1/(80/15))-1))*100</f>
        <v>0.80842939888703391</v>
      </c>
      <c r="O20" s="60">
        <v>1748</v>
      </c>
      <c r="P20" s="61">
        <f>(((O20/M20)^(1/((W$6-V$6)/365)))-1)*100</f>
        <v>3.7044187534910122</v>
      </c>
      <c r="Q20" s="84">
        <v>1916</v>
      </c>
      <c r="R20" s="61">
        <f t="shared" si="0"/>
        <v>1.2729547259237917</v>
      </c>
      <c r="S20" s="94">
        <v>1715</v>
      </c>
      <c r="T20" s="61">
        <f>(((S20/Q20)^(1/((Y$6-X$6)/365)))-1)*100</f>
        <v>-3.9489674233809891</v>
      </c>
      <c r="U20" s="64"/>
      <c r="V20" s="64"/>
      <c r="W20" s="64"/>
    </row>
    <row r="21" spans="1:23" ht="9" hidden="1" customHeight="1" x14ac:dyDescent="0.2">
      <c r="A21" s="6"/>
      <c r="B21" s="19"/>
      <c r="C21" s="19"/>
      <c r="D21" s="33"/>
      <c r="E21" s="19"/>
      <c r="F21" s="33"/>
      <c r="G21" s="19"/>
      <c r="H21" s="33"/>
      <c r="I21" s="19"/>
      <c r="J21" s="33"/>
      <c r="K21" s="19"/>
      <c r="L21" s="33"/>
      <c r="M21" s="19"/>
      <c r="N21" s="33"/>
      <c r="O21" s="60"/>
      <c r="P21" s="62"/>
      <c r="Q21" s="84"/>
      <c r="R21" s="61"/>
      <c r="S21" s="94"/>
      <c r="T21" s="61"/>
      <c r="U21" s="64"/>
      <c r="V21" s="64"/>
      <c r="W21" s="64"/>
    </row>
    <row r="22" spans="1:23" ht="12" hidden="1" customHeight="1" x14ac:dyDescent="0.2">
      <c r="A22" s="6" t="s">
        <v>15</v>
      </c>
      <c r="B22" s="7">
        <v>1738</v>
      </c>
      <c r="C22" s="7">
        <v>2475</v>
      </c>
      <c r="D22" s="33">
        <f t="shared" si="1"/>
        <v>2.9896983030981206</v>
      </c>
      <c r="E22" s="7">
        <v>2508</v>
      </c>
      <c r="F22" s="33">
        <f>(((E22/C22)^(1/10))-1)*100</f>
        <v>0.13254002425702183</v>
      </c>
      <c r="G22" s="7">
        <v>2572</v>
      </c>
      <c r="H22" s="33">
        <f>(((G22/E22)^(1/5))-1)*100</f>
        <v>0.50523570497140735</v>
      </c>
      <c r="I22" s="7">
        <v>2657</v>
      </c>
      <c r="J22" s="33">
        <f>(((I22/G22)^(1/5))-1)*100</f>
        <v>0.65239610068459353</v>
      </c>
      <c r="K22" s="7">
        <v>3042</v>
      </c>
      <c r="L22" s="33">
        <f>(((K22/I22)^(1/10))-1)*100</f>
        <v>1.3623721235183073</v>
      </c>
      <c r="M22" s="7">
        <v>4285</v>
      </c>
      <c r="N22" s="33">
        <f>(((M22/K22)^(1/(80/15))-1))*100</f>
        <v>6.6346697096256735</v>
      </c>
      <c r="O22" s="60">
        <v>4144</v>
      </c>
      <c r="P22" s="61">
        <f>(((O22/M22)^(1/((W$6-V$6)/365)))-1)*100</f>
        <v>-0.71413690896580118</v>
      </c>
      <c r="Q22" s="84">
        <v>5411</v>
      </c>
      <c r="R22" s="61">
        <f t="shared" si="0"/>
        <v>3.7456326468440881</v>
      </c>
      <c r="S22" s="94">
        <v>4734</v>
      </c>
      <c r="T22" s="61">
        <f>(((S22/Q22)^(1/((Y$6-X$6)/365)))-1)*100</f>
        <v>-4.7431037161439038</v>
      </c>
      <c r="U22" s="64"/>
      <c r="V22" s="64"/>
      <c r="W22" s="64"/>
    </row>
    <row r="23" spans="1:23" ht="12" hidden="1" customHeight="1" x14ac:dyDescent="0.2">
      <c r="A23" s="6" t="s">
        <v>16</v>
      </c>
      <c r="B23" s="7">
        <v>4065</v>
      </c>
      <c r="C23" s="7">
        <v>5065</v>
      </c>
      <c r="D23" s="33">
        <f t="shared" si="1"/>
        <v>1.8497361620263053</v>
      </c>
      <c r="E23" s="7">
        <v>6751</v>
      </c>
      <c r="F23" s="33">
        <f>(((E23/C23)^(1/10))-1)*100</f>
        <v>2.9150444194651959</v>
      </c>
      <c r="G23" s="7">
        <v>6767</v>
      </c>
      <c r="H23" s="33">
        <f>(((G23/E23)^(1/5))-1)*100</f>
        <v>4.7355512991509308E-2</v>
      </c>
      <c r="I23" s="7">
        <v>7615</v>
      </c>
      <c r="J23" s="33">
        <f>(((I23/G23)^(1/5))-1)*100</f>
        <v>2.3893406331280787</v>
      </c>
      <c r="K23" s="7">
        <v>8577</v>
      </c>
      <c r="L23" s="33">
        <f>(((K23/I23)^(1/10))-1)*100</f>
        <v>1.1967465432236812</v>
      </c>
      <c r="M23" s="7">
        <v>9560</v>
      </c>
      <c r="N23" s="33">
        <f>(((M23/K23)^(1/(80/15))-1))*100</f>
        <v>2.0552769051766839</v>
      </c>
      <c r="O23" s="60">
        <v>9949</v>
      </c>
      <c r="P23" s="61">
        <f>(((O23/M23)^(1/((W$6-V$6)/365)))-1)*100</f>
        <v>0.85798936014087612</v>
      </c>
      <c r="Q23" s="84">
        <v>10787</v>
      </c>
      <c r="R23" s="61">
        <f t="shared" si="0"/>
        <v>1.120942442525541</v>
      </c>
      <c r="S23" s="94">
        <v>11499</v>
      </c>
      <c r="T23" s="61">
        <f>(((S23/Q23)^(1/((Y$6-X$6)/365)))-1)*100</f>
        <v>2.3509344380566954</v>
      </c>
      <c r="U23" s="64"/>
      <c r="V23" s="64"/>
      <c r="W23" s="64"/>
    </row>
    <row r="24" spans="1:23" ht="12.6" hidden="1" customHeight="1" x14ac:dyDescent="0.2">
      <c r="A24" s="6" t="s">
        <v>17</v>
      </c>
      <c r="B24" s="7">
        <v>5444</v>
      </c>
      <c r="C24" s="7">
        <v>6808</v>
      </c>
      <c r="D24" s="33">
        <f t="shared" si="1"/>
        <v>1.8806684793559736</v>
      </c>
      <c r="E24" s="7">
        <v>8527</v>
      </c>
      <c r="F24" s="33">
        <f>(((E24/C24)^(1/10))-1)*100</f>
        <v>2.2769271881822206</v>
      </c>
      <c r="G24" s="7">
        <v>8529</v>
      </c>
      <c r="H24" s="33">
        <f>(((G24/E24)^(1/5))-1)*100</f>
        <v>4.6905415436615527E-3</v>
      </c>
      <c r="I24" s="7">
        <v>9205</v>
      </c>
      <c r="J24" s="33">
        <f>(((I24/G24)^(1/5))-1)*100</f>
        <v>1.5371889180712861</v>
      </c>
      <c r="K24" s="7">
        <v>11240</v>
      </c>
      <c r="L24" s="33">
        <f>(((K24/I24)^(1/10))-1)*100</f>
        <v>2.017400203534403</v>
      </c>
      <c r="M24" s="7">
        <v>11756</v>
      </c>
      <c r="N24" s="33">
        <f>(((M24/K24)^(1/(80/15))-1))*100</f>
        <v>0.84514329238265518</v>
      </c>
      <c r="O24" s="60">
        <v>12922</v>
      </c>
      <c r="P24" s="61">
        <f>(((O24/M24)^(1/((W$6-V$6)/365)))-1)*100</f>
        <v>2.0463100059797457</v>
      </c>
      <c r="Q24" s="84">
        <v>14658</v>
      </c>
      <c r="R24" s="61">
        <f t="shared" si="0"/>
        <v>1.7527233115672836</v>
      </c>
      <c r="S24" s="94">
        <v>14882</v>
      </c>
      <c r="T24" s="61">
        <f>(((S24/Q24)^(1/((Y$6-X$6)/365)))-1)*100</f>
        <v>0.55288245884854703</v>
      </c>
      <c r="U24" s="64"/>
      <c r="V24" s="64"/>
      <c r="W24" s="64"/>
    </row>
    <row r="25" spans="1:23" ht="12" hidden="1" customHeight="1" x14ac:dyDescent="0.2">
      <c r="A25" s="6" t="s">
        <v>18</v>
      </c>
      <c r="B25" s="7">
        <v>944</v>
      </c>
      <c r="C25" s="7">
        <v>1424</v>
      </c>
      <c r="D25" s="33">
        <f t="shared" si="1"/>
        <v>3.4851816309028116</v>
      </c>
      <c r="E25" s="7">
        <v>1706</v>
      </c>
      <c r="F25" s="33">
        <f>(((E25/C25)^(1/10))-1)*100</f>
        <v>1.8232380417153804</v>
      </c>
      <c r="G25" s="7">
        <v>1927</v>
      </c>
      <c r="H25" s="33">
        <f>(((G25/E25)^(1/5))-1)*100</f>
        <v>2.4661780682634582</v>
      </c>
      <c r="I25" s="7">
        <v>2038</v>
      </c>
      <c r="J25" s="33">
        <f>(((I25/G25)^(1/5))-1)*100</f>
        <v>1.1263874124705309</v>
      </c>
      <c r="K25" s="7">
        <v>2326</v>
      </c>
      <c r="L25" s="33">
        <f>(((K25/I25)^(1/10))-1)*100</f>
        <v>1.3305857354472428</v>
      </c>
      <c r="M25" s="7">
        <v>2202</v>
      </c>
      <c r="N25" s="33">
        <f>(((M25/K25)^(1/(80/15))-1))*100</f>
        <v>-1.0219426116488295</v>
      </c>
      <c r="O25" s="60">
        <v>2782</v>
      </c>
      <c r="P25" s="61">
        <f>(((O25/M25)^(1/((W$6-V$6)/365)))-1)*100</f>
        <v>5.1356534223999217</v>
      </c>
      <c r="Q25" s="84">
        <v>3050</v>
      </c>
      <c r="R25" s="61">
        <f t="shared" si="0"/>
        <v>1.2758038175693986</v>
      </c>
      <c r="S25" s="94">
        <v>2977</v>
      </c>
      <c r="T25" s="61">
        <f>(((S25/Q25)^(1/((Y$6-X$6)/365)))-1)*100</f>
        <v>-0.8768413558072452</v>
      </c>
      <c r="U25" s="64"/>
      <c r="V25" s="64"/>
      <c r="W25" s="64"/>
    </row>
    <row r="26" spans="1:23" ht="12" hidden="1" customHeight="1" x14ac:dyDescent="0.2">
      <c r="A26" s="6" t="s">
        <v>19</v>
      </c>
      <c r="B26" s="7">
        <v>5450</v>
      </c>
      <c r="C26" s="7">
        <v>6762</v>
      </c>
      <c r="D26" s="33">
        <f t="shared" si="1"/>
        <v>1.8137785280028407</v>
      </c>
      <c r="E26" s="7">
        <v>8905</v>
      </c>
      <c r="F26" s="33">
        <f>(((E26/C26)^(1/10))-1)*100</f>
        <v>2.7911857109567784</v>
      </c>
      <c r="G26" s="7">
        <v>8532</v>
      </c>
      <c r="H26" s="33">
        <f>(((G26/E26)^(1/5))-1)*100</f>
        <v>-0.85213092914893096</v>
      </c>
      <c r="I26" s="7">
        <v>9466</v>
      </c>
      <c r="J26" s="33">
        <f>(((I26/G26)^(1/5))-1)*100</f>
        <v>2.0993860737761327</v>
      </c>
      <c r="K26" s="7">
        <v>11248</v>
      </c>
      <c r="L26" s="33">
        <f>(((K26/I26)^(1/10))-1)*100</f>
        <v>1.7398002796821022</v>
      </c>
      <c r="M26" s="7">
        <v>12023</v>
      </c>
      <c r="N26" s="33">
        <f>(((M26/K26)^(1/(80/15))-1))*100</f>
        <v>1.2571707839548418</v>
      </c>
      <c r="O26" s="60">
        <v>12073</v>
      </c>
      <c r="P26" s="61">
        <f>(((O26/M26)^(1/((W$6-V$6)/365)))-1)*100</f>
        <v>8.8934852861988212E-2</v>
      </c>
      <c r="Q26" s="84">
        <v>13490</v>
      </c>
      <c r="R26" s="61">
        <f t="shared" si="0"/>
        <v>1.5414671325262752</v>
      </c>
      <c r="S26" s="94">
        <v>13824</v>
      </c>
      <c r="T26" s="61">
        <f>(((S26/Q26)^(1/((Y$6-X$6)/365)))-1)*100</f>
        <v>0.89310832673319407</v>
      </c>
      <c r="U26" s="64"/>
      <c r="V26" s="64"/>
      <c r="W26" s="64"/>
    </row>
    <row r="27" spans="1:23" ht="10.5" hidden="1" customHeight="1" x14ac:dyDescent="0.2">
      <c r="A27" s="6"/>
      <c r="B27" s="19"/>
      <c r="C27" s="19"/>
      <c r="D27" s="33"/>
      <c r="E27" s="19"/>
      <c r="F27" s="33"/>
      <c r="G27" s="19"/>
      <c r="H27" s="33"/>
      <c r="I27" s="19"/>
      <c r="J27" s="33"/>
      <c r="K27" s="19"/>
      <c r="L27" s="33"/>
      <c r="M27" s="19"/>
      <c r="N27" s="33"/>
      <c r="O27" s="60"/>
      <c r="P27" s="62"/>
      <c r="Q27" s="84"/>
      <c r="R27" s="61"/>
      <c r="S27" s="94"/>
      <c r="T27" s="61"/>
      <c r="U27" s="64"/>
      <c r="V27" s="64"/>
      <c r="W27" s="64"/>
    </row>
    <row r="28" spans="1:23" ht="12" hidden="1" customHeight="1" x14ac:dyDescent="0.2">
      <c r="A28" s="6" t="s">
        <v>20</v>
      </c>
      <c r="B28" s="7">
        <v>2222</v>
      </c>
      <c r="C28" s="7">
        <v>2750</v>
      </c>
      <c r="D28" s="33">
        <f t="shared" si="1"/>
        <v>1.7924857654541215</v>
      </c>
      <c r="E28" s="7">
        <v>3182</v>
      </c>
      <c r="F28" s="33">
        <f>(((E28/C28)^(1/10))-1)*100</f>
        <v>1.4697868646005752</v>
      </c>
      <c r="G28" s="7">
        <v>3372</v>
      </c>
      <c r="H28" s="33">
        <f>(((G28/E28)^(1/5))-1)*100</f>
        <v>1.1666753873804891</v>
      </c>
      <c r="I28" s="7">
        <v>3827</v>
      </c>
      <c r="J28" s="33">
        <f>(((I28/G28)^(1/5))-1)*100</f>
        <v>2.5638179774718939</v>
      </c>
      <c r="K28" s="7">
        <v>3771</v>
      </c>
      <c r="L28" s="33">
        <f>(((K28/I28)^(1/10))-1)*100</f>
        <v>-0.14730128667385101</v>
      </c>
      <c r="M28" s="7">
        <v>3412</v>
      </c>
      <c r="N28" s="33">
        <f>(((M28/K28)^(1/(80/15))-1))*100</f>
        <v>-1.8582965245763194</v>
      </c>
      <c r="O28" s="60">
        <v>3894</v>
      </c>
      <c r="P28" s="61">
        <f>(((O28/M28)^(1/((W$6-V$6)/365)))-1)*100</f>
        <v>2.8708639052928975</v>
      </c>
      <c r="Q28" s="84">
        <v>4134</v>
      </c>
      <c r="R28" s="61">
        <f t="shared" si="0"/>
        <v>0.82780792733587738</v>
      </c>
      <c r="S28" s="94">
        <v>4477</v>
      </c>
      <c r="T28" s="61">
        <f>(((S28/Q28)^(1/((Y$6-X$6)/365)))-1)*100</f>
        <v>2.9401337400900118</v>
      </c>
      <c r="U28" s="64"/>
      <c r="V28" s="64"/>
      <c r="W28" s="64"/>
    </row>
    <row r="29" spans="1:23" ht="12" hidden="1" customHeight="1" x14ac:dyDescent="0.2">
      <c r="A29" s="6" t="s">
        <v>21</v>
      </c>
      <c r="B29" s="7">
        <v>1297</v>
      </c>
      <c r="C29" s="7">
        <v>1743</v>
      </c>
      <c r="D29" s="33">
        <f t="shared" si="1"/>
        <v>2.4935299781436271</v>
      </c>
      <c r="E29" s="7">
        <v>2558</v>
      </c>
      <c r="F29" s="33">
        <f>(((E29/C29)^(1/10))-1)*100</f>
        <v>3.9107107245328399</v>
      </c>
      <c r="G29" s="7">
        <v>2194</v>
      </c>
      <c r="H29" s="33">
        <f>(((G29/E29)^(1/5))-1)*100</f>
        <v>-3.0233412864946407</v>
      </c>
      <c r="I29" s="7">
        <v>2256</v>
      </c>
      <c r="J29" s="33">
        <f>(((I29/G29)^(1/5))-1)*100</f>
        <v>0.55889546132661394</v>
      </c>
      <c r="K29" s="7">
        <v>2452</v>
      </c>
      <c r="L29" s="33">
        <f>(((K29/I29)^(1/10))-1)*100</f>
        <v>0.83658683675749135</v>
      </c>
      <c r="M29" s="7">
        <v>2729</v>
      </c>
      <c r="N29" s="33">
        <f>(((M29/K29)^(1/(80/15))-1))*100</f>
        <v>2.0271077696142115</v>
      </c>
      <c r="O29" s="60">
        <v>2998</v>
      </c>
      <c r="P29" s="61">
        <f>(((O29/M29)^(1/((W$6-V$6)/365)))-1)*100</f>
        <v>2.0341272663108922</v>
      </c>
      <c r="Q29" s="84">
        <v>3242</v>
      </c>
      <c r="R29" s="61">
        <f t="shared" si="0"/>
        <v>1.0843655443936839</v>
      </c>
      <c r="S29" s="94">
        <v>3170</v>
      </c>
      <c r="T29" s="61">
        <f>(((S29/Q29)^(1/((Y$6-X$6)/365)))-1)*100</f>
        <v>-0.81315740917273782</v>
      </c>
      <c r="U29" s="64"/>
      <c r="V29" s="64"/>
      <c r="W29" s="64"/>
    </row>
    <row r="30" spans="1:23" ht="12" hidden="1" customHeight="1" x14ac:dyDescent="0.2">
      <c r="A30" s="6" t="s">
        <v>22</v>
      </c>
      <c r="B30" s="7">
        <v>1477</v>
      </c>
      <c r="C30" s="7">
        <v>2066</v>
      </c>
      <c r="D30" s="33">
        <f t="shared" si="1"/>
        <v>2.8361522296812991</v>
      </c>
      <c r="E30" s="7">
        <v>2821</v>
      </c>
      <c r="F30" s="33">
        <f>(((E30/C30)^(1/10))-1)*100</f>
        <v>3.1637871873330781</v>
      </c>
      <c r="G30" s="7">
        <v>3144</v>
      </c>
      <c r="H30" s="33">
        <f>(((G30/E30)^(1/5))-1)*100</f>
        <v>2.1917626775741716</v>
      </c>
      <c r="I30" s="7">
        <v>3094</v>
      </c>
      <c r="J30" s="33">
        <f>(((I30/G30)^(1/5))-1)*100</f>
        <v>-0.32010900343630855</v>
      </c>
      <c r="K30" s="7">
        <v>3697</v>
      </c>
      <c r="L30" s="33">
        <f>(((K30/I30)^(1/10))-1)*100</f>
        <v>1.7965159191990487</v>
      </c>
      <c r="M30" s="7">
        <v>3866</v>
      </c>
      <c r="N30" s="33">
        <f>(((M30/K30)^(1/(80/15))-1))*100</f>
        <v>0.84162253614630256</v>
      </c>
      <c r="O30" s="60">
        <v>3812</v>
      </c>
      <c r="P30" s="61">
        <f>(((O30/M30)^(1/((W$6-V$6)/365)))-1)*100</f>
        <v>-0.30085135492614601</v>
      </c>
      <c r="Q30" s="84">
        <v>3990</v>
      </c>
      <c r="R30" s="61">
        <f t="shared" si="0"/>
        <v>0.63104599327543642</v>
      </c>
      <c r="S30" s="94">
        <v>4864</v>
      </c>
      <c r="T30" s="61">
        <f>(((S30/Q30)^(1/((Y$6-X$6)/365)))-1)*100</f>
        <v>7.4663391724521855</v>
      </c>
      <c r="U30" s="64"/>
      <c r="V30" s="64"/>
      <c r="W30" s="64"/>
    </row>
    <row r="31" spans="1:23" ht="12" hidden="1" customHeight="1" x14ac:dyDescent="0.2">
      <c r="A31" s="6" t="s">
        <v>23</v>
      </c>
      <c r="B31" s="7">
        <v>2276</v>
      </c>
      <c r="C31" s="7">
        <v>3710</v>
      </c>
      <c r="D31" s="33">
        <f t="shared" si="1"/>
        <v>4.1558028765463995</v>
      </c>
      <c r="E31" s="7">
        <v>5666</v>
      </c>
      <c r="F31" s="33">
        <f>(((E31/C31)^(1/10))-1)*100</f>
        <v>4.3254498492612203</v>
      </c>
      <c r="G31" s="7">
        <v>4712</v>
      </c>
      <c r="H31" s="33">
        <f>(((G31/E31)^(1/5))-1)*100</f>
        <v>-3.6202617904607992</v>
      </c>
      <c r="I31" s="7">
        <v>4911</v>
      </c>
      <c r="J31" s="33">
        <f>(((I31/G31)^(1/5))-1)*100</f>
        <v>0.83073442061918357</v>
      </c>
      <c r="K31" s="7">
        <v>5563</v>
      </c>
      <c r="L31" s="33">
        <f>(((K31/I31)^(1/10))-1)*100</f>
        <v>1.2544018791949219</v>
      </c>
      <c r="M31" s="7">
        <v>5559</v>
      </c>
      <c r="N31" s="33">
        <f>(((M31/K31)^(1/(80/15))-1))*100</f>
        <v>-1.348587410843205E-2</v>
      </c>
      <c r="O31" s="60">
        <v>6203</v>
      </c>
      <c r="P31" s="61">
        <f>(((O31/M31)^(1/((W$6-V$6)/365)))-1)*100</f>
        <v>2.3757516369866227</v>
      </c>
      <c r="Q31" s="84">
        <v>6363</v>
      </c>
      <c r="R31" s="61">
        <f t="shared" si="0"/>
        <v>0.35165254540359125</v>
      </c>
      <c r="S31" s="94">
        <v>6391</v>
      </c>
      <c r="T31" s="61">
        <f>(((S31/Q31)^(1/((Y$6-X$6)/365)))-1)*100</f>
        <v>0.15975267226762124</v>
      </c>
      <c r="U31" s="64"/>
      <c r="V31" s="64"/>
      <c r="W31" s="64"/>
    </row>
    <row r="32" spans="1:23" ht="12" hidden="1" customHeight="1" x14ac:dyDescent="0.2">
      <c r="A32" s="6" t="s">
        <v>24</v>
      </c>
      <c r="B32" s="7">
        <v>1676</v>
      </c>
      <c r="C32" s="7">
        <v>2163</v>
      </c>
      <c r="D32" s="33">
        <f t="shared" si="1"/>
        <v>2.1484722015840729</v>
      </c>
      <c r="E32" s="7">
        <v>3158</v>
      </c>
      <c r="F32" s="33">
        <f>(((E32/C32)^(1/10))-1)*100</f>
        <v>3.8569491010367996</v>
      </c>
      <c r="G32" s="7">
        <v>2817</v>
      </c>
      <c r="H32" s="33">
        <f>(((G32/E32)^(1/5))-1)*100</f>
        <v>-2.2594127022051991</v>
      </c>
      <c r="I32" s="7">
        <v>3108</v>
      </c>
      <c r="J32" s="33">
        <f>(((I32/G32)^(1/5))-1)*100</f>
        <v>1.9855946827746163</v>
      </c>
      <c r="K32" s="7">
        <v>3494</v>
      </c>
      <c r="L32" s="33">
        <f>(((K32/I32)^(1/10))-1)*100</f>
        <v>1.1775570429404691</v>
      </c>
      <c r="M32" s="7">
        <v>3870</v>
      </c>
      <c r="N32" s="33">
        <f>(((M32/K32)^(1/(80/15))-1))*100</f>
        <v>1.9348673432362462</v>
      </c>
      <c r="O32" s="60">
        <v>3806</v>
      </c>
      <c r="P32" s="61">
        <f>(((O32/M32)^(1/((W$6-V$6)/365)))-1)*100</f>
        <v>-0.3565602519825295</v>
      </c>
      <c r="Q32" s="84">
        <v>3354</v>
      </c>
      <c r="R32" s="61">
        <f t="shared" si="0"/>
        <v>-1.7275459361970946</v>
      </c>
      <c r="S32" s="94">
        <v>3807</v>
      </c>
      <c r="T32" s="61">
        <f>(((S32/Q32)^(1/((Y$6-X$6)/365)))-1)*100</f>
        <v>4.7133912452502758</v>
      </c>
      <c r="U32" s="64"/>
      <c r="V32" s="64"/>
      <c r="W32" s="64"/>
    </row>
    <row r="33" spans="1:23" ht="10.5" hidden="1" customHeight="1" x14ac:dyDescent="0.2">
      <c r="A33" s="6"/>
      <c r="B33" s="19"/>
      <c r="C33" s="19"/>
      <c r="D33" s="33"/>
      <c r="E33" s="7"/>
      <c r="F33" s="33"/>
      <c r="G33" s="7"/>
      <c r="H33" s="33"/>
      <c r="I33" s="7"/>
      <c r="J33" s="33"/>
      <c r="K33" s="7"/>
      <c r="L33" s="33"/>
      <c r="M33" s="7"/>
      <c r="N33" s="33"/>
      <c r="O33" s="60"/>
      <c r="P33" s="62"/>
      <c r="R33" s="61"/>
      <c r="T33" s="61"/>
      <c r="U33" s="64"/>
      <c r="V33" s="64"/>
      <c r="W33" s="64"/>
    </row>
    <row r="34" spans="1:23" ht="12" hidden="1" customHeight="1" x14ac:dyDescent="0.2">
      <c r="A34" s="6" t="s">
        <v>25</v>
      </c>
      <c r="B34" s="7">
        <v>3658</v>
      </c>
      <c r="C34" s="7">
        <v>4111</v>
      </c>
      <c r="D34" s="33">
        <f t="shared" si="1"/>
        <v>0.97766285028961786</v>
      </c>
      <c r="E34" s="7">
        <v>6009</v>
      </c>
      <c r="F34" s="33">
        <f>(((E34/C34)^(1/10))-1)*100</f>
        <v>3.8688857397181975</v>
      </c>
      <c r="G34" s="7">
        <v>5384</v>
      </c>
      <c r="H34" s="33">
        <f>(((G34/E34)^(1/5))-1)*100</f>
        <v>-2.1725868926186664</v>
      </c>
      <c r="I34" s="7">
        <v>6590</v>
      </c>
      <c r="J34" s="33">
        <f>(((I34/G34)^(1/5))-1)*100</f>
        <v>4.1252537253912314</v>
      </c>
      <c r="K34" s="7">
        <v>7797</v>
      </c>
      <c r="L34" s="33">
        <f>(((K34/I34)^(1/10))-1)*100</f>
        <v>1.6960797963209595</v>
      </c>
      <c r="M34" s="7">
        <v>8633</v>
      </c>
      <c r="N34" s="33">
        <f>(((M34/K34)^(1/(80/15))-1))*100</f>
        <v>1.9280964731263728</v>
      </c>
      <c r="O34" s="60">
        <v>9643</v>
      </c>
      <c r="P34" s="61">
        <f>(((O34/M34)^(1/((W$6-V$6)/365)))-1)*100</f>
        <v>2.3982398381164449</v>
      </c>
      <c r="Q34" s="84">
        <v>10538</v>
      </c>
      <c r="R34" s="61">
        <f t="shared" si="0"/>
        <v>1.2309190622403765</v>
      </c>
      <c r="S34" s="94">
        <v>10756</v>
      </c>
      <c r="T34" s="61">
        <f>(((S34/Q34)^(1/((Y$6-X$6)/365)))-1)*100</f>
        <v>0.74717270948740921</v>
      </c>
      <c r="U34" s="64"/>
      <c r="V34" s="64"/>
      <c r="W34" s="64"/>
    </row>
    <row r="35" spans="1:23" ht="12" hidden="1" customHeight="1" x14ac:dyDescent="0.2">
      <c r="A35" s="6" t="s">
        <v>26</v>
      </c>
      <c r="B35" s="7">
        <v>2262</v>
      </c>
      <c r="C35" s="7">
        <v>3117</v>
      </c>
      <c r="D35" s="33">
        <f t="shared" si="1"/>
        <v>2.7078607169085389</v>
      </c>
      <c r="E35" s="7">
        <v>3955</v>
      </c>
      <c r="F35" s="33">
        <f>(((E35/C35)^(1/10))-1)*100</f>
        <v>2.4096704394344526</v>
      </c>
      <c r="G35" s="7">
        <v>3737</v>
      </c>
      <c r="H35" s="33">
        <f>(((G35/E35)^(1/5))-1)*100</f>
        <v>-1.1275440450451257</v>
      </c>
      <c r="I35" s="7">
        <v>4096</v>
      </c>
      <c r="J35" s="33">
        <f>(((I35/G35)^(1/5))-1)*100</f>
        <v>1.8514860799561328</v>
      </c>
      <c r="K35" s="7">
        <v>4893</v>
      </c>
      <c r="L35" s="33">
        <f>(((K35/I35)^(1/10))-1)*100</f>
        <v>1.7938468166247779</v>
      </c>
      <c r="M35" s="7">
        <v>5048</v>
      </c>
      <c r="N35" s="33">
        <f>(((M35/K35)^(1/(80/15))-1))*100</f>
        <v>0.58646010067624488</v>
      </c>
      <c r="O35" s="60">
        <v>5515</v>
      </c>
      <c r="P35" s="61">
        <f>(((O35/M35)^(1/((W$6-V$6)/365)))-1)*100</f>
        <v>1.9133219216277864</v>
      </c>
      <c r="Q35" s="84">
        <v>6443</v>
      </c>
      <c r="R35" s="61">
        <f t="shared" si="0"/>
        <v>2.1668646735325092</v>
      </c>
      <c r="S35" s="94">
        <v>6544</v>
      </c>
      <c r="T35" s="61">
        <f>(((S35/Q35)^(1/((Y$6-X$6)/365)))-1)*100</f>
        <v>0.56707293505340317</v>
      </c>
      <c r="U35" s="64"/>
      <c r="V35" s="64"/>
      <c r="W35" s="64"/>
    </row>
    <row r="36" spans="1:23" ht="12" hidden="1" customHeight="1" x14ac:dyDescent="0.2">
      <c r="A36" s="6" t="s">
        <v>27</v>
      </c>
      <c r="B36" s="7">
        <v>3473</v>
      </c>
      <c r="C36" s="7">
        <v>5414</v>
      </c>
      <c r="D36" s="33">
        <f t="shared" si="1"/>
        <v>3.7690376231587885</v>
      </c>
      <c r="E36" s="7">
        <v>6605</v>
      </c>
      <c r="F36" s="33">
        <f>(((E36/C36)^(1/10))-1)*100</f>
        <v>2.0082875696350033</v>
      </c>
      <c r="G36" s="7">
        <v>6897</v>
      </c>
      <c r="H36" s="33">
        <f>(((G36/E36)^(1/5))-1)*100</f>
        <v>0.86894553235183913</v>
      </c>
      <c r="I36" s="7">
        <v>7162</v>
      </c>
      <c r="J36" s="33">
        <f>(((I36/G36)^(1/5))-1)*100</f>
        <v>0.75690489471411659</v>
      </c>
      <c r="K36" s="7">
        <v>8807</v>
      </c>
      <c r="L36" s="33">
        <f>(((K36/I36)^(1/10))-1)*100</f>
        <v>2.0890983075202207</v>
      </c>
      <c r="M36" s="7">
        <v>9098</v>
      </c>
      <c r="N36" s="33">
        <f>(((M36/K36)^(1/(80/15))-1))*100</f>
        <v>0.61138165467058414</v>
      </c>
      <c r="O36" s="60">
        <v>10183</v>
      </c>
      <c r="P36" s="61">
        <f>(((O36/M36)^(1/((W$6-V$6)/365)))-1)*100</f>
        <v>2.4426625331839924</v>
      </c>
      <c r="Q36" s="84">
        <v>11280</v>
      </c>
      <c r="R36" s="61">
        <f t="shared" si="0"/>
        <v>1.4202527228811324</v>
      </c>
      <c r="S36" s="94">
        <v>11528</v>
      </c>
      <c r="T36" s="61">
        <f>(((S36/Q36)^(1/((Y$6-X$6)/365)))-1)*100</f>
        <v>0.79375905490690624</v>
      </c>
      <c r="U36" s="64"/>
      <c r="V36" s="64"/>
      <c r="W36" s="64"/>
    </row>
    <row r="37" spans="1:23" ht="12" hidden="1" customHeight="1" x14ac:dyDescent="0.2">
      <c r="A37" s="6" t="s">
        <v>28</v>
      </c>
      <c r="B37" s="7">
        <v>5944</v>
      </c>
      <c r="C37" s="7">
        <v>6025</v>
      </c>
      <c r="D37" s="33">
        <f t="shared" si="1"/>
        <v>0.11285673501701954</v>
      </c>
      <c r="E37" s="7">
        <v>6959</v>
      </c>
      <c r="F37" s="33">
        <f>(((E37/C37)^(1/10))-1)*100</f>
        <v>1.451618177420988</v>
      </c>
      <c r="G37" s="7">
        <v>7453</v>
      </c>
      <c r="H37" s="33">
        <f>(((G37/E37)^(1/5))-1)*100</f>
        <v>1.3810668224114586</v>
      </c>
      <c r="I37" s="7">
        <v>7518</v>
      </c>
      <c r="J37" s="33">
        <f>(((I37/G37)^(1/5))-1)*100</f>
        <v>0.17382107885410836</v>
      </c>
      <c r="K37" s="7">
        <v>8451</v>
      </c>
      <c r="L37" s="33">
        <f>(((K37/I37)^(1/10))-1)*100</f>
        <v>1.1767157875684608</v>
      </c>
      <c r="M37" s="7">
        <v>9183</v>
      </c>
      <c r="N37" s="33">
        <f>(((M37/K37)^(1/(80/15))-1))*100</f>
        <v>1.5697399417366142</v>
      </c>
      <c r="O37" s="60">
        <v>9328</v>
      </c>
      <c r="P37" s="61">
        <f>(((O37/M37)^(1/((W$6-V$6)/365)))-1)*100</f>
        <v>0.33614695960233476</v>
      </c>
      <c r="Q37" s="84">
        <v>9792</v>
      </c>
      <c r="R37" s="61">
        <f t="shared" si="0"/>
        <v>0.67138879604407009</v>
      </c>
      <c r="S37" s="94">
        <v>9908</v>
      </c>
      <c r="T37" s="61">
        <f>(((S37/Q37)^(1/((Y$6-X$6)/365)))-1)*100</f>
        <v>0.42905795251599876</v>
      </c>
      <c r="U37" s="64"/>
      <c r="V37" s="64"/>
      <c r="W37" s="64"/>
    </row>
    <row r="38" spans="1:23" ht="12" hidden="1" customHeight="1" x14ac:dyDescent="0.2">
      <c r="A38" s="6" t="s">
        <v>104</v>
      </c>
      <c r="B38" s="7">
        <v>2313</v>
      </c>
      <c r="C38" s="7">
        <v>3450</v>
      </c>
      <c r="D38" s="33">
        <f t="shared" si="1"/>
        <v>3.3880367499609543</v>
      </c>
      <c r="E38" s="7">
        <v>3551</v>
      </c>
      <c r="F38" s="33">
        <f>(((E38/C38)^(1/10))-1)*100</f>
        <v>0.28896693605711121</v>
      </c>
      <c r="G38" s="7">
        <v>3838</v>
      </c>
      <c r="H38" s="33">
        <f>(((G38/E38)^(1/5))-1)*100</f>
        <v>1.5665871795528252</v>
      </c>
      <c r="I38" s="7">
        <v>4274</v>
      </c>
      <c r="J38" s="33">
        <f>(((I38/G38)^(1/5))-1)*100</f>
        <v>2.1752971662062137</v>
      </c>
      <c r="K38" s="7">
        <v>4941</v>
      </c>
      <c r="L38" s="33">
        <f>(((K38/I38)^(1/10))-1)*100</f>
        <v>1.4607418930671967</v>
      </c>
      <c r="M38" s="7">
        <v>5303</v>
      </c>
      <c r="N38" s="33">
        <f>(((M38/K38)^(1/(80/15))-1))*100</f>
        <v>1.3345445707730219</v>
      </c>
      <c r="O38" s="60">
        <v>5497</v>
      </c>
      <c r="P38" s="61">
        <f>(((O38/M38)^(1/((W$6-V$6)/365)))-1)*100</f>
        <v>0.77259207379531958</v>
      </c>
      <c r="Q38" s="84">
        <v>6370</v>
      </c>
      <c r="R38" s="61">
        <f t="shared" si="0"/>
        <v>2.0524980860292752</v>
      </c>
      <c r="S38" s="94">
        <v>5985</v>
      </c>
      <c r="T38" s="61">
        <f>(((S38/Q38)^(1/((Y$6-X$6)/365)))-1)*100</f>
        <v>-2.2409672089450328</v>
      </c>
      <c r="U38" s="64"/>
      <c r="V38" s="64"/>
      <c r="W38" s="64"/>
    </row>
    <row r="39" spans="1:23" ht="10.5" hidden="1" customHeight="1" x14ac:dyDescent="0.2">
      <c r="A39" s="6"/>
      <c r="B39" s="7"/>
      <c r="C39" s="19"/>
      <c r="D39" s="33"/>
      <c r="E39" s="7"/>
      <c r="F39" s="33"/>
      <c r="G39" s="7"/>
      <c r="H39" s="33"/>
      <c r="I39" s="7"/>
      <c r="J39" s="33"/>
      <c r="K39" s="7"/>
      <c r="L39" s="33"/>
      <c r="M39" s="7"/>
      <c r="N39" s="33"/>
      <c r="O39" s="60"/>
      <c r="P39" s="62"/>
      <c r="Q39" s="84"/>
      <c r="R39" s="61"/>
      <c r="S39" s="94"/>
      <c r="T39" s="61"/>
      <c r="U39" s="64"/>
      <c r="V39" s="64"/>
      <c r="W39" s="64"/>
    </row>
    <row r="40" spans="1:23" ht="12" hidden="1" customHeight="1" x14ac:dyDescent="0.2">
      <c r="A40" s="6" t="s">
        <v>29</v>
      </c>
      <c r="B40" s="20">
        <v>0</v>
      </c>
      <c r="C40" s="7">
        <v>2605</v>
      </c>
      <c r="D40" s="57" t="s">
        <v>93</v>
      </c>
      <c r="E40" s="7">
        <v>3098</v>
      </c>
      <c r="F40" s="33">
        <f>(((E40/C40)^(1/10))-1)*100</f>
        <v>1.7483484424385187</v>
      </c>
      <c r="G40" s="7">
        <v>2924</v>
      </c>
      <c r="H40" s="33">
        <f>(((G40/E40)^(1/5))-1)*100</f>
        <v>-1.1494270291383279</v>
      </c>
      <c r="I40" s="7">
        <v>3087</v>
      </c>
      <c r="J40" s="33">
        <f>(((I40/G40)^(1/5))-1)*100</f>
        <v>1.0908509335717076</v>
      </c>
      <c r="K40" s="7">
        <v>3744</v>
      </c>
      <c r="L40" s="33">
        <f>(((K40/I40)^(1/10))-1)*100</f>
        <v>1.9482842241944631</v>
      </c>
      <c r="M40" s="7">
        <v>3842</v>
      </c>
      <c r="N40" s="33">
        <f>(((M40/K40)^(1/(80/15))-1))*100</f>
        <v>0.48564744546188976</v>
      </c>
      <c r="O40" s="60">
        <v>4293</v>
      </c>
      <c r="P40" s="61">
        <f>(((O40/M40)^(1/((W$6-V$6)/365)))-1)*100</f>
        <v>2.4059724997949061</v>
      </c>
      <c r="Q40" s="84">
        <v>4647</v>
      </c>
      <c r="R40" s="61">
        <f t="shared" si="0"/>
        <v>1.0981750619189379</v>
      </c>
      <c r="S40" s="94">
        <v>4888</v>
      </c>
      <c r="T40" s="61">
        <f>(((S40/Q40)^(1/((Y$6-X$6)/365)))-1)*100</f>
        <v>1.8551352546225752</v>
      </c>
      <c r="U40" s="64"/>
      <c r="V40" s="64"/>
      <c r="W40" s="64"/>
    </row>
    <row r="41" spans="1:23" ht="12" hidden="1" customHeight="1" x14ac:dyDescent="0.2">
      <c r="A41" s="6" t="s">
        <v>30</v>
      </c>
      <c r="B41" s="7">
        <v>4603</v>
      </c>
      <c r="C41" s="7">
        <v>5400</v>
      </c>
      <c r="D41" s="33">
        <f t="shared" si="1"/>
        <v>1.3396497021663567</v>
      </c>
      <c r="E41" s="7">
        <v>6833</v>
      </c>
      <c r="F41" s="33">
        <f>(((E41/C41)^(1/10))-1)*100</f>
        <v>2.3815655231308241</v>
      </c>
      <c r="G41" s="7">
        <v>6989</v>
      </c>
      <c r="H41" s="33">
        <f>(((G41/E41)^(1/5))-1)*100</f>
        <v>0.45249405041329904</v>
      </c>
      <c r="I41" s="7">
        <v>7233</v>
      </c>
      <c r="J41" s="33">
        <f>(((I41/G41)^(1/5))-1)*100</f>
        <v>0.68868869598570637</v>
      </c>
      <c r="K41" s="7">
        <v>8445</v>
      </c>
      <c r="L41" s="33">
        <f>(((K41/I41)^(1/10))-1)*100</f>
        <v>1.5612690398258966</v>
      </c>
      <c r="M41" s="7">
        <v>8461</v>
      </c>
      <c r="N41" s="33">
        <f>(((M41/K41)^(1/(80/15))-1))*100</f>
        <v>3.5496667625345424E-2</v>
      </c>
      <c r="O41" s="60">
        <v>8821</v>
      </c>
      <c r="P41" s="61">
        <f>(((O41/M41)^(1/((W$6-V$6)/365)))-1)*100</f>
        <v>0.89652860854090299</v>
      </c>
      <c r="Q41" s="84">
        <v>9714</v>
      </c>
      <c r="R41" s="61">
        <f t="shared" si="0"/>
        <v>1.3381034852306906</v>
      </c>
      <c r="S41" s="94">
        <v>10546</v>
      </c>
      <c r="T41" s="61">
        <f>(((S41/Q41)^(1/((Y$6-X$6)/365)))-1)*100</f>
        <v>3.0326403741666619</v>
      </c>
      <c r="U41" s="64"/>
      <c r="V41" s="64"/>
      <c r="W41" s="64"/>
    </row>
    <row r="42" spans="1:23" ht="12" hidden="1" customHeight="1" x14ac:dyDescent="0.2">
      <c r="A42" s="6" t="s">
        <v>31</v>
      </c>
      <c r="B42" s="7">
        <v>1518</v>
      </c>
      <c r="C42" s="7">
        <v>2495</v>
      </c>
      <c r="D42" s="33">
        <f t="shared" si="1"/>
        <v>4.2277185438138076</v>
      </c>
      <c r="E42" s="7">
        <v>3259</v>
      </c>
      <c r="F42" s="33">
        <f>(((E42/C42)^(1/10))-1)*100</f>
        <v>2.7073162099841008</v>
      </c>
      <c r="G42" s="7">
        <v>3374</v>
      </c>
      <c r="H42" s="33">
        <f>(((G42/E42)^(1/5))-1)*100</f>
        <v>0.69598246405069286</v>
      </c>
      <c r="I42" s="7">
        <v>3574</v>
      </c>
      <c r="J42" s="33">
        <f>(((I42/G42)^(1/5))-1)*100</f>
        <v>1.1583865825908202</v>
      </c>
      <c r="K42" s="7">
        <v>4293</v>
      </c>
      <c r="L42" s="33">
        <f>(((K42/I42)^(1/10))-1)*100</f>
        <v>1.8499063556693063</v>
      </c>
      <c r="M42" s="7">
        <v>4999</v>
      </c>
      <c r="N42" s="33">
        <f>(((M42/K42)^(1/(80/15))-1))*100</f>
        <v>2.895864788933622</v>
      </c>
      <c r="O42" s="60">
        <v>5130</v>
      </c>
      <c r="P42" s="61">
        <f>(((O42/M42)^(1/((W$6-V$6)/365)))-1)*100</f>
        <v>0.5556303528747808</v>
      </c>
      <c r="Q42" s="84">
        <v>5341</v>
      </c>
      <c r="R42" s="61">
        <f t="shared" si="0"/>
        <v>0.55714082787448049</v>
      </c>
      <c r="S42" s="94">
        <v>5233</v>
      </c>
      <c r="T42" s="61">
        <f>(((S42/Q42)^(1/((Y$6-X$6)/365)))-1)*100</f>
        <v>-0.73990683061003759</v>
      </c>
      <c r="U42" s="64"/>
      <c r="V42" s="64"/>
      <c r="W42" s="64"/>
    </row>
    <row r="43" spans="1:23" ht="12" hidden="1" customHeight="1" x14ac:dyDescent="0.2">
      <c r="A43" s="6" t="s">
        <v>32</v>
      </c>
      <c r="B43" s="7">
        <v>6281</v>
      </c>
      <c r="C43" s="7">
        <v>7025</v>
      </c>
      <c r="D43" s="33">
        <f t="shared" si="1"/>
        <v>0.93724835135817752</v>
      </c>
      <c r="E43" s="7">
        <v>8211</v>
      </c>
      <c r="F43" s="33">
        <f>(((E43/C43)^(1/10))-1)*100</f>
        <v>1.5722264781472983</v>
      </c>
      <c r="G43" s="7">
        <v>9126</v>
      </c>
      <c r="H43" s="33">
        <f>(((G43/E43)^(1/5))-1)*100</f>
        <v>2.135538369380785</v>
      </c>
      <c r="I43" s="7">
        <v>9621</v>
      </c>
      <c r="J43" s="33">
        <f>(((I43/G43)^(1/5))-1)*100</f>
        <v>1.0620142973742031</v>
      </c>
      <c r="K43" s="7">
        <v>11045</v>
      </c>
      <c r="L43" s="33">
        <f>(((K43/I43)^(1/10))-1)*100</f>
        <v>1.3898663450422566</v>
      </c>
      <c r="M43" s="7">
        <v>12346</v>
      </c>
      <c r="N43" s="33">
        <f>(((M43/K43)^(1/(80/15))-1))*100</f>
        <v>2.1098418574462263</v>
      </c>
      <c r="O43" s="60">
        <v>12539</v>
      </c>
      <c r="P43" s="61">
        <f>(((O43/M43)^(1/((W$6-V$6)/365)))-1)*100</f>
        <v>0.33281534402225255</v>
      </c>
      <c r="Q43" s="84">
        <v>13360</v>
      </c>
      <c r="R43" s="61">
        <f t="shared" si="0"/>
        <v>0.87803183128112305</v>
      </c>
      <c r="S43" s="94">
        <v>13940</v>
      </c>
      <c r="T43" s="61">
        <f>(((S43/Q43)^(1/((Y$6-X$6)/365)))-1)*100</f>
        <v>1.556965632306051</v>
      </c>
      <c r="U43" s="64"/>
      <c r="V43" s="64"/>
      <c r="W43" s="64"/>
    </row>
    <row r="44" spans="1:23" ht="12" hidden="1" customHeight="1" x14ac:dyDescent="0.2">
      <c r="A44" s="6" t="s">
        <v>33</v>
      </c>
      <c r="B44" s="7">
        <v>1425</v>
      </c>
      <c r="C44" s="7">
        <v>1871</v>
      </c>
      <c r="D44" s="33">
        <f t="shared" si="1"/>
        <v>2.2951186156815684</v>
      </c>
      <c r="E44" s="7">
        <v>2254</v>
      </c>
      <c r="F44" s="33">
        <f>(((E44/C44)^(1/10))-1)*100</f>
        <v>1.8797832718640217</v>
      </c>
      <c r="G44" s="7">
        <v>2432</v>
      </c>
      <c r="H44" s="33">
        <f>(((G44/E44)^(1/5))-1)*100</f>
        <v>1.5317640353366802</v>
      </c>
      <c r="I44" s="7">
        <v>2988</v>
      </c>
      <c r="J44" s="33">
        <f>(((I44/G44)^(1/5))-1)*100</f>
        <v>4.2037634908477006</v>
      </c>
      <c r="K44" s="7">
        <v>3068</v>
      </c>
      <c r="L44" s="33">
        <f>(((K44/I44)^(1/10))-1)*100</f>
        <v>0.26456552086606688</v>
      </c>
      <c r="M44" s="7">
        <v>4312</v>
      </c>
      <c r="N44" s="33">
        <f>(((M44/K44)^(1/(80/15))-1))*100</f>
        <v>6.5901042377282115</v>
      </c>
      <c r="O44" s="60">
        <v>4995</v>
      </c>
      <c r="P44" s="61">
        <f>(((O44/M44)^(1/((W$6-V$6)/365)))-1)*100</f>
        <v>3.1996522142286876</v>
      </c>
      <c r="Q44" s="84">
        <v>4317</v>
      </c>
      <c r="R44" s="61">
        <f t="shared" si="0"/>
        <v>-1.9906815960079371</v>
      </c>
      <c r="S44" s="94">
        <v>4668</v>
      </c>
      <c r="T44" s="61">
        <f>(((S44/Q44)^(1/((Y$6-X$6)/365)))-1)*100</f>
        <v>2.8826030215723719</v>
      </c>
      <c r="U44" s="64"/>
      <c r="V44" s="64"/>
      <c r="W44" s="64"/>
    </row>
    <row r="45" spans="1:23" ht="10.5" hidden="1" customHeight="1" x14ac:dyDescent="0.2">
      <c r="A45" s="6"/>
      <c r="B45" s="19"/>
      <c r="C45" s="19"/>
      <c r="D45" s="33"/>
      <c r="E45" s="19"/>
      <c r="F45" s="33"/>
      <c r="G45" s="19"/>
      <c r="H45" s="33"/>
      <c r="I45" s="19"/>
      <c r="J45" s="33"/>
      <c r="K45" s="19"/>
      <c r="L45" s="33"/>
      <c r="M45" s="19"/>
      <c r="N45" s="33"/>
      <c r="O45" s="60"/>
      <c r="P45" s="62"/>
      <c r="Q45" s="84"/>
      <c r="R45" s="61"/>
      <c r="S45" s="94"/>
      <c r="T45" s="61"/>
      <c r="U45" s="64"/>
      <c r="V45" s="64"/>
      <c r="W45" s="64"/>
    </row>
    <row r="46" spans="1:23" ht="12" hidden="1" customHeight="1" x14ac:dyDescent="0.2">
      <c r="A46" s="6" t="s">
        <v>34</v>
      </c>
      <c r="B46" s="7">
        <v>1981</v>
      </c>
      <c r="C46" s="7">
        <v>4198</v>
      </c>
      <c r="D46" s="33">
        <f t="shared" si="1"/>
        <v>6.4583743025959928</v>
      </c>
      <c r="E46" s="7">
        <v>4836</v>
      </c>
      <c r="F46" s="33">
        <f>(((E46/C46)^(1/10))-1)*100</f>
        <v>1.4248527341501616</v>
      </c>
      <c r="G46" s="7">
        <v>4018</v>
      </c>
      <c r="H46" s="33">
        <f>(((G46/E46)^(1/5))-1)*100</f>
        <v>-3.6382390078518401</v>
      </c>
      <c r="I46" s="7">
        <v>4985</v>
      </c>
      <c r="J46" s="33">
        <f>(((I46/G46)^(1/5))-1)*100</f>
        <v>4.4073435395907579</v>
      </c>
      <c r="K46" s="7">
        <v>4589</v>
      </c>
      <c r="L46" s="33">
        <f>(((K46/I46)^(1/10))-1)*100</f>
        <v>-0.82429657029642334</v>
      </c>
      <c r="M46" s="7">
        <v>4344</v>
      </c>
      <c r="N46" s="33">
        <f>(((M46/K46)^(1/(80/15))-1))*100</f>
        <v>-1.0234743530049939</v>
      </c>
      <c r="O46" s="60">
        <v>5044</v>
      </c>
      <c r="P46" s="61">
        <f>(((O46/M46)^(1/((W$6-V$6)/365)))-1)*100</f>
        <v>3.2520171401416498</v>
      </c>
      <c r="Q46" s="84">
        <v>5588</v>
      </c>
      <c r="R46" s="61">
        <f t="shared" si="0"/>
        <v>1.4217966645718283</v>
      </c>
      <c r="S46" s="94">
        <v>5719</v>
      </c>
      <c r="T46" s="61">
        <f>(((S46/Q46)^(1/((Y$6-X$6)/365)))-1)*100</f>
        <v>0.8459858044805646</v>
      </c>
      <c r="U46" s="64"/>
      <c r="V46" s="64"/>
      <c r="W46" s="64"/>
    </row>
    <row r="47" spans="1:23" ht="12" hidden="1" customHeight="1" x14ac:dyDescent="0.2">
      <c r="A47" s="4" t="s">
        <v>35</v>
      </c>
      <c r="B47" s="5">
        <v>2474</v>
      </c>
      <c r="C47" s="5">
        <v>3194</v>
      </c>
      <c r="D47" s="33">
        <f t="shared" si="1"/>
        <v>2.1514654588046023</v>
      </c>
      <c r="E47" s="5">
        <v>4006</v>
      </c>
      <c r="F47" s="33">
        <f>(((E47/C47)^(1/10))-1)*100</f>
        <v>2.2910421628596467</v>
      </c>
      <c r="G47" s="5">
        <v>3865</v>
      </c>
      <c r="H47" s="33">
        <f>(((G47/E47)^(1/5))-1)*100</f>
        <v>-0.7140694263006786</v>
      </c>
      <c r="I47" s="5">
        <v>3933</v>
      </c>
      <c r="J47" s="33">
        <f>(((I47/G47)^(1/5))-1)*100</f>
        <v>0.34942529998553962</v>
      </c>
      <c r="K47" s="5">
        <v>4612</v>
      </c>
      <c r="L47" s="33">
        <f>(((K47/I47)^(1/10))-1)*100</f>
        <v>1.6053404130749405</v>
      </c>
      <c r="M47" s="5">
        <v>4634</v>
      </c>
      <c r="N47" s="33">
        <f>(((M47/K47)^(1/(80/15))-1))*100</f>
        <v>8.9267762534528394E-2</v>
      </c>
      <c r="O47" s="60">
        <v>4877</v>
      </c>
      <c r="P47" s="61">
        <f>(((O47/M47)^(1/((W$6-V$6)/365)))-1)*100</f>
        <v>1.1007972743410033</v>
      </c>
      <c r="Q47" s="84">
        <v>5147</v>
      </c>
      <c r="R47" s="61">
        <f t="shared" si="0"/>
        <v>0.74549797749872138</v>
      </c>
      <c r="S47" s="94">
        <v>5377</v>
      </c>
      <c r="T47" s="61">
        <f>(((S47/Q47)^(1/((Y$6-X$6)/365)))-1)*100</f>
        <v>1.6019943860198005</v>
      </c>
      <c r="U47" s="64"/>
      <c r="V47" s="64"/>
      <c r="W47" s="64"/>
    </row>
    <row r="48" spans="1:23" ht="9.75" hidden="1" customHeight="1" x14ac:dyDescent="0.2">
      <c r="A48" s="4"/>
      <c r="B48" s="5"/>
      <c r="C48" s="5"/>
      <c r="D48" s="33"/>
      <c r="E48" s="5"/>
      <c r="F48" s="33"/>
      <c r="G48" s="5"/>
      <c r="H48" s="33"/>
      <c r="I48" s="5"/>
      <c r="J48" s="33"/>
      <c r="K48" s="5"/>
      <c r="L48" s="33"/>
      <c r="M48" s="5"/>
      <c r="N48" s="33"/>
      <c r="O48" s="64"/>
      <c r="P48" s="62"/>
      <c r="Q48" s="84"/>
      <c r="R48" s="61"/>
      <c r="S48" s="94"/>
      <c r="T48" s="61"/>
      <c r="U48" s="64"/>
      <c r="V48" s="64"/>
      <c r="W48" s="64"/>
    </row>
    <row r="49" spans="1:23" ht="12" customHeight="1" x14ac:dyDescent="0.2">
      <c r="A49" s="22" t="s">
        <v>86</v>
      </c>
      <c r="B49" s="5">
        <f>SUM(B51:B58)</f>
        <v>19357</v>
      </c>
      <c r="C49" s="5">
        <f>SUM(C51:C58)</f>
        <v>29601</v>
      </c>
      <c r="D49" s="33">
        <f t="shared" si="1"/>
        <v>3.6030070969428341</v>
      </c>
      <c r="E49" s="5">
        <f>SUM(E51:E58)</f>
        <v>49652</v>
      </c>
      <c r="F49" s="33">
        <f>(((E49/C49)^(1/10))-1)*100</f>
        <v>5.3084053350362259</v>
      </c>
      <c r="G49" s="5">
        <f>SUM(G51:G55,G57:G58)</f>
        <v>61115</v>
      </c>
      <c r="H49" s="33">
        <f>(((G49/E49)^(1/5))-1)*100</f>
        <v>4.2418748656803951</v>
      </c>
      <c r="I49" s="5">
        <f>SUM(I51:I58)</f>
        <v>70681</v>
      </c>
      <c r="J49" s="33">
        <f t="shared" ref="J49:J55" si="2">(((I49/G49)^(1/5))-1)*100</f>
        <v>2.9510958667345655</v>
      </c>
      <c r="K49" s="5">
        <f>SUM(K51:K58)</f>
        <v>74720</v>
      </c>
      <c r="L49" s="33">
        <f t="shared" ref="L49:L55" si="3">(((K49/I49)^(1/10))-1)*100</f>
        <v>0.55725691503629715</v>
      </c>
      <c r="M49" s="5">
        <f>SUM(M51:M58)</f>
        <v>83660</v>
      </c>
      <c r="N49" s="33">
        <f>(((M49/K49)^(1/(80/15))-1))*100</f>
        <v>2.141607138162871</v>
      </c>
      <c r="O49" s="60">
        <f>SUM(O51:O58)</f>
        <v>97129</v>
      </c>
      <c r="P49" s="61">
        <f>(((O49/M49)^(1/((W$6-V$6)/365)))-1)*100</f>
        <v>3.2492567909862435</v>
      </c>
      <c r="Q49" s="84">
        <v>103633</v>
      </c>
      <c r="R49" s="61">
        <f t="shared" si="0"/>
        <v>0.89742339302743002</v>
      </c>
      <c r="S49" s="94">
        <v>112636</v>
      </c>
      <c r="T49" s="61">
        <f>(((S49/Q49)^(1/((Y$6-X$6)/365)))-1)*100</f>
        <v>3.0748658305681298</v>
      </c>
      <c r="U49" s="64"/>
      <c r="V49" s="64"/>
      <c r="W49" s="64"/>
    </row>
    <row r="50" spans="1:23" ht="9.75" hidden="1" customHeight="1" x14ac:dyDescent="0.2">
      <c r="A50" s="22"/>
      <c r="B50" s="5"/>
      <c r="C50" s="5"/>
      <c r="D50" s="33"/>
      <c r="E50" s="5"/>
      <c r="F50" s="33"/>
      <c r="G50" s="5"/>
      <c r="H50" s="33"/>
      <c r="I50" s="5"/>
      <c r="J50" s="33"/>
      <c r="K50" s="5"/>
      <c r="L50" s="33"/>
      <c r="M50" s="5"/>
      <c r="N50" s="33"/>
      <c r="O50" s="60"/>
      <c r="P50" s="62"/>
      <c r="Q50" s="84"/>
      <c r="R50" s="61"/>
      <c r="S50" s="94"/>
      <c r="T50" s="61"/>
      <c r="U50" s="64"/>
      <c r="V50" s="64"/>
      <c r="W50" s="64"/>
    </row>
    <row r="51" spans="1:23" ht="10.5" hidden="1" customHeight="1" x14ac:dyDescent="0.2">
      <c r="A51" s="10" t="s">
        <v>36</v>
      </c>
      <c r="B51" s="7">
        <v>3550</v>
      </c>
      <c r="C51" s="7">
        <v>3740</v>
      </c>
      <c r="D51" s="33">
        <f t="shared" si="1"/>
        <v>0.43542864710031104</v>
      </c>
      <c r="E51" s="7">
        <v>5214</v>
      </c>
      <c r="F51" s="33">
        <f>(((E51/C51)^(1/10))-1)*100</f>
        <v>3.3784324225583751</v>
      </c>
      <c r="G51" s="7">
        <v>5727</v>
      </c>
      <c r="H51" s="33">
        <f>(((G51/E51)^(1/5))-1)*100</f>
        <v>1.8946146600051117</v>
      </c>
      <c r="I51" s="7">
        <v>5556</v>
      </c>
      <c r="J51" s="33">
        <f t="shared" si="2"/>
        <v>-0.60443407330778021</v>
      </c>
      <c r="K51" s="7">
        <v>10699</v>
      </c>
      <c r="L51" s="33">
        <f t="shared" si="3"/>
        <v>6.7721763390407252</v>
      </c>
      <c r="M51" s="7">
        <v>11679</v>
      </c>
      <c r="N51" s="33">
        <f>(((M51/K51)^(1/(80/15))-1))*100</f>
        <v>1.6568652220007252</v>
      </c>
      <c r="O51" s="60">
        <v>12806</v>
      </c>
      <c r="P51" s="61">
        <f>(((O51/M51)^(1/((W$6-V$6)/365)))-1)*100</f>
        <v>1.9928562829691021</v>
      </c>
      <c r="Q51" s="84">
        <v>9663</v>
      </c>
      <c r="R51" s="61">
        <f t="shared" si="0"/>
        <v>-3.8073313241504869</v>
      </c>
      <c r="S51" s="94">
        <v>11568</v>
      </c>
      <c r="T51" s="61">
        <f>(((S51/Q51)^(1/((Y$6-X$6)/365)))-1)*100</f>
        <v>6.7602938810486624</v>
      </c>
      <c r="U51" s="64"/>
      <c r="V51" s="64"/>
      <c r="W51" s="64"/>
    </row>
    <row r="52" spans="1:23" ht="12" hidden="1" customHeight="1" x14ac:dyDescent="0.2">
      <c r="A52" s="10" t="s">
        <v>37</v>
      </c>
      <c r="B52" s="7">
        <v>2112</v>
      </c>
      <c r="C52" s="7">
        <v>3750</v>
      </c>
      <c r="D52" s="33">
        <f t="shared" si="1"/>
        <v>4.900633957795919</v>
      </c>
      <c r="E52" s="7">
        <v>9419</v>
      </c>
      <c r="F52" s="33">
        <f>(((E52/C52)^(1/10))-1)*100</f>
        <v>9.6471512982100336</v>
      </c>
      <c r="G52" s="7">
        <v>12255</v>
      </c>
      <c r="H52" s="33">
        <f>(((G52/E52)^(1/5))-1)*100</f>
        <v>5.4051192029718864</v>
      </c>
      <c r="I52" s="7">
        <v>14196</v>
      </c>
      <c r="J52" s="33">
        <f t="shared" si="2"/>
        <v>2.9841846702085784</v>
      </c>
      <c r="K52" s="7">
        <v>16220</v>
      </c>
      <c r="L52" s="33">
        <f t="shared" si="3"/>
        <v>1.3417701547458805</v>
      </c>
      <c r="M52" s="7">
        <v>17461</v>
      </c>
      <c r="N52" s="33">
        <f>(((M52/K52)^(1/(80/15))-1))*100</f>
        <v>1.3919379992485492</v>
      </c>
      <c r="O52" s="60">
        <v>20429</v>
      </c>
      <c r="P52" s="61">
        <f>(((O52/M52)^(1/((W$6-V$6)/365)))-1)*100</f>
        <v>3.4198383933288445</v>
      </c>
      <c r="Q52" s="84">
        <v>22668</v>
      </c>
      <c r="R52" s="61">
        <f t="shared" si="0"/>
        <v>1.4438420450432865</v>
      </c>
      <c r="S52" s="94">
        <v>24811</v>
      </c>
      <c r="T52" s="61">
        <f>(((S52/Q52)^(1/((Y$6-X$6)/365)))-1)*100</f>
        <v>3.3385324048189169</v>
      </c>
      <c r="U52" s="64"/>
      <c r="V52" s="64"/>
      <c r="W52" s="64"/>
    </row>
    <row r="53" spans="1:23" ht="12" hidden="1" customHeight="1" x14ac:dyDescent="0.2">
      <c r="A53" s="10" t="s">
        <v>38</v>
      </c>
      <c r="B53" s="20">
        <v>0</v>
      </c>
      <c r="C53" s="20">
        <v>0</v>
      </c>
      <c r="D53" s="57" t="s">
        <v>93</v>
      </c>
      <c r="E53" s="7">
        <v>6510</v>
      </c>
      <c r="F53" s="20">
        <v>0</v>
      </c>
      <c r="G53" s="7">
        <v>9380</v>
      </c>
      <c r="H53" s="33">
        <f>(((G53/E53)^(1/5))-1)*100</f>
        <v>7.5782239229228443</v>
      </c>
      <c r="I53" s="7">
        <v>12295</v>
      </c>
      <c r="J53" s="33">
        <f t="shared" si="2"/>
        <v>5.5613994058424376</v>
      </c>
      <c r="K53" s="7">
        <v>10810</v>
      </c>
      <c r="L53" s="33">
        <f t="shared" si="3"/>
        <v>-1.2789613190343441</v>
      </c>
      <c r="M53" s="7">
        <v>12310</v>
      </c>
      <c r="N53" s="33">
        <f>(((M53/K53)^(1/(80/15))-1))*100</f>
        <v>2.4663030545021059</v>
      </c>
      <c r="O53" s="60">
        <v>14860</v>
      </c>
      <c r="P53" s="61">
        <f>(((O53/M53)^(1/((W$6-V$6)/365)))-1)*100</f>
        <v>4.1150009886947059</v>
      </c>
      <c r="Q53" s="84">
        <v>16016</v>
      </c>
      <c r="R53" s="61">
        <f t="shared" si="0"/>
        <v>1.037980003901362</v>
      </c>
      <c r="S53" s="94">
        <v>16743</v>
      </c>
      <c r="T53" s="61">
        <f>(((S53/Q53)^(1/((Y$6-X$6)/365)))-1)*100</f>
        <v>1.6269469296148253</v>
      </c>
      <c r="U53" s="64"/>
      <c r="V53" s="64"/>
      <c r="W53" s="64"/>
    </row>
    <row r="54" spans="1:23" ht="12" hidden="1" customHeight="1" x14ac:dyDescent="0.2">
      <c r="A54" s="10" t="s">
        <v>39</v>
      </c>
      <c r="B54" s="7">
        <v>4545</v>
      </c>
      <c r="C54" s="7">
        <v>5961</v>
      </c>
      <c r="D54" s="33">
        <f t="shared" si="1"/>
        <v>2.2858211879920765</v>
      </c>
      <c r="E54" s="7">
        <v>7358</v>
      </c>
      <c r="F54" s="33">
        <f>(((E54/C54)^(1/10))-1)*100</f>
        <v>2.1278210636150208</v>
      </c>
      <c r="G54" s="7">
        <v>8720</v>
      </c>
      <c r="H54" s="33">
        <f>(((G54/E54)^(1/5))-1)*100</f>
        <v>3.4549655168391258</v>
      </c>
      <c r="I54" s="7">
        <v>9600</v>
      </c>
      <c r="J54" s="33">
        <f t="shared" si="2"/>
        <v>1.9414835626552218</v>
      </c>
      <c r="K54" s="7">
        <v>11198</v>
      </c>
      <c r="L54" s="33">
        <f t="shared" si="3"/>
        <v>1.5516357000429526</v>
      </c>
      <c r="M54" s="7">
        <v>12710</v>
      </c>
      <c r="N54" s="33">
        <f>(((M54/K54)^(1/(80/15))-1))*100</f>
        <v>2.4031824939137358</v>
      </c>
      <c r="O54" s="60">
        <v>13985</v>
      </c>
      <c r="P54" s="61">
        <f>(((O54/M54)^(1/((W$6-V$6)/365)))-1)*100</f>
        <v>2.0687984405921123</v>
      </c>
      <c r="Q54" s="84">
        <v>14529</v>
      </c>
      <c r="R54" s="61">
        <f t="shared" si="0"/>
        <v>0.5274011377753407</v>
      </c>
      <c r="S54" s="94">
        <v>16170</v>
      </c>
      <c r="T54" s="61">
        <f>(((S54/Q54)^(1/((Y$6-X$6)/365)))-1)*100</f>
        <v>3.9670056248595653</v>
      </c>
      <c r="U54" s="64"/>
      <c r="V54" s="64"/>
      <c r="W54" s="64"/>
    </row>
    <row r="55" spans="1:23" ht="12" hidden="1" customHeight="1" x14ac:dyDescent="0.2">
      <c r="A55" s="10" t="s">
        <v>40</v>
      </c>
      <c r="B55" s="7">
        <v>9150</v>
      </c>
      <c r="C55" s="7">
        <v>8430</v>
      </c>
      <c r="D55" s="33">
        <f t="shared" si="1"/>
        <v>-0.68064891417267681</v>
      </c>
      <c r="E55" s="7">
        <v>9980</v>
      </c>
      <c r="F55" s="33">
        <f>(((E55/C55)^(1/10))-1)*100</f>
        <v>1.7021880750913931</v>
      </c>
      <c r="G55" s="7">
        <v>11301</v>
      </c>
      <c r="H55" s="33">
        <f>(((G55/E55)^(1/5))-1)*100</f>
        <v>2.5173252781628852</v>
      </c>
      <c r="I55" s="7">
        <v>13668</v>
      </c>
      <c r="J55" s="33">
        <f t="shared" si="2"/>
        <v>3.8765743609056713</v>
      </c>
      <c r="K55" s="7">
        <v>10550</v>
      </c>
      <c r="L55" s="33">
        <f t="shared" si="3"/>
        <v>-2.5560794623482819</v>
      </c>
      <c r="M55" s="7">
        <v>12126</v>
      </c>
      <c r="N55" s="33">
        <f>(((M55/K55)^(1/(80/15))-1))*100</f>
        <v>2.644860081043765</v>
      </c>
      <c r="O55" s="60">
        <v>14154</v>
      </c>
      <c r="P55" s="61">
        <f>(((O55/M55)^(1/((W$6-V$6)/365)))-1)*100</f>
        <v>3.3680079100572469</v>
      </c>
      <c r="Q55" s="84">
        <v>16431</v>
      </c>
      <c r="R55" s="61">
        <f t="shared" si="0"/>
        <v>2.0774775512087507</v>
      </c>
      <c r="S55" s="94">
        <v>18029</v>
      </c>
      <c r="T55" s="61">
        <f>(((S55/Q55)^(1/((Y$6-X$6)/365)))-1)*100</f>
        <v>3.4317029131223808</v>
      </c>
      <c r="U55" s="64"/>
      <c r="V55" s="64"/>
      <c r="W55" s="64"/>
    </row>
    <row r="56" spans="1:23" ht="9.75" hidden="1" customHeight="1" x14ac:dyDescent="0.2">
      <c r="D56" s="33"/>
      <c r="N56" s="22"/>
      <c r="O56" s="60"/>
      <c r="P56" s="62"/>
      <c r="Q56" s="84"/>
      <c r="R56" s="61"/>
      <c r="S56" s="94"/>
      <c r="T56" s="61"/>
      <c r="U56" s="64"/>
      <c r="V56" s="64"/>
      <c r="W56" s="64"/>
    </row>
    <row r="57" spans="1:23" ht="10.5" hidden="1" customHeight="1" x14ac:dyDescent="0.2">
      <c r="A57" s="46" t="s">
        <v>41</v>
      </c>
      <c r="B57" s="47">
        <v>0</v>
      </c>
      <c r="C57" s="47">
        <v>7720</v>
      </c>
      <c r="D57" s="57" t="s">
        <v>93</v>
      </c>
      <c r="E57" s="48">
        <v>5735</v>
      </c>
      <c r="F57" s="49">
        <f>(((E57/C57)^(1/10))-1)*100</f>
        <v>-2.9285287067787324</v>
      </c>
      <c r="G57" s="44">
        <v>6547</v>
      </c>
      <c r="H57" s="45">
        <f>(((G57/E57)^(1/5))-1)*100</f>
        <v>2.6837649093274019</v>
      </c>
      <c r="I57" s="44">
        <v>7598</v>
      </c>
      <c r="J57" s="45">
        <f>(((I57/G57)^(1/5))-1)*100</f>
        <v>3.0223351717343583</v>
      </c>
      <c r="K57" s="44">
        <v>7621</v>
      </c>
      <c r="L57" s="45">
        <f>(((K57/I57)^(1/10))-1)*100</f>
        <v>3.0229967519490586E-2</v>
      </c>
      <c r="M57" s="44">
        <v>8656</v>
      </c>
      <c r="N57" s="45">
        <f>(((M57/K57)^(1/(80/15))-1))*100</f>
        <v>2.4164554428877771</v>
      </c>
      <c r="O57" s="60">
        <v>11039</v>
      </c>
      <c r="P57" s="61">
        <f>(((O57/M57)^(1/((W$6-V$6)/365)))-1)*100</f>
        <v>5.3470534058865482</v>
      </c>
      <c r="Q57" s="84">
        <v>12595</v>
      </c>
      <c r="R57" s="61">
        <f t="shared" si="0"/>
        <v>1.8342512752288487</v>
      </c>
      <c r="S57" s="94">
        <v>13305</v>
      </c>
      <c r="T57" s="61">
        <f>(((S57/Q57)^(1/((Y$6-X$6)/365)))-1)*100</f>
        <v>2.0136916994742959</v>
      </c>
      <c r="U57" s="64"/>
      <c r="V57" s="64"/>
      <c r="W57" s="64"/>
    </row>
    <row r="58" spans="1:23" ht="12" hidden="1" customHeight="1" x14ac:dyDescent="0.2">
      <c r="A58" s="10" t="s">
        <v>42</v>
      </c>
      <c r="B58" s="20">
        <v>0</v>
      </c>
      <c r="C58" s="20">
        <v>0</v>
      </c>
      <c r="D58" s="33">
        <f ca="1">-D58</f>
        <v>0</v>
      </c>
      <c r="E58" s="7">
        <v>5436</v>
      </c>
      <c r="F58" s="20">
        <v>0</v>
      </c>
      <c r="G58" s="7">
        <v>7185</v>
      </c>
      <c r="H58" s="33">
        <f>(((G58/E58)^(1/5))-1)*100</f>
        <v>5.7376039406878299</v>
      </c>
      <c r="I58" s="7">
        <v>7768</v>
      </c>
      <c r="J58" s="33">
        <f>(((I58/G58)^(1/5))-1)*100</f>
        <v>1.572581162980824</v>
      </c>
      <c r="K58" s="7">
        <v>7622</v>
      </c>
      <c r="L58" s="33">
        <f>(((K58/I58)^(1/10))-1)*100</f>
        <v>-0.18955939418422441</v>
      </c>
      <c r="M58" s="7">
        <v>8718</v>
      </c>
      <c r="N58" s="33">
        <f>(((M58/K58)^(1/(80/15))-1))*100</f>
        <v>2.5510792009150851</v>
      </c>
      <c r="O58" s="60">
        <v>9856</v>
      </c>
      <c r="P58" s="61">
        <f>(((O58/M58)^(1/((W$6-V$6)/365)))-1)*100</f>
        <v>2.6628925589295083</v>
      </c>
      <c r="Q58" s="84">
        <v>11731</v>
      </c>
      <c r="R58" s="61">
        <f t="shared" si="0"/>
        <v>2.4295885690431174</v>
      </c>
      <c r="S58" s="94">
        <v>12010</v>
      </c>
      <c r="T58" s="61">
        <f>(((S58/Q58)^(1/((Y$6-X$6)/365)))-1)*100</f>
        <v>0.85816577604587163</v>
      </c>
      <c r="U58" s="64"/>
      <c r="V58" s="64"/>
      <c r="W58" s="64"/>
    </row>
    <row r="59" spans="1:23" ht="10.5" hidden="1" customHeight="1" x14ac:dyDescent="0.2">
      <c r="D59" s="33"/>
      <c r="N59" s="22"/>
      <c r="O59" s="64"/>
      <c r="P59" s="62"/>
      <c r="Q59" s="84"/>
      <c r="R59" s="61"/>
      <c r="S59" s="94"/>
      <c r="T59" s="61"/>
      <c r="U59" s="64"/>
      <c r="V59" s="64"/>
      <c r="W59" s="64"/>
    </row>
    <row r="60" spans="1:23" ht="12" customHeight="1" x14ac:dyDescent="0.2">
      <c r="A60" s="22" t="s">
        <v>43</v>
      </c>
      <c r="B60" s="5">
        <v>29262</v>
      </c>
      <c r="C60" s="5">
        <v>50436</v>
      </c>
      <c r="D60" s="33">
        <f t="shared" si="1"/>
        <v>4.6412821897269474</v>
      </c>
      <c r="E60" s="5">
        <v>84538</v>
      </c>
      <c r="F60" s="33">
        <f>(((E60/C60)^(1/10))-1)*100</f>
        <v>5.3006697110686618</v>
      </c>
      <c r="G60" s="5">
        <v>97449</v>
      </c>
      <c r="H60" s="33">
        <f>(((G60/E60)^(1/5))-1)*100</f>
        <v>2.8833468293889997</v>
      </c>
      <c r="I60" s="5">
        <v>119009</v>
      </c>
      <c r="J60" s="33">
        <f>(((I60/G60)^(1/5))-1)*100</f>
        <v>4.0783704362509221</v>
      </c>
      <c r="K60" s="5">
        <v>183142</v>
      </c>
      <c r="L60" s="33">
        <f>(((K60/I60)^(1/10))-1)*100</f>
        <v>4.4048838743922181</v>
      </c>
      <c r="M60" s="5">
        <v>226883</v>
      </c>
      <c r="N60" s="33">
        <f>(((M60/K60)^(1/(80/15))-1))*100</f>
        <v>4.0974582962135297</v>
      </c>
      <c r="O60" s="60">
        <v>252386</v>
      </c>
      <c r="P60" s="61">
        <f>(((O60/M60)^(1/((W$6-V$6)/365)))-1)*100</f>
        <v>2.3080216530203757</v>
      </c>
      <c r="Q60" s="84">
        <v>301926</v>
      </c>
      <c r="R60" s="61">
        <f t="shared" si="0"/>
        <v>2.5011650796449514</v>
      </c>
      <c r="S60" s="94">
        <v>318676</v>
      </c>
      <c r="T60" s="61">
        <f>(((S60/Q60)^(1/((Y$6-X$6)/365)))-1)*100</f>
        <v>1.9822827997062253</v>
      </c>
      <c r="U60" s="64"/>
      <c r="V60" s="64"/>
      <c r="W60" s="64"/>
    </row>
    <row r="61" spans="1:23" ht="10.5" hidden="1" customHeight="1" x14ac:dyDescent="0.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68"/>
      <c r="P61" s="69"/>
      <c r="Q61" s="86"/>
      <c r="R61" s="89"/>
      <c r="S61" s="96"/>
      <c r="T61" s="69"/>
      <c r="U61" s="69"/>
      <c r="V61" s="69"/>
      <c r="W61" s="69"/>
    </row>
    <row r="62" spans="1:23" ht="10.5" hidden="1" customHeight="1" x14ac:dyDescent="0.2">
      <c r="A62" s="65" t="s">
        <v>95</v>
      </c>
      <c r="B62" s="4"/>
      <c r="C62" s="5"/>
      <c r="D62" s="5"/>
      <c r="E62" s="5"/>
      <c r="F62" s="33"/>
      <c r="G62" s="5"/>
      <c r="H62" s="33"/>
      <c r="I62" s="5"/>
      <c r="J62" s="33"/>
      <c r="K62" s="5"/>
      <c r="L62" s="33"/>
      <c r="M62" s="5"/>
      <c r="N62" s="33"/>
      <c r="O62" s="70"/>
      <c r="P62" s="71"/>
      <c r="R62" s="64"/>
      <c r="T62" s="64"/>
      <c r="U62" s="64"/>
      <c r="V62" s="64"/>
      <c r="W62" s="64"/>
    </row>
    <row r="63" spans="1:23" ht="10.5" hidden="1" customHeight="1" x14ac:dyDescent="0.2">
      <c r="A63" s="66" t="s">
        <v>96</v>
      </c>
      <c r="B63" s="6"/>
      <c r="C63" s="5"/>
      <c r="D63" s="5"/>
      <c r="E63" s="5"/>
      <c r="F63" s="33"/>
      <c r="G63" s="5"/>
      <c r="H63" s="33"/>
      <c r="I63" s="5"/>
      <c r="J63" s="33"/>
      <c r="K63" s="23"/>
      <c r="L63" s="33"/>
      <c r="M63" s="5"/>
      <c r="N63" s="33"/>
      <c r="O63" s="70"/>
      <c r="P63" s="71"/>
      <c r="R63" s="64"/>
      <c r="T63" s="64"/>
      <c r="U63" s="64"/>
      <c r="V63" s="64"/>
      <c r="W63" s="64"/>
    </row>
    <row r="64" spans="1:23" ht="10.5" hidden="1" customHeight="1" x14ac:dyDescent="0.2">
      <c r="A64" s="66" t="s">
        <v>97</v>
      </c>
      <c r="B64" s="6"/>
      <c r="C64" s="5"/>
      <c r="D64" s="5"/>
      <c r="E64" s="5"/>
      <c r="F64" s="33"/>
      <c r="G64" s="5"/>
      <c r="H64" s="33"/>
      <c r="I64" s="5"/>
      <c r="J64" s="33"/>
      <c r="K64" s="23"/>
      <c r="L64" s="33"/>
      <c r="M64" s="5"/>
      <c r="N64" s="33"/>
      <c r="O64" s="70"/>
      <c r="P64" s="71"/>
      <c r="R64" s="64"/>
      <c r="T64" s="64"/>
      <c r="U64" s="64"/>
      <c r="V64" s="64"/>
      <c r="W64" s="64"/>
    </row>
    <row r="65" spans="1:26" ht="10.5" hidden="1" customHeight="1" x14ac:dyDescent="0.2">
      <c r="A65" s="65" t="s">
        <v>98</v>
      </c>
      <c r="B65" s="4"/>
      <c r="C65" s="7"/>
      <c r="D65" s="7"/>
      <c r="E65" s="7"/>
      <c r="F65" s="33"/>
      <c r="G65" s="5"/>
      <c r="H65" s="33"/>
      <c r="I65" s="5"/>
      <c r="J65" s="33"/>
      <c r="K65" s="23"/>
      <c r="L65" s="33"/>
      <c r="M65" s="5"/>
      <c r="N65" s="33"/>
      <c r="O65" s="70"/>
      <c r="P65" s="71"/>
      <c r="R65" s="64"/>
      <c r="T65" s="64"/>
      <c r="U65" s="64"/>
      <c r="V65" s="64"/>
      <c r="W65" s="64"/>
    </row>
    <row r="66" spans="1:26" ht="10.5" hidden="1" customHeight="1" x14ac:dyDescent="0.2">
      <c r="A66" s="65" t="s">
        <v>100</v>
      </c>
      <c r="B66" s="4"/>
      <c r="C66" s="5"/>
      <c r="D66" s="5"/>
      <c r="E66" s="5"/>
      <c r="F66" s="33"/>
      <c r="G66" s="5"/>
      <c r="H66" s="33"/>
      <c r="I66" s="7"/>
      <c r="J66" s="33"/>
      <c r="K66" s="19"/>
      <c r="L66" s="33"/>
      <c r="M66" s="5"/>
      <c r="N66" s="33"/>
      <c r="O66" s="70"/>
      <c r="P66" s="71"/>
      <c r="R66" s="64"/>
      <c r="T66" s="64"/>
      <c r="U66" s="64"/>
      <c r="V66" s="64"/>
      <c r="W66" s="64"/>
    </row>
    <row r="67" spans="1:26" ht="10.5" hidden="1" customHeight="1" x14ac:dyDescent="0.2">
      <c r="A67" s="65" t="s">
        <v>99</v>
      </c>
      <c r="B67" s="4"/>
      <c r="C67" s="5"/>
      <c r="D67" s="5"/>
      <c r="E67" s="5"/>
      <c r="F67" s="33"/>
      <c r="G67" s="5"/>
      <c r="H67" s="33"/>
      <c r="I67" s="7"/>
      <c r="J67" s="33"/>
      <c r="K67" s="19"/>
      <c r="L67" s="33"/>
      <c r="M67" s="5"/>
      <c r="N67" s="33"/>
      <c r="O67" s="70"/>
      <c r="P67" s="71"/>
      <c r="R67" s="64"/>
      <c r="T67" s="64"/>
      <c r="U67" s="64"/>
      <c r="V67" s="64"/>
      <c r="W67" s="64"/>
    </row>
    <row r="68" spans="1:26" ht="10.5" hidden="1" customHeight="1" x14ac:dyDescent="0.2">
      <c r="A68" s="66" t="s">
        <v>44</v>
      </c>
      <c r="B68" s="6"/>
      <c r="C68" s="5"/>
      <c r="D68" s="5"/>
      <c r="E68" s="5"/>
      <c r="F68" s="33"/>
      <c r="G68" s="5"/>
      <c r="H68" s="33"/>
      <c r="I68" s="5"/>
      <c r="J68" s="33"/>
      <c r="K68" s="23"/>
      <c r="L68" s="33"/>
      <c r="M68" s="5"/>
      <c r="N68" s="33"/>
      <c r="O68" s="70"/>
      <c r="P68" s="71"/>
      <c r="R68" s="64"/>
      <c r="T68" s="64"/>
      <c r="U68" s="76"/>
      <c r="V68" s="76"/>
      <c r="W68" s="64"/>
    </row>
    <row r="69" spans="1:26" ht="12" hidden="1" customHeight="1" x14ac:dyDescent="0.2">
      <c r="A69" s="1" t="s">
        <v>1</v>
      </c>
      <c r="B69" s="1"/>
      <c r="C69" s="7"/>
      <c r="D69" s="7"/>
      <c r="E69" s="7"/>
      <c r="F69" s="33"/>
      <c r="G69" s="7"/>
      <c r="H69" s="33"/>
      <c r="J69" s="33"/>
      <c r="L69" s="33"/>
      <c r="M69" s="1" t="s">
        <v>1</v>
      </c>
      <c r="N69" s="33"/>
      <c r="O69" s="70"/>
      <c r="P69" s="71"/>
      <c r="R69" s="64"/>
      <c r="T69" s="64"/>
      <c r="U69" s="76"/>
      <c r="V69" s="76"/>
      <c r="W69" s="64"/>
    </row>
    <row r="70" spans="1:26" s="1" customFormat="1" ht="12" hidden="1" customHeight="1" x14ac:dyDescent="0.2">
      <c r="A70" s="3" t="s">
        <v>91</v>
      </c>
      <c r="B70" s="3"/>
      <c r="F70" s="33"/>
      <c r="H70" s="33"/>
      <c r="I70" s="3"/>
      <c r="J70" s="33"/>
      <c r="L70" s="33"/>
      <c r="N70" s="33"/>
      <c r="O70" s="72"/>
      <c r="P70" s="71"/>
      <c r="Q70" s="72"/>
      <c r="R70" s="72"/>
      <c r="S70" s="90"/>
      <c r="T70" s="72"/>
      <c r="U70" s="72"/>
      <c r="V70" s="72"/>
      <c r="W70" s="72"/>
    </row>
    <row r="71" spans="1:26" s="1" customFormat="1" ht="12" hidden="1" customHeight="1" x14ac:dyDescent="0.2">
      <c r="A71" s="3" t="s">
        <v>103</v>
      </c>
      <c r="B71" s="3"/>
      <c r="F71" s="33"/>
      <c r="H71" s="33"/>
      <c r="I71" s="3"/>
      <c r="J71" s="33"/>
      <c r="L71" s="33"/>
      <c r="N71" s="33"/>
      <c r="O71" s="72"/>
      <c r="P71" s="73"/>
      <c r="Q71" s="72"/>
      <c r="R71" s="72"/>
      <c r="S71" s="90"/>
      <c r="T71" s="72"/>
      <c r="U71" s="72"/>
      <c r="V71" s="72"/>
      <c r="W71" s="72"/>
    </row>
    <row r="72" spans="1:26" s="1" customFormat="1" ht="9" hidden="1" customHeight="1" x14ac:dyDescent="0.2">
      <c r="A72" s="10"/>
      <c r="B72" s="10"/>
      <c r="F72" s="33"/>
      <c r="H72" s="33"/>
      <c r="O72" s="72"/>
      <c r="P72" s="73"/>
      <c r="Q72" s="72"/>
      <c r="R72" s="72"/>
      <c r="S72" s="90"/>
      <c r="T72" s="72"/>
      <c r="U72" s="72"/>
      <c r="V72" s="72"/>
      <c r="W72" s="72"/>
    </row>
    <row r="73" spans="1:26" ht="10.5" hidden="1" customHeight="1" x14ac:dyDescent="0.2">
      <c r="A73" s="12" t="s">
        <v>90</v>
      </c>
      <c r="B73" s="13">
        <v>1948</v>
      </c>
      <c r="C73" s="13">
        <v>1960</v>
      </c>
      <c r="D73" s="34"/>
      <c r="E73" s="108">
        <v>1970</v>
      </c>
      <c r="F73" s="109"/>
      <c r="G73" s="108">
        <v>1975</v>
      </c>
      <c r="H73" s="109"/>
      <c r="I73" s="108">
        <v>1980</v>
      </c>
      <c r="J73" s="109"/>
      <c r="K73" s="108">
        <v>1990</v>
      </c>
      <c r="L73" s="109"/>
      <c r="M73" s="108">
        <v>1995</v>
      </c>
      <c r="N73" s="109"/>
      <c r="O73" s="112">
        <v>2000</v>
      </c>
      <c r="P73" s="113"/>
      <c r="Q73" s="110">
        <v>2007</v>
      </c>
      <c r="R73" s="111"/>
      <c r="S73" s="110">
        <v>2010</v>
      </c>
      <c r="T73" s="111"/>
      <c r="U73" s="64"/>
      <c r="V73" s="64"/>
      <c r="W73" s="64"/>
    </row>
    <row r="74" spans="1:26" ht="12" hidden="1" customHeight="1" x14ac:dyDescent="0.25">
      <c r="A74" s="15" t="s">
        <v>5</v>
      </c>
      <c r="B74" s="16" t="s">
        <v>2</v>
      </c>
      <c r="C74" s="16" t="s">
        <v>2</v>
      </c>
      <c r="D74" s="15" t="s">
        <v>4</v>
      </c>
      <c r="E74" s="16" t="s">
        <v>2</v>
      </c>
      <c r="F74" s="15" t="s">
        <v>4</v>
      </c>
      <c r="G74" s="16" t="s">
        <v>2</v>
      </c>
      <c r="H74" s="15" t="s">
        <v>4</v>
      </c>
      <c r="I74" s="27" t="s">
        <v>2</v>
      </c>
      <c r="J74" s="15" t="s">
        <v>4</v>
      </c>
      <c r="K74" s="12" t="s">
        <v>2</v>
      </c>
      <c r="L74" s="15" t="s">
        <v>4</v>
      </c>
      <c r="M74" s="16" t="s">
        <v>2</v>
      </c>
      <c r="N74" s="26" t="s">
        <v>4</v>
      </c>
      <c r="O74" s="12" t="s">
        <v>2</v>
      </c>
      <c r="P74" s="12" t="s">
        <v>3</v>
      </c>
      <c r="Q74" s="82" t="s">
        <v>92</v>
      </c>
      <c r="R74" s="12" t="s">
        <v>4</v>
      </c>
      <c r="S74" s="92" t="s">
        <v>92</v>
      </c>
      <c r="T74" s="12" t="s">
        <v>4</v>
      </c>
      <c r="U74" s="77"/>
      <c r="V74" s="77"/>
      <c r="W74" s="77"/>
    </row>
    <row r="75" spans="1:26" ht="10.5" hidden="1" customHeight="1" x14ac:dyDescent="0.2">
      <c r="A75" s="53"/>
      <c r="B75" s="18" t="s">
        <v>6</v>
      </c>
      <c r="C75" s="18" t="s">
        <v>6</v>
      </c>
      <c r="D75" s="17" t="s">
        <v>7</v>
      </c>
      <c r="E75" s="18" t="s">
        <v>6</v>
      </c>
      <c r="F75" s="17" t="s">
        <v>7</v>
      </c>
      <c r="G75" s="18" t="s">
        <v>6</v>
      </c>
      <c r="H75" s="17" t="s">
        <v>7</v>
      </c>
      <c r="I75" s="29" t="s">
        <v>6</v>
      </c>
      <c r="J75" s="17" t="s">
        <v>7</v>
      </c>
      <c r="K75" s="17" t="s">
        <v>6</v>
      </c>
      <c r="L75" s="17" t="s">
        <v>7</v>
      </c>
      <c r="M75" s="18" t="s">
        <v>6</v>
      </c>
      <c r="N75" s="28" t="s">
        <v>7</v>
      </c>
      <c r="O75" s="17" t="s">
        <v>6</v>
      </c>
      <c r="P75" s="17" t="s">
        <v>7</v>
      </c>
      <c r="Q75" s="17" t="s">
        <v>6</v>
      </c>
      <c r="R75" s="17" t="s">
        <v>7</v>
      </c>
      <c r="S75" s="93" t="s">
        <v>6</v>
      </c>
      <c r="T75" s="17" t="s">
        <v>7</v>
      </c>
      <c r="U75" s="64"/>
      <c r="V75" s="64"/>
      <c r="W75" s="64"/>
    </row>
    <row r="76" spans="1:26" ht="10.5" hidden="1" customHeight="1" x14ac:dyDescent="0.2">
      <c r="A76" s="50"/>
      <c r="B76" s="50"/>
      <c r="C76" s="50"/>
      <c r="D76" s="50"/>
      <c r="E76" s="50"/>
      <c r="F76" s="50"/>
      <c r="G76" s="50"/>
      <c r="H76" s="50"/>
      <c r="I76" s="51"/>
      <c r="J76" s="50"/>
      <c r="K76" s="50"/>
      <c r="L76" s="50"/>
      <c r="M76" s="50"/>
      <c r="N76" s="52"/>
      <c r="O76" s="64"/>
      <c r="P76" s="64"/>
      <c r="R76" s="64"/>
      <c r="T76" s="64"/>
      <c r="U76" s="64"/>
      <c r="V76" s="64"/>
      <c r="W76" s="64"/>
    </row>
    <row r="77" spans="1:26" ht="12" customHeight="1" x14ac:dyDescent="0.2">
      <c r="A77" s="22" t="s">
        <v>45</v>
      </c>
      <c r="B77" s="5">
        <f>SUM(B79:B93)</f>
        <v>80819</v>
      </c>
      <c r="C77" s="5">
        <f>SUM(C79:C93)</f>
        <v>133221</v>
      </c>
      <c r="D77" s="33">
        <f>(((C77/B77)^(1/12))-1)*100</f>
        <v>4.2529296455487975</v>
      </c>
      <c r="E77" s="5">
        <f>SUM(E79:E93)</f>
        <v>179012</v>
      </c>
      <c r="F77" s="33">
        <f>(((E77/C77)^(1/10))-1)*100</f>
        <v>2.9985108053212972</v>
      </c>
      <c r="G77" s="5">
        <f>SUM(G79:G95)</f>
        <v>204616</v>
      </c>
      <c r="H77" s="33">
        <f>(((G77/E77)^(1/5))-1)*100</f>
        <v>2.7097067259924223</v>
      </c>
      <c r="I77" s="5">
        <f>SUM(I79:I95)</f>
        <v>235742</v>
      </c>
      <c r="J77" s="33">
        <f>(((I77/G77)^(1/5))-1)*100</f>
        <v>2.8725427532126258</v>
      </c>
      <c r="K77" s="5">
        <f>SUM(K79:K83,K85:K89,K91:K93)</f>
        <v>302715</v>
      </c>
      <c r="L77" s="33">
        <f>(((K77/I77)^(1/10))-1)*100</f>
        <v>2.5320634902202599</v>
      </c>
      <c r="M77" s="5">
        <f>SUM(M79:M95)</f>
        <v>313833</v>
      </c>
      <c r="N77" s="33">
        <f>(((M77/K77)^(1/(80/15))-1))*100</f>
        <v>0.67859009328847808</v>
      </c>
      <c r="O77" s="60">
        <f>SUM(O79:O93)</f>
        <v>330129</v>
      </c>
      <c r="P77" s="61">
        <f>(((O77/M77)^(1/((W$6-V$6)/365)))-1)*100</f>
        <v>1.090243548199088</v>
      </c>
      <c r="Q77" s="84">
        <v>372533</v>
      </c>
      <c r="R77" s="61">
        <f t="shared" ref="R77:R135" si="4">(((Q77/O77)^(1/((X$6-W$6)/365)))-1)*100</f>
        <v>1.6796364655329299</v>
      </c>
      <c r="S77" s="94">
        <v>403944</v>
      </c>
      <c r="T77" s="61">
        <f>(((S77/Q77)^(1/((Y$6-X$6)/365)))-1)*100</f>
        <v>2.986658311522028</v>
      </c>
      <c r="U77" s="64"/>
      <c r="V77" s="64"/>
      <c r="W77" s="64"/>
    </row>
    <row r="78" spans="1:26" s="11" customFormat="1" ht="8.25" hidden="1" customHeight="1" x14ac:dyDescent="0.2">
      <c r="B78" s="5"/>
      <c r="C78" s="5"/>
      <c r="D78" s="33"/>
      <c r="E78" s="5"/>
      <c r="F78" s="33"/>
      <c r="G78" s="5"/>
      <c r="H78" s="33"/>
      <c r="I78" s="5"/>
      <c r="J78" s="33"/>
      <c r="K78" s="5"/>
      <c r="L78" s="33"/>
      <c r="M78" s="5"/>
      <c r="N78" s="32"/>
      <c r="O78" s="74"/>
      <c r="P78" s="78"/>
      <c r="Q78" s="87"/>
      <c r="R78" s="61"/>
      <c r="S78" s="97"/>
      <c r="T78" s="61"/>
      <c r="U78" s="64"/>
      <c r="V78" s="64"/>
      <c r="W78" s="64"/>
      <c r="X78" s="10"/>
      <c r="Y78" s="10"/>
      <c r="Z78" s="10"/>
    </row>
    <row r="79" spans="1:26" s="11" customFormat="1" ht="10.5" hidden="1" customHeight="1" x14ac:dyDescent="0.2">
      <c r="A79" s="10" t="s">
        <v>46</v>
      </c>
      <c r="B79" s="7">
        <v>5913</v>
      </c>
      <c r="C79" s="7">
        <v>8353</v>
      </c>
      <c r="D79" s="33">
        <f>(((C79/B79)^(1/12))-1)*100</f>
        <v>2.9207360678577654</v>
      </c>
      <c r="E79" s="7">
        <v>10215</v>
      </c>
      <c r="F79" s="33">
        <f>(((E79/C79)^(1/10))-1)*100</f>
        <v>2.0327492915537704</v>
      </c>
      <c r="G79" s="7">
        <v>11589</v>
      </c>
      <c r="H79" s="33">
        <f>(((G79/E79)^(1/5))-1)*100</f>
        <v>2.5561050125682216</v>
      </c>
      <c r="I79" s="7">
        <v>14466</v>
      </c>
      <c r="J79" s="33">
        <f>(((I79/G79)^(1/5))-1)*100</f>
        <v>4.5347053836194862</v>
      </c>
      <c r="K79" s="7">
        <v>13853</v>
      </c>
      <c r="L79" s="33">
        <f>(((K79/I79)^(1/10))-1)*100</f>
        <v>-0.43205646638132533</v>
      </c>
      <c r="M79" s="7">
        <v>14862</v>
      </c>
      <c r="N79" s="33">
        <f>(((M79/K79)^(1/(80/15))-1))*100</f>
        <v>1.3269608335096272</v>
      </c>
      <c r="O79" s="60">
        <v>16657</v>
      </c>
      <c r="P79" s="61">
        <f>(((O79/M79)^(1/((W$6-V$6)/365)))-1)*100</f>
        <v>2.4724632694939519</v>
      </c>
      <c r="Q79" s="84">
        <v>19253</v>
      </c>
      <c r="R79" s="61">
        <f t="shared" si="4"/>
        <v>2.0164842149150042</v>
      </c>
      <c r="S79" s="94">
        <v>19242</v>
      </c>
      <c r="T79" s="61">
        <f>(((S79/Q79)^(1/((Y$6-X$6)/365)))-1)*100</f>
        <v>-2.0774587298222347E-2</v>
      </c>
      <c r="U79" s="64"/>
      <c r="V79" s="64"/>
      <c r="W79" s="64"/>
      <c r="X79" s="10"/>
      <c r="Y79" s="10"/>
      <c r="Z79" s="10"/>
    </row>
    <row r="80" spans="1:26" ht="12" hidden="1" customHeight="1" x14ac:dyDescent="0.2">
      <c r="A80" s="10" t="s">
        <v>47</v>
      </c>
      <c r="B80" s="7">
        <v>3390</v>
      </c>
      <c r="C80" s="7">
        <v>4927</v>
      </c>
      <c r="D80" s="33">
        <f>(((C80/B80)^(1/12))-1)*100</f>
        <v>3.1648866490680883</v>
      </c>
      <c r="E80" s="7">
        <v>6584</v>
      </c>
      <c r="F80" s="33">
        <f>(((E80/C80)^(1/10))-1)*100</f>
        <v>2.9415554088782381</v>
      </c>
      <c r="G80" s="7">
        <v>7932</v>
      </c>
      <c r="H80" s="33">
        <f>(((G80/E80)^(1/5))-1)*100</f>
        <v>3.7955122742095559</v>
      </c>
      <c r="I80" s="7">
        <v>8878</v>
      </c>
      <c r="J80" s="33">
        <f>(((I80/G80)^(1/5))-1)*100</f>
        <v>2.2790032572056029</v>
      </c>
      <c r="K80" s="7">
        <v>10817</v>
      </c>
      <c r="L80" s="33">
        <f>(((K80/I80)^(1/10))-1)*100</f>
        <v>1.9950673102755667</v>
      </c>
      <c r="M80" s="7">
        <v>12836</v>
      </c>
      <c r="N80" s="33">
        <f>(((M80/K80)^(1/(80/15))-1))*100</f>
        <v>3.2608129329343205</v>
      </c>
      <c r="O80" s="60">
        <v>12213</v>
      </c>
      <c r="P80" s="61">
        <f>(((O80/M80)^(1/((W$6-V$6)/365)))-1)*100</f>
        <v>-1.0600549630799594</v>
      </c>
      <c r="Q80" s="84">
        <v>12137</v>
      </c>
      <c r="R80" s="61">
        <f t="shared" si="4"/>
        <v>-8.6007057046222357E-2</v>
      </c>
      <c r="S80" s="94">
        <v>13587</v>
      </c>
      <c r="T80" s="61">
        <f>(((S80/Q80)^(1/((Y$6-X$6)/365)))-1)*100</f>
        <v>4.1881169388765516</v>
      </c>
      <c r="U80" s="64"/>
      <c r="V80" s="64"/>
      <c r="W80" s="64"/>
    </row>
    <row r="81" spans="1:23" ht="12" hidden="1" customHeight="1" x14ac:dyDescent="0.2">
      <c r="A81" s="10" t="s">
        <v>48</v>
      </c>
      <c r="B81" s="7">
        <v>5503</v>
      </c>
      <c r="C81" s="7">
        <v>8946</v>
      </c>
      <c r="D81" s="33">
        <f>(((C81/B81)^(1/12))-1)*100</f>
        <v>4.132376935721549</v>
      </c>
      <c r="E81" s="7">
        <v>10161</v>
      </c>
      <c r="F81" s="33">
        <f>(((E81/C81)^(1/10))-1)*100</f>
        <v>1.2816471646247329</v>
      </c>
      <c r="G81" s="7">
        <v>10404</v>
      </c>
      <c r="H81" s="33">
        <f>(((G81/E81)^(1/5))-1)*100</f>
        <v>0.47378854700728112</v>
      </c>
      <c r="I81" s="7">
        <v>11899</v>
      </c>
      <c r="J81" s="33">
        <f>(((I81/G81)^(1/5))-1)*100</f>
        <v>2.7216588513873541</v>
      </c>
      <c r="K81" s="7">
        <v>11474</v>
      </c>
      <c r="L81" s="33">
        <f>(((K81/I81)^(1/10))-1)*100</f>
        <v>-0.36304695310324098</v>
      </c>
      <c r="M81" s="7">
        <v>10526</v>
      </c>
      <c r="N81" s="33">
        <f>(((M81/K81)^(1/(80/15))-1))*100</f>
        <v>-1.6039085355994409</v>
      </c>
      <c r="O81" s="60">
        <v>11705</v>
      </c>
      <c r="P81" s="61">
        <f>(((O81/M81)^(1/((W$6-V$6)/365)))-1)*100</f>
        <v>2.3001878994640013</v>
      </c>
      <c r="Q81" s="84">
        <v>12913</v>
      </c>
      <c r="R81" s="61">
        <f t="shared" si="4"/>
        <v>1.3630479341639967</v>
      </c>
      <c r="S81" s="94">
        <v>12648</v>
      </c>
      <c r="T81" s="61">
        <f>(((S81/Q81)^(1/((Y$6-X$6)/365)))-1)*100</f>
        <v>-0.75099466368323542</v>
      </c>
      <c r="U81" s="64"/>
      <c r="V81" s="64"/>
      <c r="W81" s="64"/>
    </row>
    <row r="82" spans="1:23" ht="12" hidden="1" customHeight="1" x14ac:dyDescent="0.2">
      <c r="A82" s="10" t="s">
        <v>49</v>
      </c>
      <c r="B82" s="7">
        <v>5894</v>
      </c>
      <c r="C82" s="7">
        <v>8658</v>
      </c>
      <c r="D82" s="33">
        <f>(((C82/B82)^(1/12))-1)*100</f>
        <v>3.2564732419765763</v>
      </c>
      <c r="E82" s="7">
        <v>12402</v>
      </c>
      <c r="F82" s="33">
        <f>(((E82/C82)^(1/10))-1)*100</f>
        <v>3.6590953960205619</v>
      </c>
      <c r="G82" s="7">
        <v>15142</v>
      </c>
      <c r="H82" s="33">
        <f>(((G82/E82)^(1/5))-1)*100</f>
        <v>4.0730549456948317</v>
      </c>
      <c r="I82" s="7">
        <v>17509</v>
      </c>
      <c r="J82" s="33">
        <f>(((I82/G82)^(1/5))-1)*100</f>
        <v>2.9474562879437949</v>
      </c>
      <c r="K82" s="7">
        <v>25236</v>
      </c>
      <c r="L82" s="33">
        <f>(((K82/I82)^(1/10))-1)*100</f>
        <v>3.72320256251788</v>
      </c>
      <c r="M82" s="7">
        <v>28034</v>
      </c>
      <c r="N82" s="33">
        <f>(((M82/K82)^(1/(80/15))-1))*100</f>
        <v>1.9910594636472156</v>
      </c>
      <c r="O82" s="60">
        <v>33177</v>
      </c>
      <c r="P82" s="61">
        <f>(((O82/M82)^(1/((W$6-V$6)/365)))-1)*100</f>
        <v>3.6738687372437351</v>
      </c>
      <c r="Q82" s="84">
        <v>34507</v>
      </c>
      <c r="R82" s="61">
        <f t="shared" si="4"/>
        <v>0.5432545988030224</v>
      </c>
      <c r="S82" s="94">
        <v>39271</v>
      </c>
      <c r="T82" s="61">
        <f>(((S82/Q82)^(1/((Y$6-X$6)/365)))-1)*100</f>
        <v>4.813798973339245</v>
      </c>
      <c r="U82" s="64"/>
      <c r="V82" s="64"/>
      <c r="W82" s="64"/>
    </row>
    <row r="83" spans="1:23" ht="12" hidden="1" customHeight="1" x14ac:dyDescent="0.2">
      <c r="A83" s="10" t="s">
        <v>50</v>
      </c>
      <c r="B83" s="7">
        <v>16970</v>
      </c>
      <c r="C83" s="7">
        <v>32742</v>
      </c>
      <c r="D83" s="33">
        <f>(((C83/B83)^(1/12))-1)*100</f>
        <v>5.6295136455856154</v>
      </c>
      <c r="E83" s="7">
        <v>39834</v>
      </c>
      <c r="F83" s="33">
        <f>(((E83/C83)^(1/10))-1)*100</f>
        <v>1.9799680307409195</v>
      </c>
      <c r="G83" s="7">
        <v>41081</v>
      </c>
      <c r="H83" s="33">
        <f>(((G83/E83)^(1/5))-1)*100</f>
        <v>0.61840243210475876</v>
      </c>
      <c r="I83" s="7">
        <v>47605</v>
      </c>
      <c r="J83" s="33">
        <f>(((I83/G83)^(1/5))-1)*100</f>
        <v>2.991720348609439</v>
      </c>
      <c r="K83" s="7">
        <v>61773</v>
      </c>
      <c r="L83" s="33">
        <f>(((K83/I83)^(1/10))-1)*100</f>
        <v>2.6395200037620192</v>
      </c>
      <c r="M83" s="7">
        <v>47781</v>
      </c>
      <c r="N83" s="33">
        <f>(((M83/K83)^(1/(80/15))-1))*100</f>
        <v>-4.7016016776903813</v>
      </c>
      <c r="O83" s="60">
        <v>46705</v>
      </c>
      <c r="P83" s="61">
        <f>(((O83/M83)^(1/((W$6-V$6)/365)))-1)*100</f>
        <v>-0.48669608803841857</v>
      </c>
      <c r="Q83" s="84">
        <v>48778</v>
      </c>
      <c r="R83" s="61">
        <f t="shared" si="4"/>
        <v>0.60040858823833254</v>
      </c>
      <c r="S83" s="94">
        <v>55960</v>
      </c>
      <c r="T83" s="61">
        <f>(((S83/Q83)^(1/((Y$6-X$6)/365)))-1)*100</f>
        <v>5.1203647316140577</v>
      </c>
      <c r="U83" s="64"/>
      <c r="V83" s="64"/>
      <c r="W83" s="64"/>
    </row>
    <row r="84" spans="1:23" ht="9" hidden="1" customHeight="1" x14ac:dyDescent="0.2">
      <c r="B84" s="7"/>
      <c r="C84" s="7"/>
      <c r="D84" s="33"/>
      <c r="E84" s="7"/>
      <c r="F84" s="33"/>
      <c r="G84" s="7"/>
      <c r="H84" s="33"/>
      <c r="I84" s="7"/>
      <c r="J84" s="33"/>
      <c r="K84" s="7"/>
      <c r="L84" s="33"/>
      <c r="M84" s="7"/>
      <c r="N84" s="33"/>
      <c r="O84" s="60"/>
      <c r="P84" s="62"/>
      <c r="R84" s="61"/>
      <c r="T84" s="61"/>
      <c r="U84" s="64"/>
      <c r="V84" s="64"/>
      <c r="W84" s="64"/>
    </row>
    <row r="85" spans="1:23" ht="12" hidden="1" customHeight="1" x14ac:dyDescent="0.2">
      <c r="A85" s="10" t="s">
        <v>51</v>
      </c>
      <c r="B85" s="7">
        <v>3805</v>
      </c>
      <c r="C85" s="7">
        <v>5869</v>
      </c>
      <c r="D85" s="33">
        <f>(((C85/B85)^(1/12))-1)*100</f>
        <v>3.6774055343969048</v>
      </c>
      <c r="E85" s="7">
        <v>7116</v>
      </c>
      <c r="F85" s="33">
        <f>(((E85/C85)^(1/10))-1)*100</f>
        <v>1.9452940752419101</v>
      </c>
      <c r="G85" s="7">
        <v>8363</v>
      </c>
      <c r="H85" s="33">
        <f>(((G85/E85)^(1/5))-1)*100</f>
        <v>3.2821408481243708</v>
      </c>
      <c r="I85" s="7">
        <v>9072</v>
      </c>
      <c r="J85" s="33">
        <f>(((I85/G85)^(1/5))-1)*100</f>
        <v>1.640826748542823</v>
      </c>
      <c r="K85" s="7">
        <v>10306</v>
      </c>
      <c r="L85" s="33">
        <f>(((K85/I85)^(1/10))-1)*100</f>
        <v>1.2835021086681886</v>
      </c>
      <c r="M85" s="7">
        <v>10510</v>
      </c>
      <c r="N85" s="33">
        <f>(((M85/K85)^(1/(80/15))-1))*100</f>
        <v>0.36819370470433377</v>
      </c>
      <c r="O85" s="60">
        <v>12344</v>
      </c>
      <c r="P85" s="61">
        <f>(((O85/M85)^(1/((W$6-V$6)/365)))-1)*100</f>
        <v>3.5053232431075942</v>
      </c>
      <c r="Q85" s="84">
        <v>12657</v>
      </c>
      <c r="R85" s="61">
        <f t="shared" si="4"/>
        <v>0.34575163239862761</v>
      </c>
      <c r="S85" s="94">
        <v>13588</v>
      </c>
      <c r="T85" s="61">
        <f>(((S85/Q85)^(1/((Y$6-X$6)/365)))-1)*100</f>
        <v>2.6139042294858639</v>
      </c>
      <c r="U85" s="64"/>
      <c r="V85" s="64"/>
      <c r="W85" s="64"/>
    </row>
    <row r="86" spans="1:23" ht="10.5" hidden="1" customHeight="1" x14ac:dyDescent="0.2">
      <c r="A86" s="10" t="s">
        <v>52</v>
      </c>
      <c r="B86" s="7">
        <v>8184</v>
      </c>
      <c r="C86" s="7">
        <v>10707</v>
      </c>
      <c r="D86" s="33">
        <f>(((C86/B86)^(1/12))-1)*100</f>
        <v>2.264566527044809</v>
      </c>
      <c r="E86" s="7">
        <v>12221</v>
      </c>
      <c r="F86" s="33">
        <f>(((E86/C86)^(1/10))-1)*100</f>
        <v>1.331365284610686</v>
      </c>
      <c r="G86" s="7">
        <v>12793</v>
      </c>
      <c r="H86" s="33">
        <f>(((G86/E86)^(1/5))-1)*100</f>
        <v>0.91904477563258258</v>
      </c>
      <c r="I86" s="7">
        <v>13381</v>
      </c>
      <c r="J86" s="33">
        <f>(((I86/G86)^(1/5))-1)*100</f>
        <v>0.9028037902502728</v>
      </c>
      <c r="K86" s="7">
        <v>15537</v>
      </c>
      <c r="L86" s="33">
        <f>(((K86/I86)^(1/10))-1)*100</f>
        <v>1.505099090700579</v>
      </c>
      <c r="M86" s="7">
        <v>15326</v>
      </c>
      <c r="N86" s="33">
        <f>(((M86/K86)^(1/(80/15))-1))*100</f>
        <v>-0.25605057165591916</v>
      </c>
      <c r="O86" s="60">
        <v>18137</v>
      </c>
      <c r="P86" s="61">
        <f>(((O86/M86)^(1/((W$6-V$6)/365)))-1)*100</f>
        <v>3.673080665930506</v>
      </c>
      <c r="Q86" s="84">
        <v>18221</v>
      </c>
      <c r="R86" s="61">
        <f t="shared" si="4"/>
        <v>6.3712297404894258E-2</v>
      </c>
      <c r="S86" s="94">
        <v>20084</v>
      </c>
      <c r="T86" s="61">
        <f>(((S86/Q86)^(1/((Y$6-X$6)/365)))-1)*100</f>
        <v>3.6024418746460674</v>
      </c>
      <c r="U86" s="64"/>
      <c r="V86" s="64"/>
      <c r="W86" s="64"/>
    </row>
    <row r="87" spans="1:23" ht="12" hidden="1" customHeight="1" x14ac:dyDescent="0.2">
      <c r="A87" s="10" t="s">
        <v>53</v>
      </c>
      <c r="B87" s="7">
        <v>4682</v>
      </c>
      <c r="C87" s="7">
        <v>6901</v>
      </c>
      <c r="D87" s="33">
        <f>(((C87/B87)^(1/12))-1)*100</f>
        <v>3.2856653471075692</v>
      </c>
      <c r="E87" s="7">
        <v>9115</v>
      </c>
      <c r="F87" s="33">
        <f>(((E87/C87)^(1/10))-1)*100</f>
        <v>2.8216253204548902</v>
      </c>
      <c r="G87" s="7">
        <v>9198</v>
      </c>
      <c r="H87" s="33">
        <f>(((G87/E87)^(1/5))-1)*100</f>
        <v>0.18145765525487967</v>
      </c>
      <c r="I87" s="7">
        <v>10500</v>
      </c>
      <c r="J87" s="33">
        <f>(((I87/G87)^(1/5))-1)*100</f>
        <v>2.683148996868634</v>
      </c>
      <c r="K87" s="7">
        <v>12753</v>
      </c>
      <c r="L87" s="33">
        <f>(((K87/I87)^(1/10))-1)*100</f>
        <v>1.9629298186777389</v>
      </c>
      <c r="M87" s="7">
        <v>14148</v>
      </c>
      <c r="N87" s="33">
        <f>(((M87/K87)^(1/(80/15))-1))*100</f>
        <v>1.965441645758581</v>
      </c>
      <c r="O87" s="60">
        <v>15036</v>
      </c>
      <c r="P87" s="61">
        <f>(((O87/M87)^(1/((W$6-V$6)/365)))-1)*100</f>
        <v>1.3124719621040892</v>
      </c>
      <c r="Q87" s="84">
        <v>15700</v>
      </c>
      <c r="R87" s="61">
        <f t="shared" si="4"/>
        <v>0.59743033825414571</v>
      </c>
      <c r="S87" s="94">
        <v>16850</v>
      </c>
      <c r="T87" s="61">
        <f>(((S87/Q87)^(1/((Y$6-X$6)/365)))-1)*100</f>
        <v>2.6032100799152857</v>
      </c>
      <c r="U87" s="64"/>
      <c r="V87" s="64"/>
      <c r="W87" s="64"/>
    </row>
    <row r="88" spans="1:23" ht="12" hidden="1" customHeight="1" x14ac:dyDescent="0.2">
      <c r="A88" s="10" t="s">
        <v>54</v>
      </c>
      <c r="B88" s="7">
        <v>7994</v>
      </c>
      <c r="C88" s="7">
        <v>12415</v>
      </c>
      <c r="D88" s="33">
        <f>(((C88/B88)^(1/12))-1)*100</f>
        <v>3.7365694047416964</v>
      </c>
      <c r="E88" s="7">
        <v>18551</v>
      </c>
      <c r="F88" s="33">
        <f>(((E88/C88)^(1/10))-1)*100</f>
        <v>4.0979219834923475</v>
      </c>
      <c r="G88" s="7">
        <v>22732</v>
      </c>
      <c r="H88" s="33">
        <f>(((G88/E88)^(1/5))-1)*100</f>
        <v>4.1487506008517361</v>
      </c>
      <c r="I88" s="7">
        <v>28713</v>
      </c>
      <c r="J88" s="33">
        <f>(((I88/G88)^(1/5))-1)*100</f>
        <v>4.7823621552412598</v>
      </c>
      <c r="K88" s="7">
        <v>48523</v>
      </c>
      <c r="L88" s="33">
        <f>(((K88/I88)^(1/10))-1)*100</f>
        <v>5.3869673502486393</v>
      </c>
      <c r="M88" s="7">
        <v>63089</v>
      </c>
      <c r="N88" s="33">
        <f>(((M88/K88)^(1/(80/15))-1))*100</f>
        <v>5.0451788789268814</v>
      </c>
      <c r="O88" s="60">
        <v>67963</v>
      </c>
      <c r="P88" s="61">
        <f>(((O88/M88)^(1/((W$6-V$6)/365)))-1)*100</f>
        <v>1.6067987376002568</v>
      </c>
      <c r="Q88" s="84">
        <v>97810</v>
      </c>
      <c r="R88" s="61">
        <f t="shared" si="4"/>
        <v>5.1462920977599191</v>
      </c>
      <c r="S88" s="94">
        <v>107188</v>
      </c>
      <c r="T88" s="61">
        <f>(((S88/Q88)^(1/((Y$6-X$6)/365)))-1)*100</f>
        <v>3.3845493726382347</v>
      </c>
      <c r="U88" s="64"/>
      <c r="V88" s="64"/>
      <c r="W88" s="64"/>
    </row>
    <row r="89" spans="1:23" ht="12" hidden="1" customHeight="1" x14ac:dyDescent="0.2">
      <c r="A89" s="10" t="s">
        <v>55</v>
      </c>
      <c r="B89" s="7">
        <v>5742</v>
      </c>
      <c r="C89" s="7">
        <v>13812</v>
      </c>
      <c r="D89" s="33">
        <f>(((C89/B89)^(1/12))-1)*100</f>
        <v>7.5885650316756426</v>
      </c>
      <c r="E89" s="7">
        <v>21780</v>
      </c>
      <c r="F89" s="33">
        <f>(((E89/C89)^(1/10))-1)*100</f>
        <v>4.6598554480759669</v>
      </c>
      <c r="G89" s="7">
        <v>24123</v>
      </c>
      <c r="H89" s="33">
        <f>(((G89/E89)^(1/5))-1)*100</f>
        <v>2.0644943414809935</v>
      </c>
      <c r="I89" s="7">
        <v>25684</v>
      </c>
      <c r="J89" s="33">
        <f>(((I89/G89)^(1/5))-1)*100</f>
        <v>1.2619459306860259</v>
      </c>
      <c r="K89" s="7">
        <v>32889</v>
      </c>
      <c r="L89" s="33">
        <f>(((K89/I89)^(1/10))-1)*100</f>
        <v>2.5035250307436696</v>
      </c>
      <c r="M89" s="7">
        <v>34699</v>
      </c>
      <c r="N89" s="33">
        <f>(((M89/K89)^(1/(80/15))-1))*100</f>
        <v>1.0095483887824441</v>
      </c>
      <c r="O89" s="60">
        <v>34502</v>
      </c>
      <c r="P89" s="61">
        <f>(((O89/M89)^(1/((W$6-V$6)/365)))-1)*100</f>
        <v>-0.12188310190306417</v>
      </c>
      <c r="Q89" s="84">
        <v>34563</v>
      </c>
      <c r="R89" s="61">
        <f t="shared" si="4"/>
        <v>2.4351722430293599E-2</v>
      </c>
      <c r="S89" s="94">
        <v>35586</v>
      </c>
      <c r="T89" s="61">
        <f>(((S89/Q89)^(1/((Y$6-X$6)/365)))-1)*100</f>
        <v>1.0660529445349676</v>
      </c>
      <c r="U89" s="64"/>
      <c r="V89" s="64"/>
      <c r="W89" s="64"/>
    </row>
    <row r="90" spans="1:23" ht="9" hidden="1" customHeight="1" x14ac:dyDescent="0.2">
      <c r="N90" s="22"/>
      <c r="O90" s="60"/>
      <c r="P90" s="62"/>
      <c r="Q90" s="84"/>
      <c r="R90" s="61"/>
      <c r="S90" s="94"/>
      <c r="T90" s="61"/>
      <c r="U90" s="64"/>
      <c r="V90" s="64"/>
      <c r="W90" s="64"/>
    </row>
    <row r="91" spans="1:23" ht="12" hidden="1" customHeight="1" x14ac:dyDescent="0.2">
      <c r="A91" s="10" t="s">
        <v>56</v>
      </c>
      <c r="B91" s="7">
        <v>2786</v>
      </c>
      <c r="C91" s="7">
        <v>4741</v>
      </c>
      <c r="D91" s="33">
        <f>(((C91/B91)^(1/12))-1)*100</f>
        <v>4.5299486225078178</v>
      </c>
      <c r="E91" s="7">
        <v>5681</v>
      </c>
      <c r="F91" s="33">
        <f>(((E91/C91)^(1/10))-1)*100</f>
        <v>1.8252496160574339</v>
      </c>
      <c r="G91" s="7">
        <v>7345</v>
      </c>
      <c r="H91" s="33">
        <f>(((G91/E91)^(1/5))-1)*100</f>
        <v>5.2721280477195043</v>
      </c>
      <c r="I91" s="7">
        <v>7900</v>
      </c>
      <c r="J91" s="33">
        <f>(((I91/G91)^(1/5))-1)*100</f>
        <v>1.4675229107583787</v>
      </c>
      <c r="K91" s="7">
        <v>8440</v>
      </c>
      <c r="L91" s="33">
        <f>(((K91/I91)^(1/10))-1)*100</f>
        <v>0.66338621439692158</v>
      </c>
      <c r="M91" s="7">
        <v>9170</v>
      </c>
      <c r="N91" s="33">
        <f>(((M91/K91)^(1/(80/15))-1))*100</f>
        <v>1.5675652284919517</v>
      </c>
      <c r="O91" s="60">
        <v>9652</v>
      </c>
      <c r="P91" s="61">
        <f>(((O91/M91)^(1/((W$6-V$6)/365)))-1)*100</f>
        <v>1.1033529457369129</v>
      </c>
      <c r="Q91" s="84">
        <v>10890</v>
      </c>
      <c r="R91" s="61">
        <f t="shared" si="4"/>
        <v>1.6773610990490573</v>
      </c>
      <c r="S91" s="94">
        <v>10511</v>
      </c>
      <c r="T91" s="61">
        <f>(((S91/Q91)^(1/((Y$6-X$6)/365)))-1)*100</f>
        <v>-1.2795178035875487</v>
      </c>
      <c r="U91" s="64"/>
      <c r="V91" s="64"/>
      <c r="W91" s="64"/>
    </row>
    <row r="92" spans="1:23" ht="10.5" hidden="1" customHeight="1" x14ac:dyDescent="0.2">
      <c r="A92" s="10" t="s">
        <v>57</v>
      </c>
      <c r="B92" s="7">
        <v>4888</v>
      </c>
      <c r="C92" s="7">
        <v>9307</v>
      </c>
      <c r="D92" s="33">
        <f>(((C92/B92)^(1/12))-1)*100</f>
        <v>5.5131389106617412</v>
      </c>
      <c r="E92" s="7">
        <v>17939</v>
      </c>
      <c r="F92" s="33">
        <f>(((E92/C92)^(1/10))-1)*100</f>
        <v>6.7821968894808959</v>
      </c>
      <c r="G92" s="7">
        <v>25304</v>
      </c>
      <c r="H92" s="33">
        <f>(((G92/E92)^(1/5))-1)*100</f>
        <v>7.1218809432837427</v>
      </c>
      <c r="I92" s="7">
        <v>30449</v>
      </c>
      <c r="J92" s="33">
        <f>(((I92/G92)^(1/5))-1)*100</f>
        <v>3.7711837888724453</v>
      </c>
      <c r="K92" s="7">
        <v>39635</v>
      </c>
      <c r="L92" s="33">
        <f>(((K92/I92)^(1/10))-1)*100</f>
        <v>2.6716597783521756</v>
      </c>
      <c r="M92" s="7">
        <v>39589</v>
      </c>
      <c r="N92" s="33">
        <f>(((M92/K92)^(1/(80/15))-1))*100</f>
        <v>-2.1771337085152442E-2</v>
      </c>
      <c r="O92" s="60">
        <v>38366</v>
      </c>
      <c r="P92" s="61">
        <f>(((O92/M92)^(1/((W$6-V$6)/365)))-1)*100</f>
        <v>-0.66990409198057765</v>
      </c>
      <c r="Q92" s="84">
        <v>40008</v>
      </c>
      <c r="R92" s="61">
        <f t="shared" si="4"/>
        <v>0.57932803169853386</v>
      </c>
      <c r="S92" s="94">
        <v>42874</v>
      </c>
      <c r="T92" s="61">
        <f>(((S92/Q92)^(1/((Y$6-X$6)/365)))-1)*100</f>
        <v>2.5471323280795266</v>
      </c>
      <c r="U92" s="64"/>
      <c r="V92" s="64"/>
      <c r="W92" s="64"/>
    </row>
    <row r="93" spans="1:23" ht="12" hidden="1" customHeight="1" x14ac:dyDescent="0.2">
      <c r="A93" s="10" t="s">
        <v>58</v>
      </c>
      <c r="B93" s="7">
        <v>5068</v>
      </c>
      <c r="C93" s="7">
        <v>5843</v>
      </c>
      <c r="D93" s="33">
        <f>(((C93/B93)^(1/12))-1)*100</f>
        <v>1.1928761985697145</v>
      </c>
      <c r="E93" s="7">
        <v>7413</v>
      </c>
      <c r="F93" s="33">
        <f>(((E93/C93)^(1/10))-1)*100</f>
        <v>2.4084543488989807</v>
      </c>
      <c r="G93" s="7">
        <v>8610</v>
      </c>
      <c r="H93" s="33">
        <f>(((G93/E93)^(1/5))-1)*100</f>
        <v>3.0390462852422084</v>
      </c>
      <c r="I93" s="7">
        <v>9686</v>
      </c>
      <c r="J93" s="33">
        <f>(((I93/G93)^(1/5))-1)*100</f>
        <v>2.3830970486954151</v>
      </c>
      <c r="K93" s="7">
        <v>11479</v>
      </c>
      <c r="L93" s="33">
        <f>(((K93/I93)^(1/10))-1)*100</f>
        <v>1.7128817760981629</v>
      </c>
      <c r="M93" s="7">
        <v>13263</v>
      </c>
      <c r="N93" s="33">
        <f>(((M93/K93)^(1/(80/15))-1))*100</f>
        <v>2.7456209851221436</v>
      </c>
      <c r="O93" s="60">
        <v>13672</v>
      </c>
      <c r="P93" s="61">
        <f>(((O93/M93)^(1/((W$6-V$6)/365)))-1)*100</f>
        <v>0.65268921664749513</v>
      </c>
      <c r="Q93" s="84">
        <v>15096</v>
      </c>
      <c r="R93" s="61">
        <f t="shared" si="4"/>
        <v>1.3750841202054831</v>
      </c>
      <c r="S93" s="94">
        <v>16555</v>
      </c>
      <c r="T93" s="61">
        <f>(((S93/Q93)^(1/((Y$6-X$6)/365)))-1)*100</f>
        <v>3.4108953994361313</v>
      </c>
      <c r="U93" s="64"/>
      <c r="V93" s="64"/>
      <c r="W93" s="64"/>
    </row>
    <row r="94" spans="1:23" ht="12" hidden="1" customHeight="1" x14ac:dyDescent="0.2">
      <c r="B94" s="7"/>
      <c r="C94" s="7"/>
      <c r="D94" s="33"/>
      <c r="E94" s="7"/>
      <c r="F94" s="33"/>
      <c r="G94" s="7"/>
      <c r="H94" s="33"/>
      <c r="I94" s="7"/>
      <c r="J94" s="33"/>
      <c r="K94" s="7"/>
      <c r="L94" s="33"/>
      <c r="M94" s="7"/>
      <c r="N94" s="33"/>
      <c r="O94" s="60"/>
      <c r="P94" s="61"/>
      <c r="Q94" s="84"/>
      <c r="R94" s="61"/>
      <c r="S94" s="94"/>
      <c r="T94" s="61"/>
      <c r="U94" s="64"/>
      <c r="V94" s="64"/>
      <c r="W94" s="64"/>
    </row>
    <row r="95" spans="1:23" ht="9" hidden="1" customHeight="1" x14ac:dyDescent="0.2">
      <c r="B95" s="7"/>
      <c r="C95" s="7"/>
      <c r="D95" s="33"/>
      <c r="E95" s="7"/>
      <c r="F95" s="33"/>
      <c r="G95" s="7"/>
      <c r="H95" s="33"/>
      <c r="I95" s="7"/>
      <c r="J95" s="33"/>
      <c r="L95" s="33"/>
      <c r="M95" s="7"/>
      <c r="N95" s="33"/>
      <c r="O95" s="64"/>
      <c r="P95" s="62"/>
      <c r="Q95" s="84"/>
      <c r="R95" s="61"/>
      <c r="S95" s="94"/>
      <c r="T95" s="61"/>
      <c r="U95" s="64"/>
      <c r="V95" s="64"/>
      <c r="W95" s="64"/>
    </row>
    <row r="96" spans="1:23" ht="12" customHeight="1" x14ac:dyDescent="0.2">
      <c r="A96" s="22" t="s">
        <v>89</v>
      </c>
      <c r="B96" s="5">
        <f>SUM(B98:B109)</f>
        <v>49902</v>
      </c>
      <c r="C96" s="5">
        <f>SUM(C98:C109)</f>
        <v>76788</v>
      </c>
      <c r="D96" s="33">
        <f>(((C96/B96)^(1/12))-1)*100</f>
        <v>3.6568364707536549</v>
      </c>
      <c r="E96" s="5">
        <f>SUM(E98:E109)</f>
        <v>92487</v>
      </c>
      <c r="F96" s="33">
        <f>(((E96/C96)^(1/10))-1)*100</f>
        <v>1.8776066114403855</v>
      </c>
      <c r="G96" s="5">
        <f>SUM(G98:G109)</f>
        <v>104707</v>
      </c>
      <c r="H96" s="33">
        <f>(((G96/E96)^(1/5))-1)*100</f>
        <v>2.5130145598526221</v>
      </c>
      <c r="I96" s="5">
        <f>SUM(I98:I109)</f>
        <v>111368</v>
      </c>
      <c r="J96" s="33">
        <f>(((I96/G96)^(1/5))-1)*100</f>
        <v>1.2411199496370484</v>
      </c>
      <c r="K96" s="5">
        <f>SUM(K98:K109)</f>
        <v>147281</v>
      </c>
      <c r="L96" s="33">
        <f>(((K96/I96)^(1/10))-1)*100</f>
        <v>2.8344501784121956</v>
      </c>
      <c r="M96" s="5">
        <f>SUM(M98:M109)</f>
        <v>149598</v>
      </c>
      <c r="N96" s="33">
        <f>(((M96/K96)^(1/(80/15))-1))*100</f>
        <v>0.29310439674372635</v>
      </c>
      <c r="O96" s="60">
        <f>SUM(O98:O109)</f>
        <v>161623</v>
      </c>
      <c r="P96" s="61">
        <f>(((O96/M96)^(1/((W$6-V$6)/365)))-1)*100</f>
        <v>1.6698861112099506</v>
      </c>
      <c r="Q96" s="84">
        <v>180711</v>
      </c>
      <c r="R96" s="61">
        <f t="shared" si="4"/>
        <v>1.5506421107628121</v>
      </c>
      <c r="S96" s="94">
        <v>191078</v>
      </c>
      <c r="T96" s="61">
        <f>(((S96/Q96)^(1/((Y$6-X$6)/365)))-1)*100</f>
        <v>2.0486576778308674</v>
      </c>
      <c r="U96" s="64"/>
      <c r="V96" s="64"/>
      <c r="W96" s="64"/>
    </row>
    <row r="97" spans="1:26" ht="9" hidden="1" customHeight="1" x14ac:dyDescent="0.2">
      <c r="A97" s="22"/>
      <c r="B97" s="5"/>
      <c r="C97" s="5"/>
      <c r="D97" s="33"/>
      <c r="E97" s="5"/>
      <c r="F97" s="33"/>
      <c r="G97" s="5"/>
      <c r="H97" s="33"/>
      <c r="I97" s="5"/>
      <c r="J97" s="33"/>
      <c r="K97" s="5"/>
      <c r="L97" s="33"/>
      <c r="M97" s="5"/>
      <c r="N97" s="33"/>
      <c r="O97" s="60"/>
      <c r="P97" s="62"/>
      <c r="R97" s="61"/>
      <c r="T97" s="61"/>
      <c r="U97" s="64"/>
      <c r="V97" s="64"/>
      <c r="W97" s="64"/>
    </row>
    <row r="98" spans="1:26" ht="12" hidden="1" customHeight="1" x14ac:dyDescent="0.2">
      <c r="A98" s="10" t="s">
        <v>59</v>
      </c>
      <c r="B98" s="30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7">
        <v>19830</v>
      </c>
      <c r="L98" s="30">
        <v>0</v>
      </c>
      <c r="M98" s="7">
        <v>12623</v>
      </c>
      <c r="N98" s="33">
        <f>(((M98/K98)^(1/(80/15))-1))*100</f>
        <v>-8.1202139458214191</v>
      </c>
      <c r="O98" s="63">
        <v>16377</v>
      </c>
      <c r="P98" s="61">
        <f>(((O98/M98)^(1/((W$6-V$6)/365)))-1)*100</f>
        <v>5.7353445429501049</v>
      </c>
      <c r="Q98" s="84">
        <v>17231</v>
      </c>
      <c r="R98" s="61">
        <f t="shared" si="4"/>
        <v>0.70313053153916449</v>
      </c>
      <c r="S98" s="94">
        <v>18610</v>
      </c>
      <c r="T98" s="61">
        <f>(((S98/Q98)^(1/((Y$6-X$6)/365)))-1)*100</f>
        <v>2.8384395664130757</v>
      </c>
      <c r="U98" s="64"/>
      <c r="V98" s="64"/>
      <c r="W98" s="64"/>
    </row>
    <row r="99" spans="1:26" s="11" customFormat="1" ht="10.5" hidden="1" customHeight="1" x14ac:dyDescent="0.2">
      <c r="A99" s="10" t="s">
        <v>60</v>
      </c>
      <c r="B99" s="30">
        <v>0</v>
      </c>
      <c r="C99" s="7">
        <v>4343</v>
      </c>
      <c r="D99" s="30">
        <v>0</v>
      </c>
      <c r="E99" s="7">
        <v>5796</v>
      </c>
      <c r="F99" s="33">
        <f>(((E99/C99)^(1/10))-1)*100</f>
        <v>2.9280760030947928</v>
      </c>
      <c r="G99" s="7">
        <v>8196</v>
      </c>
      <c r="H99" s="33">
        <f>(((G99/E99)^(1/5))-1)*100</f>
        <v>7.1753016645781598</v>
      </c>
      <c r="I99" s="7">
        <v>11016</v>
      </c>
      <c r="J99" s="33">
        <f>(((I99/G99)^(1/5))-1)*100</f>
        <v>6.0924296720233917</v>
      </c>
      <c r="K99" s="7">
        <v>14816</v>
      </c>
      <c r="L99" s="33">
        <f>(((K99/I99)^(1/10))-1)*100</f>
        <v>3.0079405148997207</v>
      </c>
      <c r="M99" s="7">
        <v>17552</v>
      </c>
      <c r="N99" s="33">
        <f>(((M99/K99)^(1/(80/15))-1))*100</f>
        <v>3.2283968315585554</v>
      </c>
      <c r="O99" s="63">
        <v>21167</v>
      </c>
      <c r="P99" s="61">
        <f>(((O99/M99)^(1/((W$6-V$6)/365)))-1)*100</f>
        <v>4.093021987614387</v>
      </c>
      <c r="Q99" s="84">
        <v>25323</v>
      </c>
      <c r="R99" s="61">
        <f t="shared" si="4"/>
        <v>2.5018350093114261</v>
      </c>
      <c r="S99" s="94">
        <v>28410</v>
      </c>
      <c r="T99" s="61">
        <f>(((S99/Q99)^(1/((Y$6-X$6)/365)))-1)*100</f>
        <v>4.2704681543480172</v>
      </c>
      <c r="U99" s="64"/>
      <c r="V99" s="64"/>
      <c r="W99" s="64"/>
      <c r="X99" s="10"/>
      <c r="Y99" s="10"/>
      <c r="Z99" s="10"/>
    </row>
    <row r="100" spans="1:26" ht="12" hidden="1" customHeight="1" x14ac:dyDescent="0.2">
      <c r="A100" s="10" t="s">
        <v>61</v>
      </c>
      <c r="B100" s="30">
        <v>0</v>
      </c>
      <c r="C100" s="30">
        <v>0</v>
      </c>
      <c r="D100" s="30">
        <v>0</v>
      </c>
      <c r="E100" s="30">
        <v>0</v>
      </c>
      <c r="F100" s="30">
        <v>0</v>
      </c>
      <c r="G100" s="30">
        <v>0</v>
      </c>
      <c r="H100" s="30">
        <v>0</v>
      </c>
      <c r="I100" s="30">
        <v>0</v>
      </c>
      <c r="J100" s="30">
        <v>0</v>
      </c>
      <c r="K100" s="30">
        <v>0</v>
      </c>
      <c r="L100" s="30">
        <v>0</v>
      </c>
      <c r="M100" s="7">
        <v>9964</v>
      </c>
      <c r="N100" s="35">
        <v>0</v>
      </c>
      <c r="O100" s="63">
        <v>12294</v>
      </c>
      <c r="P100" s="61">
        <f>(((O100/M100)^(1/((W$6-V$6)/365)))-1)*100</f>
        <v>4.6039186104323448</v>
      </c>
      <c r="Q100" s="84">
        <v>13340</v>
      </c>
      <c r="R100" s="61">
        <f t="shared" si="4"/>
        <v>1.1318992564566033</v>
      </c>
      <c r="S100" s="94">
        <v>14403</v>
      </c>
      <c r="T100" s="61">
        <f>(((S100/Q100)^(1/((Y$6-X$6)/365)))-1)*100</f>
        <v>2.8264950628475782</v>
      </c>
      <c r="U100" s="64"/>
      <c r="V100" s="64"/>
      <c r="W100" s="64"/>
    </row>
    <row r="101" spans="1:26" ht="12" hidden="1" customHeight="1" x14ac:dyDescent="0.2">
      <c r="A101" s="10" t="s">
        <v>101</v>
      </c>
      <c r="B101" s="7">
        <v>15311</v>
      </c>
      <c r="C101" s="7">
        <v>17877</v>
      </c>
      <c r="D101" s="33">
        <f>(((C101/B101)^(1/12))-1)*100</f>
        <v>1.2995673056681589</v>
      </c>
      <c r="E101" s="7">
        <v>20268</v>
      </c>
      <c r="F101" s="33">
        <f>(((E101/C101)^(1/10))-1)*100</f>
        <v>1.2631949213085747</v>
      </c>
      <c r="G101" s="7">
        <v>20489</v>
      </c>
      <c r="H101" s="33">
        <f>(((G101/E101)^(1/5))-1)*100</f>
        <v>0.21713277555777122</v>
      </c>
      <c r="I101" s="7">
        <v>22900</v>
      </c>
      <c r="J101" s="33">
        <f>(((I101/G101)^(1/5))-1)*100</f>
        <v>2.249912251562769</v>
      </c>
      <c r="K101" s="7">
        <v>16943</v>
      </c>
      <c r="L101" s="33">
        <f>(((K101/I101)^(1/10))-1)*100</f>
        <v>-2.9678883313290827</v>
      </c>
      <c r="M101" s="7">
        <v>20514</v>
      </c>
      <c r="N101" s="33">
        <f>(((M101/K101)^(1/(80/15))-1))*100</f>
        <v>3.651062326139809</v>
      </c>
      <c r="O101" s="60">
        <v>20563</v>
      </c>
      <c r="P101" s="61">
        <f>(((O101/M101)^(1/((W$6-V$6)/365)))-1)*100</f>
        <v>5.1116582713794934E-2</v>
      </c>
      <c r="Q101" s="84">
        <v>21448</v>
      </c>
      <c r="R101" s="61">
        <f t="shared" si="4"/>
        <v>0.5825205536101441</v>
      </c>
      <c r="S101" s="94">
        <v>22365</v>
      </c>
      <c r="T101" s="61">
        <f>(((S101/Q101)^(1/((Y$6-X$6)/365)))-1)*100</f>
        <v>1.533656587472132</v>
      </c>
      <c r="U101" s="64"/>
      <c r="V101" s="64"/>
      <c r="W101" s="64"/>
    </row>
    <row r="102" spans="1:26" ht="12" hidden="1" customHeight="1" x14ac:dyDescent="0.2">
      <c r="A102" s="10" t="s">
        <v>62</v>
      </c>
      <c r="B102" s="30">
        <v>0</v>
      </c>
      <c r="C102" s="30">
        <v>0</v>
      </c>
      <c r="D102" s="30">
        <v>0</v>
      </c>
      <c r="E102" s="30">
        <v>0</v>
      </c>
      <c r="F102" s="30">
        <v>0</v>
      </c>
      <c r="G102" s="30">
        <v>0</v>
      </c>
      <c r="H102" s="30">
        <v>0</v>
      </c>
      <c r="I102" s="30">
        <v>0</v>
      </c>
      <c r="J102" s="30">
        <v>0</v>
      </c>
      <c r="K102" s="7">
        <v>8373</v>
      </c>
      <c r="L102" s="30">
        <v>0</v>
      </c>
      <c r="M102" s="7">
        <v>9724</v>
      </c>
      <c r="N102" s="33">
        <f>(((M102/K102)^(1/(80/15))-1))*100</f>
        <v>2.8444176972577617</v>
      </c>
      <c r="O102" s="63">
        <v>9769</v>
      </c>
      <c r="P102" s="61">
        <f>(((O102/M102)^(1/((W$6-V$6)/365)))-1)*100</f>
        <v>9.894700297785608E-2</v>
      </c>
      <c r="Q102" s="84">
        <v>10071</v>
      </c>
      <c r="R102" s="61">
        <f t="shared" si="4"/>
        <v>0.42054774816882023</v>
      </c>
      <c r="S102" s="94">
        <v>9795</v>
      </c>
      <c r="T102" s="61">
        <f>(((S102/Q102)^(1/((Y$6-X$6)/365)))-1)*100</f>
        <v>-1.0051339118679059</v>
      </c>
      <c r="U102" s="64"/>
      <c r="V102" s="64"/>
      <c r="W102" s="64"/>
    </row>
    <row r="103" spans="1:26" ht="9.75" hidden="1" customHeight="1" x14ac:dyDescent="0.2">
      <c r="N103" s="22"/>
      <c r="O103" s="60"/>
      <c r="P103" s="62"/>
      <c r="Q103" s="84"/>
      <c r="R103" s="61"/>
      <c r="S103" s="94"/>
      <c r="T103" s="61"/>
      <c r="U103" s="64"/>
      <c r="V103" s="64"/>
      <c r="W103" s="64"/>
    </row>
    <row r="104" spans="1:26" ht="12" hidden="1" customHeight="1" x14ac:dyDescent="0.2">
      <c r="A104" s="10" t="s">
        <v>63</v>
      </c>
      <c r="B104" s="7">
        <v>3540</v>
      </c>
      <c r="C104" s="7">
        <v>7603</v>
      </c>
      <c r="D104" s="33">
        <f>(((C104/B104)^(1/12))-1)*100</f>
        <v>6.5774055949076038</v>
      </c>
      <c r="E104" s="7">
        <v>8958</v>
      </c>
      <c r="F104" s="33">
        <f>(((E104/C104)^(1/10))-1)*100</f>
        <v>1.6535633084270973</v>
      </c>
      <c r="G104" s="7">
        <v>12301</v>
      </c>
      <c r="H104" s="33">
        <f>(((G104/E104)^(1/5))-1)*100</f>
        <v>6.5481398518224321</v>
      </c>
      <c r="I104" s="7">
        <v>9857</v>
      </c>
      <c r="J104" s="33">
        <f>(((I104/G104)^(1/5))-1)*100</f>
        <v>-4.333283638704966</v>
      </c>
      <c r="K104" s="7">
        <v>7254</v>
      </c>
      <c r="L104" s="33">
        <f>(((K104/I104)^(1/10))-1)*100</f>
        <v>-3.0197544338549487</v>
      </c>
      <c r="M104" s="7">
        <v>9491</v>
      </c>
      <c r="N104" s="33">
        <f t="shared" ref="N104:N109" si="5">(((M104/K104)^(1/(80/15))-1))*100</f>
        <v>5.1689902424458811</v>
      </c>
      <c r="O104" s="60">
        <v>9380</v>
      </c>
      <c r="P104" s="61">
        <f t="shared" ref="P104:P109" si="6">(((O104/M104)^(1/((W$6-V$6)/365)))-1)*100</f>
        <v>-0.25167452887535635</v>
      </c>
      <c r="Q104" s="84">
        <v>9601</v>
      </c>
      <c r="R104" s="61">
        <f t="shared" si="4"/>
        <v>0.32151031232012794</v>
      </c>
      <c r="S104" s="94">
        <v>9933</v>
      </c>
      <c r="T104" s="61">
        <f t="shared" ref="T104:T109" si="7">(((S104/Q104)^(1/((Y$6-X$6)/365)))-1)*100</f>
        <v>1.2435530676819573</v>
      </c>
      <c r="U104" s="64"/>
      <c r="V104" s="64"/>
      <c r="W104" s="64"/>
    </row>
    <row r="105" spans="1:26" ht="10.5" hidden="1" customHeight="1" x14ac:dyDescent="0.2">
      <c r="A105" s="10" t="s">
        <v>64</v>
      </c>
      <c r="B105" s="7">
        <v>10534</v>
      </c>
      <c r="C105" s="7">
        <v>12689</v>
      </c>
      <c r="D105" s="33">
        <f>(((C105/B105)^(1/12))-1)*100</f>
        <v>1.5631526843797205</v>
      </c>
      <c r="E105" s="7">
        <v>15123</v>
      </c>
      <c r="F105" s="33">
        <f>(((E105/C105)^(1/10))-1)*100</f>
        <v>1.7703001730558166</v>
      </c>
      <c r="G105" s="7">
        <v>15935</v>
      </c>
      <c r="H105" s="33">
        <f>(((G105/E105)^(1/5))-1)*100</f>
        <v>1.0515136351028964</v>
      </c>
      <c r="I105" s="7">
        <v>17481</v>
      </c>
      <c r="J105" s="33">
        <f>(((I105/G105)^(1/5))-1)*100</f>
        <v>1.869187200652167</v>
      </c>
      <c r="K105" s="7">
        <v>21329</v>
      </c>
      <c r="L105" s="33">
        <f>(((K105/I105)^(1/10))-1)*100</f>
        <v>2.0094537906155674</v>
      </c>
      <c r="M105" s="7">
        <v>13514</v>
      </c>
      <c r="N105" s="33">
        <f t="shared" si="5"/>
        <v>-8.2005632945488571</v>
      </c>
      <c r="O105" s="60">
        <v>14099</v>
      </c>
      <c r="P105" s="61">
        <f t="shared" si="6"/>
        <v>0.91187046601421962</v>
      </c>
      <c r="Q105" s="84">
        <v>15448</v>
      </c>
      <c r="R105" s="61">
        <f t="shared" si="4"/>
        <v>1.2674865364759258</v>
      </c>
      <c r="S105" s="94">
        <v>15837</v>
      </c>
      <c r="T105" s="61">
        <f t="shared" si="7"/>
        <v>0.90821719120171007</v>
      </c>
      <c r="U105" s="64"/>
      <c r="V105" s="64"/>
      <c r="W105" s="64"/>
    </row>
    <row r="106" spans="1:26" ht="12" hidden="1" customHeight="1" x14ac:dyDescent="0.2">
      <c r="A106" s="10" t="s">
        <v>65</v>
      </c>
      <c r="B106" s="7">
        <v>12424</v>
      </c>
      <c r="C106" s="7">
        <v>13694</v>
      </c>
      <c r="D106" s="33">
        <f>(((C106/B106)^(1/12))-1)*100</f>
        <v>0.81436215919936661</v>
      </c>
      <c r="E106" s="7">
        <v>14085</v>
      </c>
      <c r="F106" s="33">
        <f>(((E106/C106)^(1/10))-1)*100</f>
        <v>0.28192286346275797</v>
      </c>
      <c r="G106" s="7">
        <v>13948</v>
      </c>
      <c r="H106" s="33">
        <f>(((G106/E106)^(1/5))-1)*100</f>
        <v>-0.19529450193792597</v>
      </c>
      <c r="I106" s="7">
        <v>15075</v>
      </c>
      <c r="J106" s="33">
        <f>(((I106/G106)^(1/5))-1)*100</f>
        <v>1.5661701515626847</v>
      </c>
      <c r="K106" s="7">
        <v>12437</v>
      </c>
      <c r="L106" s="33">
        <f>(((K106/I106)^(1/10))-1)*100</f>
        <v>-1.9052349449799388</v>
      </c>
      <c r="M106" s="7">
        <v>14898</v>
      </c>
      <c r="N106" s="33">
        <f t="shared" si="5"/>
        <v>3.4432871791477693</v>
      </c>
      <c r="O106" s="60">
        <v>15269</v>
      </c>
      <c r="P106" s="61">
        <f t="shared" si="6"/>
        <v>0.52827684330303271</v>
      </c>
      <c r="Q106" s="84">
        <v>17373</v>
      </c>
      <c r="R106" s="61">
        <f t="shared" si="4"/>
        <v>1.7953373442550546</v>
      </c>
      <c r="S106" s="94">
        <v>18077</v>
      </c>
      <c r="T106" s="61">
        <f t="shared" si="7"/>
        <v>1.4545957183263569</v>
      </c>
      <c r="U106" s="64"/>
      <c r="V106" s="64"/>
      <c r="W106" s="64"/>
    </row>
    <row r="107" spans="1:26" ht="12" hidden="1" customHeight="1" x14ac:dyDescent="0.2">
      <c r="A107" s="10" t="s">
        <v>66</v>
      </c>
      <c r="B107" s="30">
        <v>0</v>
      </c>
      <c r="C107" s="7">
        <v>5554</v>
      </c>
      <c r="D107" s="30">
        <v>0</v>
      </c>
      <c r="E107" s="7">
        <v>8068</v>
      </c>
      <c r="F107" s="33">
        <f>(((E107/C107)^(1/10))-1)*100</f>
        <v>3.804457099226255</v>
      </c>
      <c r="G107" s="7">
        <v>9416</v>
      </c>
      <c r="H107" s="33">
        <f>(((G107/E107)^(1/5))-1)*100</f>
        <v>3.1383340279458549</v>
      </c>
      <c r="I107" s="7">
        <v>11017</v>
      </c>
      <c r="J107" s="33">
        <f>(((I107/G107)^(1/5))-1)*100</f>
        <v>3.1904199573725034</v>
      </c>
      <c r="K107" s="7">
        <v>14101</v>
      </c>
      <c r="L107" s="33">
        <f>(((K107/I107)^(1/10))-1)*100</f>
        <v>2.4987705874558674</v>
      </c>
      <c r="M107" s="7">
        <v>17081</v>
      </c>
      <c r="N107" s="33">
        <f t="shared" si="5"/>
        <v>3.6601621310203836</v>
      </c>
      <c r="O107" s="60">
        <v>18731</v>
      </c>
      <c r="P107" s="61">
        <f t="shared" si="6"/>
        <v>1.9948600464679833</v>
      </c>
      <c r="Q107" s="84">
        <v>22109</v>
      </c>
      <c r="R107" s="61">
        <f t="shared" si="4"/>
        <v>2.311768748587073</v>
      </c>
      <c r="S107" s="94">
        <v>23088</v>
      </c>
      <c r="T107" s="61">
        <f t="shared" si="7"/>
        <v>1.5876512706976875</v>
      </c>
      <c r="U107" s="64"/>
      <c r="V107" s="64"/>
      <c r="W107" s="64"/>
    </row>
    <row r="108" spans="1:26" ht="12" hidden="1" customHeight="1" x14ac:dyDescent="0.2">
      <c r="A108" s="10" t="s">
        <v>67</v>
      </c>
      <c r="B108" s="7">
        <v>8093</v>
      </c>
      <c r="C108" s="7">
        <v>15028</v>
      </c>
      <c r="D108" s="33">
        <f>(((C108/B108)^(1/12))-1)*100</f>
        <v>5.2929525013726053</v>
      </c>
      <c r="E108" s="7">
        <v>20189</v>
      </c>
      <c r="F108" s="33">
        <f>(((E108/C108)^(1/10))-1)*100</f>
        <v>2.996238009162977</v>
      </c>
      <c r="G108" s="7">
        <v>24422</v>
      </c>
      <c r="H108" s="33">
        <f>(((G108/E108)^(1/5))-1)*100</f>
        <v>3.8803211922721514</v>
      </c>
      <c r="I108" s="7">
        <v>24022</v>
      </c>
      <c r="J108" s="33">
        <f>(((I108/G108)^(1/5))-1)*100</f>
        <v>-0.32974092214775874</v>
      </c>
      <c r="K108" s="7">
        <v>23942</v>
      </c>
      <c r="L108" s="33">
        <f>(((K108/I108)^(1/10))-1)*100</f>
        <v>-3.3352819741239159E-2</v>
      </c>
      <c r="M108" s="7">
        <v>14733</v>
      </c>
      <c r="N108" s="33">
        <f t="shared" si="5"/>
        <v>-8.7018414745663861</v>
      </c>
      <c r="O108" s="60">
        <v>14191</v>
      </c>
      <c r="P108" s="61">
        <f t="shared" si="6"/>
        <v>-0.79965526522191022</v>
      </c>
      <c r="Q108" s="84">
        <v>16722</v>
      </c>
      <c r="R108" s="61">
        <f t="shared" si="4"/>
        <v>2.2879718522420101</v>
      </c>
      <c r="S108" s="94">
        <v>16413</v>
      </c>
      <c r="T108" s="61">
        <f t="shared" si="7"/>
        <v>-0.67577429445890846</v>
      </c>
      <c r="U108" s="64"/>
      <c r="V108" s="64"/>
      <c r="W108" s="64"/>
    </row>
    <row r="109" spans="1:26" ht="12" hidden="1" customHeight="1" x14ac:dyDescent="0.2">
      <c r="A109" s="22" t="s">
        <v>68</v>
      </c>
      <c r="B109" s="30">
        <v>0</v>
      </c>
      <c r="C109" s="30">
        <v>0</v>
      </c>
      <c r="D109" s="30">
        <v>0</v>
      </c>
      <c r="E109" s="30">
        <v>0</v>
      </c>
      <c r="F109" s="30">
        <v>0</v>
      </c>
      <c r="G109" s="30">
        <v>0</v>
      </c>
      <c r="H109" s="30">
        <v>0</v>
      </c>
      <c r="I109" s="30">
        <v>0</v>
      </c>
      <c r="J109" s="30">
        <v>0</v>
      </c>
      <c r="K109" s="7">
        <v>8256</v>
      </c>
      <c r="L109" s="30">
        <v>0</v>
      </c>
      <c r="M109" s="7">
        <v>9504</v>
      </c>
      <c r="N109" s="33">
        <f t="shared" si="5"/>
        <v>2.6746283169850615</v>
      </c>
      <c r="O109" s="63">
        <v>9783</v>
      </c>
      <c r="P109" s="61">
        <f t="shared" si="6"/>
        <v>0.62168383299165964</v>
      </c>
      <c r="Q109" s="84">
        <v>12045</v>
      </c>
      <c r="R109" s="61">
        <f t="shared" si="4"/>
        <v>2.9086144942556569</v>
      </c>
      <c r="S109" s="94">
        <v>14147</v>
      </c>
      <c r="T109" s="61">
        <f t="shared" si="7"/>
        <v>6.0221043082487657</v>
      </c>
      <c r="U109" s="64"/>
      <c r="V109" s="64"/>
      <c r="W109" s="64"/>
    </row>
    <row r="110" spans="1:26" ht="9" hidden="1" customHeight="1" x14ac:dyDescent="0.2">
      <c r="A110" s="22"/>
      <c r="B110" s="30"/>
      <c r="C110" s="30"/>
      <c r="D110" s="33"/>
      <c r="E110" s="30"/>
      <c r="F110" s="33"/>
      <c r="G110" s="7"/>
      <c r="H110" s="33"/>
      <c r="I110" s="7"/>
      <c r="J110" s="33"/>
      <c r="K110" s="7"/>
      <c r="L110" s="33"/>
      <c r="M110" s="7"/>
      <c r="N110" s="33"/>
      <c r="O110" s="64"/>
      <c r="P110" s="62"/>
      <c r="Q110" s="84"/>
      <c r="R110" s="61"/>
      <c r="S110" s="94"/>
      <c r="T110" s="61"/>
      <c r="U110" s="64"/>
      <c r="V110" s="64"/>
      <c r="W110" s="64"/>
    </row>
    <row r="111" spans="1:26" ht="12" customHeight="1" x14ac:dyDescent="0.2">
      <c r="A111" s="22" t="s">
        <v>87</v>
      </c>
      <c r="B111" s="5">
        <f>SUM(B113:B121)</f>
        <v>36777</v>
      </c>
      <c r="C111" s="5">
        <f>SUM(C113:C121)</f>
        <v>59927</v>
      </c>
      <c r="D111" s="33">
        <f>(((C111/B111)^(1/12))-1)*100</f>
        <v>4.1526968638403439</v>
      </c>
      <c r="E111" s="5">
        <f>SUM(E113:E121)</f>
        <v>81844</v>
      </c>
      <c r="F111" s="33">
        <f>(((E111/C111)^(1/10))-1)*100</f>
        <v>3.16596169827148</v>
      </c>
      <c r="G111" s="5">
        <f>SUM(G113:G116,G118:G121)</f>
        <v>96029</v>
      </c>
      <c r="H111" s="33">
        <f t="shared" ref="H111:H116" si="8">(((G111/E111)^(1/5))-1)*100</f>
        <v>3.2483480878359838</v>
      </c>
      <c r="I111" s="5">
        <f>SUM(I113:I116,I118:I121)</f>
        <v>114382</v>
      </c>
      <c r="J111" s="33">
        <f>(((I111/G111)^(1/5))-1)*100</f>
        <v>3.5597649242300244</v>
      </c>
      <c r="K111" s="5">
        <f>SUM(K113:K116,K118:K121)</f>
        <v>137055</v>
      </c>
      <c r="L111" s="33">
        <f>(((K111/I111)^(1/10))-1)*100</f>
        <v>1.8248361203919927</v>
      </c>
      <c r="M111" s="5">
        <f>SUM(M113:M116,M118:M121)</f>
        <v>154145</v>
      </c>
      <c r="N111" s="33">
        <f>(((M111/K111)^(1/(80/15))-1))*100</f>
        <v>2.2277917648133361</v>
      </c>
      <c r="O111" s="60">
        <f>SUM(O113:O121)</f>
        <v>174023</v>
      </c>
      <c r="P111" s="61">
        <f>(((O111/M111)^(1/((W$6-V$6)/365)))-1)*100</f>
        <v>2.6321807832797139</v>
      </c>
      <c r="Q111" s="84">
        <v>182326</v>
      </c>
      <c r="R111" s="61">
        <f t="shared" si="4"/>
        <v>0.64452357168363061</v>
      </c>
      <c r="S111" s="94">
        <v>201613</v>
      </c>
      <c r="T111" s="61">
        <f>(((S111/Q111)^(1/((Y$6-X$6)/365)))-1)*100</f>
        <v>3.7232269123081974</v>
      </c>
      <c r="U111" s="64"/>
      <c r="V111" s="64"/>
      <c r="W111" s="64"/>
    </row>
    <row r="112" spans="1:26" ht="9" hidden="1" customHeight="1" x14ac:dyDescent="0.2">
      <c r="A112" s="22"/>
      <c r="B112" s="5"/>
      <c r="C112" s="5"/>
      <c r="D112" s="33"/>
      <c r="E112" s="5"/>
      <c r="F112" s="33"/>
      <c r="G112" s="5"/>
      <c r="H112" s="33"/>
      <c r="I112" s="5"/>
      <c r="J112" s="33"/>
      <c r="K112" s="5"/>
      <c r="L112" s="33"/>
      <c r="M112" s="5"/>
      <c r="N112" s="33"/>
      <c r="O112" s="60"/>
      <c r="P112" s="62"/>
      <c r="Q112" s="84"/>
      <c r="R112" s="61"/>
      <c r="S112" s="94"/>
      <c r="T112" s="61"/>
      <c r="U112" s="64"/>
      <c r="V112" s="64"/>
      <c r="W112" s="64"/>
    </row>
    <row r="113" spans="1:26" ht="12" hidden="1" customHeight="1" x14ac:dyDescent="0.2">
      <c r="A113" s="10" t="s">
        <v>69</v>
      </c>
      <c r="B113" s="7">
        <v>6184</v>
      </c>
      <c r="C113" s="7">
        <v>7605</v>
      </c>
      <c r="D113" s="33">
        <f>(((C113/B113)^(1/12))-1)*100</f>
        <v>1.7386127298542497</v>
      </c>
      <c r="E113" s="7">
        <v>6518</v>
      </c>
      <c r="F113" s="33">
        <f>(((E113/C113)^(1/10))-1)*100</f>
        <v>-1.5305496384309669</v>
      </c>
      <c r="G113" s="7">
        <v>7552</v>
      </c>
      <c r="H113" s="33">
        <f t="shared" si="8"/>
        <v>2.988687867965778</v>
      </c>
      <c r="I113" s="7">
        <v>9168</v>
      </c>
      <c r="J113" s="33">
        <f>(((I113/G113)^(1/5))-1)*100</f>
        <v>3.954315876327219</v>
      </c>
      <c r="K113" s="7">
        <v>10147</v>
      </c>
      <c r="L113" s="33">
        <f>(((K113/I113)^(1/10))-1)*100</f>
        <v>1.0197537620944663</v>
      </c>
      <c r="M113" s="7">
        <v>11742</v>
      </c>
      <c r="N113" s="33">
        <f>(((M113/K113)^(1/(80/15))-1))*100</f>
        <v>2.7751993727833879</v>
      </c>
      <c r="O113" s="60">
        <v>11934</v>
      </c>
      <c r="P113" s="61">
        <f>(((O113/M113)^(1/((W$6-V$6)/365)))-1)*100</f>
        <v>0.34802490252150431</v>
      </c>
      <c r="Q113" s="84">
        <v>12012</v>
      </c>
      <c r="R113" s="61">
        <f t="shared" si="4"/>
        <v>8.98386151995334E-2</v>
      </c>
      <c r="S113" s="94">
        <v>12082</v>
      </c>
      <c r="T113" s="61">
        <f>(((S113/Q113)^(1/((Y$6-X$6)/365)))-1)*100</f>
        <v>0.21146489903891563</v>
      </c>
      <c r="U113" s="64"/>
      <c r="V113" s="64"/>
      <c r="W113" s="64"/>
    </row>
    <row r="114" spans="1:26" ht="10.5" hidden="1" customHeight="1" x14ac:dyDescent="0.2">
      <c r="A114" s="10" t="s">
        <v>70</v>
      </c>
      <c r="B114" s="7">
        <v>7821</v>
      </c>
      <c r="C114" s="7">
        <v>10289</v>
      </c>
      <c r="D114" s="33">
        <f>(((C114/B114)^(1/12))-1)*100</f>
        <v>2.3118427300284905</v>
      </c>
      <c r="E114" s="7">
        <v>7236</v>
      </c>
      <c r="F114" s="33">
        <f>(((E114/C114)^(1/10))-1)*100</f>
        <v>-3.4588341595394589</v>
      </c>
      <c r="G114" s="7">
        <v>7780</v>
      </c>
      <c r="H114" s="33">
        <f t="shared" si="8"/>
        <v>1.4603153362420684</v>
      </c>
      <c r="I114" s="7">
        <v>8545</v>
      </c>
      <c r="J114" s="33">
        <f>(((I114/G114)^(1/5))-1)*100</f>
        <v>1.8935032093277737</v>
      </c>
      <c r="K114" s="7">
        <v>9189</v>
      </c>
      <c r="L114" s="33">
        <f>(((K114/I114)^(1/10))-1)*100</f>
        <v>0.72925420072393887</v>
      </c>
      <c r="M114" s="7">
        <v>9897</v>
      </c>
      <c r="N114" s="33">
        <f>(((M114/K114)^(1/(80/15))-1))*100</f>
        <v>1.4014399566636859</v>
      </c>
      <c r="O114" s="60">
        <v>9875</v>
      </c>
      <c r="P114" s="61">
        <f>(((O114/M114)^(1/((W$6-V$6)/365)))-1)*100</f>
        <v>-4.7656486725367042E-2</v>
      </c>
      <c r="Q114" s="84">
        <v>10183</v>
      </c>
      <c r="R114" s="61">
        <f t="shared" si="4"/>
        <v>0.42424988090528082</v>
      </c>
      <c r="S114" s="94">
        <v>9369</v>
      </c>
      <c r="T114" s="61">
        <f>(((S114/Q114)^(1/((Y$6-X$6)/365)))-1)*100</f>
        <v>-2.983410886557214</v>
      </c>
      <c r="U114" s="64"/>
      <c r="V114" s="64"/>
      <c r="W114" s="64"/>
    </row>
    <row r="115" spans="1:26" ht="12" hidden="1" customHeight="1" x14ac:dyDescent="0.2">
      <c r="A115" s="10" t="s">
        <v>71</v>
      </c>
      <c r="B115" s="30">
        <v>0</v>
      </c>
      <c r="C115" s="30">
        <v>0</v>
      </c>
      <c r="D115" s="30">
        <v>0</v>
      </c>
      <c r="E115" s="7">
        <v>5557</v>
      </c>
      <c r="F115" s="30">
        <v>0</v>
      </c>
      <c r="G115" s="7">
        <v>6755</v>
      </c>
      <c r="H115" s="33">
        <f t="shared" si="8"/>
        <v>3.9817186429954354</v>
      </c>
      <c r="I115" s="7">
        <v>6872</v>
      </c>
      <c r="J115" s="33">
        <f>(((I115/G115)^(1/5))-1)*100</f>
        <v>0.34403471096999816</v>
      </c>
      <c r="K115" s="7">
        <v>7572</v>
      </c>
      <c r="L115" s="33">
        <f>(((K115/I115)^(1/10))-1)*100</f>
        <v>0.97474043451633019</v>
      </c>
      <c r="M115" s="7">
        <v>8935</v>
      </c>
      <c r="N115" s="33">
        <f>(((M115/K115)^(1/(80/15))-1))*100</f>
        <v>3.1521396711916783</v>
      </c>
      <c r="O115" s="60">
        <v>9360</v>
      </c>
      <c r="P115" s="61">
        <f>(((O115/M115)^(1/((W$6-V$6)/365)))-1)*100</f>
        <v>1.0003481075147258</v>
      </c>
      <c r="Q115" s="84">
        <v>10084</v>
      </c>
      <c r="R115" s="61">
        <f t="shared" si="4"/>
        <v>1.0322636014205244</v>
      </c>
      <c r="S115" s="94">
        <v>9626</v>
      </c>
      <c r="T115" s="61">
        <f>(((S115/Q115)^(1/((Y$6-X$6)/365)))-1)*100</f>
        <v>-1.6756445840181655</v>
      </c>
      <c r="U115" s="64"/>
      <c r="V115" s="64"/>
      <c r="W115" s="64"/>
    </row>
    <row r="116" spans="1:26" ht="12" hidden="1" customHeight="1" x14ac:dyDescent="0.2">
      <c r="A116" s="10" t="s">
        <v>72</v>
      </c>
      <c r="B116" s="7">
        <v>4612</v>
      </c>
      <c r="C116" s="7">
        <v>7030</v>
      </c>
      <c r="D116" s="33">
        <f>(((C116/B116)^(1/12))-1)*100</f>
        <v>3.5751336093440944</v>
      </c>
      <c r="E116" s="7">
        <v>10470</v>
      </c>
      <c r="F116" s="33">
        <f>(((E116/C116)^(1/10))-1)*100</f>
        <v>4.0636694317371491</v>
      </c>
      <c r="G116" s="7">
        <v>11557</v>
      </c>
      <c r="H116" s="33">
        <f t="shared" si="8"/>
        <v>1.9951888271223295</v>
      </c>
      <c r="I116" s="7">
        <v>17362</v>
      </c>
      <c r="J116" s="33">
        <f>(((I116/G116)^(1/5))-1)*100</f>
        <v>8.480312530382994</v>
      </c>
      <c r="K116" s="7">
        <v>20102</v>
      </c>
      <c r="L116" s="33">
        <f>(((K116/I116)^(1/10))-1)*100</f>
        <v>1.4761429727807363</v>
      </c>
      <c r="M116" s="7">
        <v>23057</v>
      </c>
      <c r="N116" s="33">
        <f>(((M116/K116)^(1/(80/15))-1))*100</f>
        <v>2.6049143187147683</v>
      </c>
      <c r="O116" s="60">
        <v>26130</v>
      </c>
      <c r="P116" s="61">
        <f>(((O116/M116)^(1/((W$6-V$6)/365)))-1)*100</f>
        <v>2.7162141196219292</v>
      </c>
      <c r="Q116" s="84">
        <v>27783</v>
      </c>
      <c r="R116" s="61">
        <f t="shared" si="4"/>
        <v>0.84909773084322904</v>
      </c>
      <c r="S116" s="94">
        <v>29596</v>
      </c>
      <c r="T116" s="61">
        <f>(((S116/Q116)^(1/((Y$6-X$6)/365)))-1)*100</f>
        <v>2.3247619876020309</v>
      </c>
      <c r="U116" s="64"/>
      <c r="V116" s="64"/>
      <c r="W116" s="64"/>
    </row>
    <row r="117" spans="1:26" ht="9" hidden="1" customHeight="1" x14ac:dyDescent="0.2">
      <c r="B117" s="19"/>
      <c r="C117" s="19"/>
      <c r="D117" s="33"/>
      <c r="E117" s="7"/>
      <c r="F117" s="33"/>
      <c r="N117" s="22"/>
      <c r="O117" s="60"/>
      <c r="P117" s="62"/>
      <c r="Q117" s="84"/>
      <c r="R117" s="61"/>
      <c r="S117" s="94"/>
      <c r="T117" s="61"/>
      <c r="U117" s="64"/>
      <c r="V117" s="64"/>
      <c r="W117" s="64"/>
    </row>
    <row r="118" spans="1:26" ht="12" hidden="1" customHeight="1" x14ac:dyDescent="0.2">
      <c r="A118" s="10" t="s">
        <v>73</v>
      </c>
      <c r="B118" s="30">
        <v>0</v>
      </c>
      <c r="C118" s="30">
        <v>0</v>
      </c>
      <c r="D118" s="30">
        <v>0</v>
      </c>
      <c r="E118" s="7">
        <v>8034</v>
      </c>
      <c r="F118" s="30">
        <v>0</v>
      </c>
      <c r="G118" s="7">
        <v>11715</v>
      </c>
      <c r="H118" s="33">
        <f>(((G118/E118)^(1/5))-1)*100</f>
        <v>7.8355836141621449</v>
      </c>
      <c r="I118" s="7">
        <v>11637</v>
      </c>
      <c r="J118" s="33">
        <f>(((I118/G118)^(1/5))-1)*100</f>
        <v>-0.13351868106357134</v>
      </c>
      <c r="K118" s="7">
        <v>10885</v>
      </c>
      <c r="L118" s="33">
        <f>(((K118/I118)^(1/10))-1)*100</f>
        <v>-0.66581339892112235</v>
      </c>
      <c r="M118" s="7">
        <v>12173</v>
      </c>
      <c r="N118" s="33">
        <f>(((M118/K118)^(1/10))-1)*100</f>
        <v>1.1246237735843767</v>
      </c>
      <c r="O118" s="60">
        <v>13652</v>
      </c>
      <c r="P118" s="61">
        <f>(((O118/M118)^(1/((W$6-V$6)/365)))-1)*100</f>
        <v>2.4865717652519548</v>
      </c>
      <c r="Q118" s="84">
        <v>14614</v>
      </c>
      <c r="R118" s="61">
        <f t="shared" si="4"/>
        <v>0.94302479893759728</v>
      </c>
      <c r="S118" s="94">
        <v>15942</v>
      </c>
      <c r="T118" s="61">
        <f>(((S118/Q118)^(1/((Y$6-X$6)/365)))-1)*100</f>
        <v>3.2125412718414736</v>
      </c>
      <c r="U118" s="64"/>
      <c r="V118" s="64"/>
      <c r="W118" s="64"/>
    </row>
    <row r="119" spans="1:26" ht="12" hidden="1" customHeight="1" x14ac:dyDescent="0.2">
      <c r="A119" s="10" t="s">
        <v>102</v>
      </c>
      <c r="B119" s="7">
        <v>7376</v>
      </c>
      <c r="C119" s="7">
        <v>21261</v>
      </c>
      <c r="D119" s="33">
        <f>(((C119/B119)^(1/12))-1)*100</f>
        <v>9.22286518227593</v>
      </c>
      <c r="E119" s="7">
        <v>28016</v>
      </c>
      <c r="F119" s="33">
        <f>(((E119/C119)^(1/10))-1)*100</f>
        <v>2.797426914458967</v>
      </c>
      <c r="G119" s="7">
        <v>33918</v>
      </c>
      <c r="H119" s="33">
        <f>(((G119/E119)^(1/5))-1)*100</f>
        <v>3.8974339259515656</v>
      </c>
      <c r="I119" s="7">
        <v>42768</v>
      </c>
      <c r="J119" s="33">
        <f>(((I119/G119)^(1/5))-1)*100</f>
        <v>4.7460708677678154</v>
      </c>
      <c r="K119" s="7">
        <v>57200</v>
      </c>
      <c r="L119" s="33">
        <f>(((K119/I119)^(1/10))-1)*100</f>
        <v>2.9503218647432883</v>
      </c>
      <c r="M119" s="7">
        <v>63507</v>
      </c>
      <c r="N119" s="33">
        <f>(((M118/K118)^(1/(80/15))-1))*100</f>
        <v>2.1190398662726651</v>
      </c>
      <c r="O119" s="60">
        <v>78633</v>
      </c>
      <c r="P119" s="61">
        <f>(((O119/M119)^(1/((W$6-V$6)/365)))-1)*100</f>
        <v>4.6825626849954505</v>
      </c>
      <c r="Q119" s="84">
        <v>87912</v>
      </c>
      <c r="R119" s="61">
        <f t="shared" si="4"/>
        <v>1.5494137904082494</v>
      </c>
      <c r="S119" s="94">
        <v>103912</v>
      </c>
      <c r="T119" s="61">
        <f>(((S119/Q119)^(1/((Y$6-X$6)/365)))-1)*100</f>
        <v>6.2673386129957986</v>
      </c>
      <c r="U119" s="64"/>
      <c r="V119" s="64"/>
      <c r="W119" s="64"/>
    </row>
    <row r="120" spans="1:26" ht="12" hidden="1" customHeight="1" x14ac:dyDescent="0.2">
      <c r="A120" s="10" t="s">
        <v>74</v>
      </c>
      <c r="B120" s="7">
        <v>3849</v>
      </c>
      <c r="C120" s="7">
        <v>4607</v>
      </c>
      <c r="D120" s="33">
        <f>(((C120/B120)^(1/12))-1)*100</f>
        <v>1.5093059611883231</v>
      </c>
      <c r="E120" s="7">
        <v>5696</v>
      </c>
      <c r="F120" s="33">
        <f>(((E120/C120)^(1/10))-1)*100</f>
        <v>2.1445446757921482</v>
      </c>
      <c r="G120" s="7">
        <v>5914</v>
      </c>
      <c r="H120" s="33">
        <f>(((G120/E120)^(1/5))-1)*100</f>
        <v>0.75399326764649111</v>
      </c>
      <c r="I120" s="7">
        <v>6327</v>
      </c>
      <c r="J120" s="33">
        <f>(((I120/G120)^(1/5))-1)*100</f>
        <v>1.3592300441964689</v>
      </c>
      <c r="K120" s="7">
        <v>9323</v>
      </c>
      <c r="L120" s="33">
        <f>(((K120/I120)^(1/10))-1)*100</f>
        <v>3.952702651874529</v>
      </c>
      <c r="M120" s="7">
        <v>11243</v>
      </c>
      <c r="N120" s="33">
        <f>(((M119/K119)^(1/(80/15))-1))*100</f>
        <v>1.9805369181507437</v>
      </c>
      <c r="O120" s="60">
        <v>10275</v>
      </c>
      <c r="P120" s="61">
        <f>(((O120/M120)^(1/((W$6-V$6)/365)))-1)*100</f>
        <v>-1.9100247052540875</v>
      </c>
      <c r="Q120" s="84">
        <v>8119</v>
      </c>
      <c r="R120" s="61">
        <f t="shared" si="4"/>
        <v>-3.1940981689032255</v>
      </c>
      <c r="S120" s="94">
        <v>8529</v>
      </c>
      <c r="T120" s="61">
        <f>(((S120/Q120)^(1/((Y$6-X$6)/365)))-1)*100</f>
        <v>1.8071479210359565</v>
      </c>
      <c r="U120" s="64"/>
      <c r="V120" s="64"/>
      <c r="W120" s="64"/>
    </row>
    <row r="121" spans="1:26" ht="12" hidden="1" customHeight="1" x14ac:dyDescent="0.2">
      <c r="A121" s="10" t="s">
        <v>75</v>
      </c>
      <c r="B121" s="7">
        <v>6935</v>
      </c>
      <c r="C121" s="7">
        <v>9135</v>
      </c>
      <c r="D121" s="33">
        <f>(((C121/B121)^(1/12))-1)*100</f>
        <v>2.32266445323146</v>
      </c>
      <c r="E121" s="7">
        <v>10317</v>
      </c>
      <c r="F121" s="33">
        <f>(((E121/C121)^(1/10))-1)*100</f>
        <v>1.2242314114831565</v>
      </c>
      <c r="G121" s="7">
        <v>10838</v>
      </c>
      <c r="H121" s="33">
        <f>(((G121/E120)^(1/5))-1)*100</f>
        <v>13.730207943961492</v>
      </c>
      <c r="I121" s="7">
        <v>11703</v>
      </c>
      <c r="J121" s="33">
        <f>(((I121/G121)^(1/5))-1)*100</f>
        <v>1.5475878476684413</v>
      </c>
      <c r="K121" s="7">
        <v>12637</v>
      </c>
      <c r="L121" s="33">
        <f>(((K121/I121)^(1/10))-1)*100</f>
        <v>0.77079343125447952</v>
      </c>
      <c r="M121" s="7">
        <v>13591</v>
      </c>
      <c r="N121" s="33">
        <f>(((M120/K120)^(1/(80/15))-1))*100</f>
        <v>3.5735170156957707</v>
      </c>
      <c r="O121" s="60">
        <v>14164</v>
      </c>
      <c r="P121" s="61">
        <f>(((O121/M121)^(1/((W$6-V$6)/365)))-1)*100</f>
        <v>0.88848600281825618</v>
      </c>
      <c r="Q121" s="84">
        <v>11619</v>
      </c>
      <c r="R121" s="61">
        <f t="shared" si="4"/>
        <v>-2.6931521733119301</v>
      </c>
      <c r="S121" s="94">
        <v>12557</v>
      </c>
      <c r="T121" s="61">
        <f>(((S121/Q121)^(1/((Y$6-X$6)/365)))-1)*100</f>
        <v>2.8626541401569838</v>
      </c>
      <c r="U121" s="64"/>
      <c r="V121" s="64"/>
      <c r="W121" s="64"/>
    </row>
    <row r="122" spans="1:26" ht="9.75" hidden="1" customHeight="1" x14ac:dyDescent="0.2">
      <c r="B122" s="7"/>
      <c r="C122" s="7"/>
      <c r="D122" s="33"/>
      <c r="E122" s="7"/>
      <c r="F122" s="33"/>
      <c r="G122" s="7"/>
      <c r="H122" s="33"/>
      <c r="I122" s="7"/>
      <c r="J122" s="33"/>
      <c r="K122" s="7"/>
      <c r="L122" s="33"/>
      <c r="M122" s="7"/>
      <c r="N122" s="33"/>
      <c r="O122" s="64"/>
      <c r="P122" s="62"/>
      <c r="Q122" s="84"/>
      <c r="R122" s="61"/>
      <c r="S122" s="94"/>
      <c r="T122" s="61"/>
      <c r="U122" s="64"/>
      <c r="V122" s="64"/>
      <c r="W122" s="64"/>
    </row>
    <row r="123" spans="1:26" ht="12" customHeight="1" x14ac:dyDescent="0.2">
      <c r="A123" s="22" t="s">
        <v>76</v>
      </c>
      <c r="B123" s="5">
        <f>SUM(B125:B135)</f>
        <v>62003</v>
      </c>
      <c r="C123" s="5">
        <f>SUM(E125:E1280)</f>
        <v>93112</v>
      </c>
      <c r="D123" s="33">
        <f>(((C123/B123)^(1/12))-1)*100</f>
        <v>3.4465662086125004</v>
      </c>
      <c r="E123" s="5">
        <f>SUM(E125:E135)</f>
        <v>93112</v>
      </c>
      <c r="F123" s="33">
        <f t="shared" ref="F123:F129" si="9">(((E123/C123)^(1/10))-1)*100</f>
        <v>0</v>
      </c>
      <c r="G123" s="5">
        <f>SUM(G125:G129,G131:G135)</f>
        <v>94096</v>
      </c>
      <c r="H123" s="33">
        <f>(((G123/E123)^(1/10))-1)*100</f>
        <v>0.10517995613945619</v>
      </c>
      <c r="I123" s="5">
        <f>SUM(I125:I129,I131:I135)</f>
        <v>103052</v>
      </c>
      <c r="J123" s="33">
        <f t="shared" ref="J123:J129" si="10">(((I123/G123)^(1/5))-1)*100</f>
        <v>1.8349964422259557</v>
      </c>
      <c r="K123" s="5">
        <f>SUM(K125:K129,K131:K135)</f>
        <v>116535</v>
      </c>
      <c r="L123" s="33">
        <f t="shared" ref="L123:L129" si="11">(((K123/I123)^(1/10))-1)*100</f>
        <v>1.2371698245341234</v>
      </c>
      <c r="M123" s="5">
        <f>SUM(M125:M129,M131:M135)</f>
        <v>130755</v>
      </c>
      <c r="N123" s="33">
        <f>(((M123/K123)^(1/10))-1)*100</f>
        <v>1.1579902532475872</v>
      </c>
      <c r="O123" s="60">
        <v>140631</v>
      </c>
      <c r="P123" s="61">
        <f>(((O123/M123)^(1/((W$6-V$6)/365)))-1)*100</f>
        <v>1.5719182742893523</v>
      </c>
      <c r="Q123" s="84">
        <v>148661</v>
      </c>
      <c r="R123" s="61">
        <f t="shared" si="4"/>
        <v>0.76834931406464246</v>
      </c>
      <c r="S123" s="94">
        <v>154187</v>
      </c>
      <c r="T123" s="61">
        <f>(((S123/Q123)^(1/((Y$6-X$6)/365)))-1)*100</f>
        <v>1.3356969639943594</v>
      </c>
      <c r="U123" s="64"/>
      <c r="V123" s="64"/>
      <c r="W123" s="64"/>
    </row>
    <row r="124" spans="1:26" ht="9" hidden="1" customHeight="1" x14ac:dyDescent="0.2">
      <c r="A124" s="22"/>
      <c r="B124" s="5"/>
      <c r="C124" s="5"/>
      <c r="D124" s="33"/>
      <c r="E124" s="5"/>
      <c r="F124" s="33"/>
      <c r="G124" s="5"/>
      <c r="H124" s="33"/>
      <c r="I124" s="5"/>
      <c r="J124" s="33"/>
      <c r="K124" s="5"/>
      <c r="L124" s="33"/>
      <c r="M124" s="5"/>
      <c r="N124" s="33"/>
      <c r="O124" s="60"/>
      <c r="P124" s="62"/>
      <c r="Q124" s="84"/>
      <c r="R124" s="61"/>
      <c r="S124" s="94"/>
      <c r="T124" s="61"/>
      <c r="U124" s="64"/>
      <c r="V124" s="64"/>
      <c r="W124" s="64"/>
    </row>
    <row r="125" spans="1:26" ht="12" hidden="1" customHeight="1" x14ac:dyDescent="0.2">
      <c r="A125" s="10" t="s">
        <v>77</v>
      </c>
      <c r="B125" s="7">
        <v>1952</v>
      </c>
      <c r="C125" s="7">
        <v>2972</v>
      </c>
      <c r="D125" s="33">
        <f>(((C125/B125)^(1/12))-1)*100</f>
        <v>3.5652559079801582</v>
      </c>
      <c r="E125" s="7">
        <v>4053</v>
      </c>
      <c r="F125" s="33">
        <f t="shared" si="9"/>
        <v>3.1508425893631786</v>
      </c>
      <c r="G125" s="7">
        <v>5138</v>
      </c>
      <c r="H125" s="33">
        <f>(((G125/E123)^(1/5))-1)*100</f>
        <v>-43.978118706691092</v>
      </c>
      <c r="I125" s="7">
        <v>5241</v>
      </c>
      <c r="J125" s="33">
        <f t="shared" si="10"/>
        <v>0.39775738592255916</v>
      </c>
      <c r="K125" s="7">
        <v>6273</v>
      </c>
      <c r="L125" s="33">
        <f t="shared" si="11"/>
        <v>1.8136747759375682</v>
      </c>
      <c r="M125" s="7">
        <v>7477</v>
      </c>
      <c r="N125" s="33">
        <f>(((M125/K125)^(1/(80/15))-1))*100</f>
        <v>3.3468556013124928</v>
      </c>
      <c r="O125" s="60">
        <v>6351</v>
      </c>
      <c r="P125" s="61">
        <f>(((O125/M125)^(1/((W$6-V$6)/365)))-1)*100</f>
        <v>-3.4357787375857929</v>
      </c>
      <c r="Q125" s="84">
        <v>6186</v>
      </c>
      <c r="R125" s="61">
        <f t="shared" si="4"/>
        <v>-0.36218679030172174</v>
      </c>
      <c r="S125" s="94">
        <v>5838</v>
      </c>
      <c r="T125" s="61">
        <f>(((S125/Q125)^(1/((Y$6-X$6)/365)))-1)*100</f>
        <v>-2.0829455507400896</v>
      </c>
      <c r="U125" s="64"/>
      <c r="V125" s="64"/>
      <c r="W125" s="64"/>
    </row>
    <row r="126" spans="1:26" s="11" customFormat="1" ht="10.5" hidden="1" customHeight="1" x14ac:dyDescent="0.2">
      <c r="A126" s="10" t="s">
        <v>78</v>
      </c>
      <c r="B126" s="7">
        <v>8347</v>
      </c>
      <c r="C126" s="7">
        <v>12229</v>
      </c>
      <c r="D126" s="33">
        <f>(((C126/B126)^(1/12))-1)*100</f>
        <v>3.2337517686741535</v>
      </c>
      <c r="E126" s="7">
        <v>14104</v>
      </c>
      <c r="F126" s="33">
        <f t="shared" si="9"/>
        <v>1.4367054636762688</v>
      </c>
      <c r="G126" s="7">
        <v>14808</v>
      </c>
      <c r="H126" s="33">
        <f>(((G126/E125)^(1/5))-1)*100</f>
        <v>29.581785688364537</v>
      </c>
      <c r="I126" s="7">
        <v>16688</v>
      </c>
      <c r="J126" s="33">
        <f t="shared" si="10"/>
        <v>2.4192466576974381</v>
      </c>
      <c r="K126" s="7">
        <v>21126</v>
      </c>
      <c r="L126" s="33">
        <f t="shared" si="11"/>
        <v>2.3861702264702744</v>
      </c>
      <c r="M126" s="7">
        <v>24242</v>
      </c>
      <c r="N126" s="33">
        <f>(((M126/K126)^(1/(80/15))-1))*100</f>
        <v>2.6132267745970328</v>
      </c>
      <c r="O126" s="60">
        <v>27729</v>
      </c>
      <c r="P126" s="61">
        <f>(((O126/M126)^(1/((W$6-V$6)/365)))-1)*100</f>
        <v>2.920539857308424</v>
      </c>
      <c r="Q126" s="84">
        <v>29382</v>
      </c>
      <c r="R126" s="61">
        <f t="shared" si="4"/>
        <v>0.80133401738495813</v>
      </c>
      <c r="S126" s="94">
        <v>30172</v>
      </c>
      <c r="T126" s="61">
        <f>(((S126/Q126)^(1/((Y$6-X$6)/365)))-1)*100</f>
        <v>0.96923030374604924</v>
      </c>
      <c r="U126" s="64"/>
      <c r="V126" s="79"/>
      <c r="W126" s="64"/>
      <c r="X126" s="10"/>
      <c r="Y126" s="10"/>
      <c r="Z126" s="10"/>
    </row>
    <row r="127" spans="1:26" ht="12" hidden="1" customHeight="1" x14ac:dyDescent="0.2">
      <c r="A127" s="10" t="s">
        <v>79</v>
      </c>
      <c r="B127" s="7">
        <v>5799</v>
      </c>
      <c r="C127" s="7">
        <v>8174</v>
      </c>
      <c r="D127" s="33">
        <f>(((C127/B127)^(1/12))-1)*100</f>
        <v>2.9019157930968431</v>
      </c>
      <c r="E127" s="7">
        <v>9286</v>
      </c>
      <c r="F127" s="33">
        <f t="shared" si="9"/>
        <v>1.2836641779483404</v>
      </c>
      <c r="G127" s="7">
        <v>7051</v>
      </c>
      <c r="H127" s="33">
        <f>(((G127/E126)^(1/5))-1)*100</f>
        <v>-12.947412757019549</v>
      </c>
      <c r="I127" s="7">
        <v>9093</v>
      </c>
      <c r="J127" s="33">
        <f t="shared" si="10"/>
        <v>5.2183035397057376</v>
      </c>
      <c r="K127" s="7">
        <v>8473</v>
      </c>
      <c r="L127" s="33">
        <f t="shared" si="11"/>
        <v>-0.70371474508222898</v>
      </c>
      <c r="M127" s="7">
        <v>9147</v>
      </c>
      <c r="N127" s="33">
        <f>(((M127/K127)^(1/(80/15))-1))*100</f>
        <v>1.4454974561972866</v>
      </c>
      <c r="O127" s="60">
        <v>9875</v>
      </c>
      <c r="P127" s="61">
        <f>(((O127/M127)^(1/((W$6-V$6)/365)))-1)*100</f>
        <v>1.653893429925124</v>
      </c>
      <c r="Q127" s="84">
        <v>7295</v>
      </c>
      <c r="R127" s="61">
        <f t="shared" si="4"/>
        <v>-4.0881146012050174</v>
      </c>
      <c r="S127" s="94">
        <v>7818</v>
      </c>
      <c r="T127" s="61">
        <f>(((S127/Q127)^(1/((Y$6-X$6)/365)))-1)*100</f>
        <v>2.5491245438988397</v>
      </c>
      <c r="U127" s="64"/>
      <c r="V127" s="64"/>
      <c r="W127" s="64"/>
    </row>
    <row r="128" spans="1:26" ht="12" hidden="1" customHeight="1" x14ac:dyDescent="0.2">
      <c r="A128" s="10" t="s">
        <v>80</v>
      </c>
      <c r="B128" s="7">
        <v>15005</v>
      </c>
      <c r="C128" s="7">
        <v>16301</v>
      </c>
      <c r="D128" s="33">
        <f>(((C128/B128)^(1/12))-1)*100</f>
        <v>0.69274660439253566</v>
      </c>
      <c r="E128" s="7">
        <v>16901</v>
      </c>
      <c r="F128" s="33">
        <f t="shared" si="9"/>
        <v>0.36211742816096848</v>
      </c>
      <c r="G128" s="7">
        <v>17476</v>
      </c>
      <c r="H128" s="33">
        <f>(((G128/E127)^(1/5))-1)*100</f>
        <v>13.480873838598173</v>
      </c>
      <c r="I128" s="7">
        <v>17091</v>
      </c>
      <c r="J128" s="33">
        <f t="shared" si="10"/>
        <v>-0.44453902568005743</v>
      </c>
      <c r="K128" s="7">
        <v>17716</v>
      </c>
      <c r="L128" s="33">
        <f t="shared" si="11"/>
        <v>0.35980752770194968</v>
      </c>
      <c r="M128" s="7">
        <v>21192</v>
      </c>
      <c r="N128" s="33">
        <f>(((M128/K128)^(1/(80/15))-1))*100</f>
        <v>3.4162239594159205</v>
      </c>
      <c r="O128" s="60">
        <v>22308</v>
      </c>
      <c r="P128" s="61">
        <f>(((O128/M128)^(1/((W$6-V$6)/365)))-1)*100</f>
        <v>1.1053831587112484</v>
      </c>
      <c r="Q128" s="84">
        <v>24798</v>
      </c>
      <c r="R128" s="61">
        <f t="shared" si="4"/>
        <v>1.4692784763720379</v>
      </c>
      <c r="S128" s="94">
        <v>23980</v>
      </c>
      <c r="T128" s="61">
        <f>(((S128/Q128)^(1/((Y$6-X$6)/365)))-1)*100</f>
        <v>-1.2120314712211311</v>
      </c>
      <c r="U128" s="64"/>
      <c r="V128" s="64"/>
      <c r="W128" s="64"/>
    </row>
    <row r="129" spans="1:23" ht="12" hidden="1" customHeight="1" x14ac:dyDescent="0.2">
      <c r="A129" s="10" t="s">
        <v>81</v>
      </c>
      <c r="B129" s="7">
        <v>5847</v>
      </c>
      <c r="C129" s="7">
        <v>9397</v>
      </c>
      <c r="D129" s="33">
        <f>(((C129/B129)^(1/12))-1)*100</f>
        <v>4.0330531785413459</v>
      </c>
      <c r="E129" s="7">
        <v>5690</v>
      </c>
      <c r="F129" s="33">
        <f t="shared" si="9"/>
        <v>-4.893039156536549</v>
      </c>
      <c r="G129" s="7">
        <v>6691</v>
      </c>
      <c r="H129" s="33">
        <f>(((G129/E128)^(1/5))-1)*100</f>
        <v>-16.916319758199627</v>
      </c>
      <c r="I129" s="7">
        <v>7325</v>
      </c>
      <c r="J129" s="33">
        <f t="shared" si="10"/>
        <v>1.8270869730374617</v>
      </c>
      <c r="K129" s="7">
        <v>9813</v>
      </c>
      <c r="L129" s="33">
        <f t="shared" si="11"/>
        <v>2.9673218419224323</v>
      </c>
      <c r="M129" s="7">
        <v>8997</v>
      </c>
      <c r="N129" s="33">
        <f>(((M129/K129)^(1/(80/15))-1))*100</f>
        <v>-1.6146385892921167</v>
      </c>
      <c r="O129" s="60">
        <v>9065</v>
      </c>
      <c r="P129" s="61">
        <f>(((O129/M129)^(1/((W$6-V$6)/365)))-1)*100</f>
        <v>0.1614167775098263</v>
      </c>
      <c r="Q129" s="84">
        <v>9431</v>
      </c>
      <c r="R129" s="61">
        <f t="shared" si="4"/>
        <v>0.54707908368452074</v>
      </c>
      <c r="S129" s="94">
        <v>10048</v>
      </c>
      <c r="T129" s="61">
        <f>(((S129/Q129)^(1/((Y$6-X$6)/365)))-1)*100</f>
        <v>2.3305868869493818</v>
      </c>
      <c r="U129" s="64"/>
      <c r="V129" s="64"/>
      <c r="W129" s="64"/>
    </row>
    <row r="130" spans="1:23" ht="9.75" hidden="1" customHeight="1" x14ac:dyDescent="0.2">
      <c r="G130" s="7"/>
      <c r="H130" s="33"/>
      <c r="I130" s="7"/>
      <c r="J130" s="33"/>
      <c r="K130" s="7"/>
      <c r="L130" s="33"/>
      <c r="M130" s="7"/>
      <c r="N130" s="22"/>
      <c r="O130" s="60"/>
      <c r="P130" s="62"/>
      <c r="Q130" s="84"/>
      <c r="R130" s="61"/>
      <c r="S130" s="94"/>
      <c r="T130" s="61"/>
      <c r="U130" s="64"/>
      <c r="V130" s="64"/>
      <c r="W130" s="64"/>
    </row>
    <row r="131" spans="1:23" ht="12" hidden="1" customHeight="1" x14ac:dyDescent="0.2">
      <c r="A131" s="10" t="s">
        <v>94</v>
      </c>
      <c r="B131" s="30">
        <v>0</v>
      </c>
      <c r="C131" s="30">
        <v>0</v>
      </c>
      <c r="D131" s="30">
        <v>0</v>
      </c>
      <c r="E131" s="19">
        <v>5666</v>
      </c>
      <c r="F131" s="30">
        <v>0</v>
      </c>
      <c r="G131" s="30">
        <v>7679</v>
      </c>
      <c r="H131" s="33">
        <f>(((G131/E131)^(1/5))-1)*100</f>
        <v>6.2687615782411665</v>
      </c>
      <c r="I131" s="30">
        <v>9729</v>
      </c>
      <c r="J131" s="33">
        <f>(((I131/G131)^(1/5))-1)*100</f>
        <v>4.846203006647265</v>
      </c>
      <c r="K131" s="30">
        <v>13027</v>
      </c>
      <c r="L131" s="33">
        <f>(((K131/I131)^(1/10))-1)*100</f>
        <v>2.9621543341481038</v>
      </c>
      <c r="M131" s="30">
        <v>15882</v>
      </c>
      <c r="N131" s="33">
        <f>(((M131/K131)^(1/(80/15))-1))*100</f>
        <v>3.7854316633405549</v>
      </c>
      <c r="O131" s="60">
        <v>18985</v>
      </c>
      <c r="P131" s="61">
        <f>(((O131/M131)^(1/((W$6-V$6)/365)))-1)*100</f>
        <v>3.8967121410588668</v>
      </c>
      <c r="Q131" s="84">
        <v>24705</v>
      </c>
      <c r="R131" s="61">
        <f t="shared" si="4"/>
        <v>3.6967950125433635</v>
      </c>
      <c r="S131" s="94">
        <v>26476</v>
      </c>
      <c r="T131" s="61">
        <f>(((S131/Q131)^(1/((Y$6-X$6)/365)))-1)*100</f>
        <v>2.5488794033160733</v>
      </c>
      <c r="U131" s="64"/>
      <c r="V131" s="64"/>
      <c r="W131" s="64"/>
    </row>
    <row r="132" spans="1:23" ht="10.5" hidden="1" customHeight="1" x14ac:dyDescent="0.2">
      <c r="A132" s="10" t="s">
        <v>82</v>
      </c>
      <c r="B132" s="7">
        <v>4581</v>
      </c>
      <c r="C132" s="7">
        <v>8900</v>
      </c>
      <c r="D132" s="33">
        <f>(((C132/B132)^(1/12))-1)*100</f>
        <v>5.6904652258171984</v>
      </c>
      <c r="E132" s="7">
        <v>6517</v>
      </c>
      <c r="F132" s="33">
        <f>(((E132/C132)^(1/10))-1)*100</f>
        <v>-3.0683129627925187</v>
      </c>
      <c r="G132" s="7">
        <v>7599</v>
      </c>
      <c r="H132" s="33">
        <f>(((G132/E132)^(1/5))-1)*100</f>
        <v>3.1197246518845256</v>
      </c>
      <c r="I132" s="7">
        <v>8194</v>
      </c>
      <c r="J132" s="33">
        <f>(((I132/G132)^(1/5))-1)*100</f>
        <v>1.5191336796663624</v>
      </c>
      <c r="K132" s="7">
        <v>8083</v>
      </c>
      <c r="L132" s="33">
        <f>(((K132/I132)^(1/10))-1)*100</f>
        <v>-0.13629791363627408</v>
      </c>
      <c r="M132" s="7">
        <v>8609</v>
      </c>
      <c r="N132" s="33">
        <f>(((M132/K132)^(1/(80/15))-1))*100</f>
        <v>1.1891095490891956</v>
      </c>
      <c r="O132" s="60">
        <v>8728</v>
      </c>
      <c r="P132" s="61">
        <f>(((O132/M132)^(1/((W$6-V$6)/365)))-1)*100</f>
        <v>0.29449084479811205</v>
      </c>
      <c r="Q132" s="84">
        <v>9098</v>
      </c>
      <c r="R132" s="61">
        <f t="shared" si="4"/>
        <v>0.57392928046464675</v>
      </c>
      <c r="S132" s="94">
        <v>8741</v>
      </c>
      <c r="T132" s="61">
        <f>(((S132/Q132)^(1/((Y$6-X$6)/365)))-1)*100</f>
        <v>-1.4447363163649585</v>
      </c>
      <c r="U132" s="64"/>
      <c r="V132" s="64"/>
      <c r="W132" s="64"/>
    </row>
    <row r="133" spans="1:23" ht="12" hidden="1" customHeight="1" x14ac:dyDescent="0.2">
      <c r="A133" s="10" t="s">
        <v>83</v>
      </c>
      <c r="B133" s="7">
        <v>3930</v>
      </c>
      <c r="C133" s="7">
        <v>5967</v>
      </c>
      <c r="D133" s="33">
        <f>(((C133/B133)^(1/12))-1)*100</f>
        <v>3.5413025140477838</v>
      </c>
      <c r="E133" s="7">
        <v>5115</v>
      </c>
      <c r="F133" s="33">
        <f>(((E133/C133)^(1/10))-1)*100</f>
        <v>-1.5288613045782218</v>
      </c>
      <c r="G133" s="7">
        <v>5909</v>
      </c>
      <c r="H133" s="33">
        <f>(((G133/E133)^(1/5))-1)*100</f>
        <v>2.9280323102814032</v>
      </c>
      <c r="I133" s="7">
        <v>6650</v>
      </c>
      <c r="J133" s="33">
        <f>(((I133/G133)^(1/5))-1)*100</f>
        <v>2.3909402375788202</v>
      </c>
      <c r="K133" s="7">
        <v>7302</v>
      </c>
      <c r="L133" s="33">
        <f>(((K133/I133)^(1/10))-1)*100</f>
        <v>0.93970201875075432</v>
      </c>
      <c r="M133" s="7">
        <v>8373</v>
      </c>
      <c r="N133" s="33">
        <f>(((M133/K133)^(1/(80/15))-1))*100</f>
        <v>2.5994096155800284</v>
      </c>
      <c r="O133" s="60">
        <v>8596</v>
      </c>
      <c r="P133" s="61">
        <f>(((O133/M133)^(1/((W$6-V$6)/365)))-1)*100</f>
        <v>0.56461193051349223</v>
      </c>
      <c r="Q133" s="84">
        <v>9706</v>
      </c>
      <c r="R133" s="61">
        <f t="shared" si="4"/>
        <v>1.6881180923507655</v>
      </c>
      <c r="S133" s="94">
        <v>9181</v>
      </c>
      <c r="T133" s="61">
        <f>(((S133/Q133)^(1/((Y$6-X$6)/365)))-1)*100</f>
        <v>-2.0013124091685541</v>
      </c>
      <c r="U133" s="64"/>
      <c r="V133" s="64"/>
      <c r="W133" s="64"/>
    </row>
    <row r="134" spans="1:23" ht="12" hidden="1" customHeight="1" x14ac:dyDescent="0.2">
      <c r="A134" s="10" t="s">
        <v>84</v>
      </c>
      <c r="B134" s="7">
        <v>8472</v>
      </c>
      <c r="C134" s="7">
        <v>11548</v>
      </c>
      <c r="D134" s="33">
        <f>(((C134/B134)^(1/12))-1)*100</f>
        <v>2.6148155906280168</v>
      </c>
      <c r="E134" s="7">
        <v>12947</v>
      </c>
      <c r="F134" s="33">
        <f>(((E134/C134)^(1/10))-1)*100</f>
        <v>1.1500815574719825</v>
      </c>
      <c r="G134" s="7">
        <v>8968</v>
      </c>
      <c r="H134" s="33">
        <f>(((G134/E134)^(1/5))-1)*100</f>
        <v>-7.080836738551155</v>
      </c>
      <c r="I134" s="7">
        <v>9460</v>
      </c>
      <c r="J134" s="33">
        <f>(((I134/G134)^(1/5))-1)*100</f>
        <v>1.0739195059435769</v>
      </c>
      <c r="K134" s="7">
        <v>10353</v>
      </c>
      <c r="L134" s="33">
        <f>(((K134/I134)^(1/10))-1)*100</f>
        <v>0.90612013389739232</v>
      </c>
      <c r="M134" s="7">
        <v>10354</v>
      </c>
      <c r="N134" s="33">
        <f>(((M134/K134)^(1/(80/15))-1))*100</f>
        <v>1.8109981933855934E-3</v>
      </c>
      <c r="O134" s="60">
        <v>10575</v>
      </c>
      <c r="P134" s="61">
        <f>(((O134/M134)^(1/((W$6-V$6)/365)))-1)*100</f>
        <v>0.45341504976019742</v>
      </c>
      <c r="Q134" s="84">
        <v>10930</v>
      </c>
      <c r="R134" s="61">
        <f t="shared" si="4"/>
        <v>0.45616494891251858</v>
      </c>
      <c r="S134" s="94">
        <v>11244</v>
      </c>
      <c r="T134" s="61">
        <f>(((S134/Q134)^(1/((Y$6-X$6)/365)))-1)*100</f>
        <v>1.0350030555141387</v>
      </c>
      <c r="U134" s="64"/>
      <c r="V134" s="64"/>
      <c r="W134" s="64"/>
    </row>
    <row r="135" spans="1:23" s="24" customFormat="1" ht="12" hidden="1" customHeight="1" x14ac:dyDescent="0.2">
      <c r="A135" s="24" t="s">
        <v>85</v>
      </c>
      <c r="B135" s="25">
        <v>8070</v>
      </c>
      <c r="C135" s="25">
        <v>10378</v>
      </c>
      <c r="D135" s="36">
        <f>(((C135/B135)^(1/12))-1)*100</f>
        <v>2.11824544064525</v>
      </c>
      <c r="E135" s="25">
        <v>12833</v>
      </c>
      <c r="F135" s="36">
        <f>(((E135/C135)^(1/10))-1)*100</f>
        <v>2.1460207687015398</v>
      </c>
      <c r="G135" s="25">
        <v>12777</v>
      </c>
      <c r="H135" s="36">
        <f>(((G135/E135)^(1/5))-1)*100</f>
        <v>-8.7427732730438468E-2</v>
      </c>
      <c r="I135" s="25">
        <v>13581</v>
      </c>
      <c r="J135" s="36">
        <f>(((I135/G135)^(1/5))-1)*100</f>
        <v>1.2279800645834671</v>
      </c>
      <c r="K135" s="25">
        <v>14369</v>
      </c>
      <c r="L135" s="36">
        <f>(((K135/I135)^(1/10))-1)*100</f>
        <v>0.56560706199426658</v>
      </c>
      <c r="M135" s="25">
        <v>16482</v>
      </c>
      <c r="N135" s="36">
        <f>(((M135/K135)^(1/(80/15))-1))*100</f>
        <v>2.6057929358389575</v>
      </c>
      <c r="O135" s="75">
        <v>18227</v>
      </c>
      <c r="P135" s="80">
        <f>(((O135/M135)^(1/((W$6-V$6)/365)))-1)*100</f>
        <v>2.1790248975951387</v>
      </c>
      <c r="Q135" s="88">
        <v>17148</v>
      </c>
      <c r="R135" s="80">
        <f t="shared" si="4"/>
        <v>-0.83760526070864039</v>
      </c>
      <c r="S135" s="98">
        <v>20689</v>
      </c>
      <c r="T135" s="80">
        <f>(((S135/Q135)^(1/((Y$6-X$6)/365)))-1)*100</f>
        <v>7.0627625324275911</v>
      </c>
      <c r="U135" s="80" t="e">
        <f>(((P135/N135)^(1/((Q$6-W$6)/365)))-1)*100</f>
        <v>#VALUE!</v>
      </c>
      <c r="V135" s="80" t="e">
        <f>(((U135/O135)^(1/((R$6-Q$6)/365)))-1)*100</f>
        <v>#VALUE!</v>
      </c>
      <c r="W135" s="80" t="e">
        <f>(((V135/P135)^(1/((#REF!-R$6)/365)))-1)*100</f>
        <v>#VALUE!</v>
      </c>
    </row>
    <row r="136" spans="1:23" ht="12" customHeight="1" x14ac:dyDescent="0.2">
      <c r="A136" s="22"/>
      <c r="B136" s="22"/>
      <c r="O136" s="64"/>
      <c r="R136" s="61"/>
      <c r="S136" s="99"/>
      <c r="T136" s="61"/>
    </row>
    <row r="137" spans="1:23" ht="12" customHeight="1" x14ac:dyDescent="0.2">
      <c r="C137" s="5"/>
      <c r="D137" s="5"/>
      <c r="E137" s="5"/>
      <c r="F137" s="8"/>
      <c r="G137" s="5"/>
      <c r="H137" s="8"/>
      <c r="I137" s="5"/>
      <c r="J137" s="8"/>
      <c r="K137" s="5"/>
      <c r="L137" s="8"/>
      <c r="M137" s="5"/>
      <c r="N137" s="8"/>
      <c r="O137" s="5"/>
      <c r="P137" s="9"/>
      <c r="R137" s="61"/>
      <c r="S137" s="99"/>
      <c r="T137" s="61"/>
    </row>
    <row r="138" spans="1:23" ht="12" customHeight="1" x14ac:dyDescent="0.2">
      <c r="R138" s="61"/>
      <c r="S138" s="99"/>
      <c r="T138" s="61"/>
    </row>
    <row r="139" spans="1:23" ht="12" customHeight="1" x14ac:dyDescent="0.2">
      <c r="C139" s="7"/>
      <c r="D139" s="7"/>
      <c r="E139" s="7"/>
      <c r="F139" s="9"/>
      <c r="G139" s="7"/>
      <c r="H139" s="9"/>
      <c r="I139" s="5"/>
      <c r="J139" s="8"/>
      <c r="K139" s="5"/>
      <c r="L139" s="8"/>
      <c r="M139" s="5"/>
      <c r="N139" s="8"/>
      <c r="O139" s="5"/>
      <c r="P139" s="9"/>
      <c r="R139" s="61"/>
      <c r="S139" s="99"/>
      <c r="T139" s="61"/>
    </row>
    <row r="140" spans="1:23" ht="12" customHeight="1" x14ac:dyDescent="0.2">
      <c r="C140" s="7"/>
      <c r="D140" s="7"/>
      <c r="E140" s="7"/>
      <c r="F140" s="9"/>
      <c r="G140" s="7"/>
      <c r="H140" s="9"/>
      <c r="I140" s="5"/>
      <c r="J140" s="8"/>
      <c r="K140" s="5"/>
      <c r="L140" s="8"/>
      <c r="M140" s="5"/>
      <c r="N140" s="8"/>
      <c r="O140" s="5"/>
      <c r="P140" s="9"/>
      <c r="R140" s="61"/>
      <c r="S140" s="99"/>
      <c r="T140" s="61"/>
    </row>
    <row r="141" spans="1:23" ht="12" customHeight="1" x14ac:dyDescent="0.2">
      <c r="C141" s="7"/>
      <c r="D141" s="7"/>
      <c r="E141" s="7"/>
      <c r="F141" s="9"/>
      <c r="G141" s="7"/>
      <c r="H141" s="9"/>
      <c r="I141" s="7"/>
      <c r="J141" s="9"/>
      <c r="K141" s="7"/>
      <c r="L141" s="9"/>
      <c r="M141" s="7"/>
      <c r="N141" s="9"/>
      <c r="O141" s="7"/>
      <c r="P141" s="9"/>
      <c r="R141" s="61"/>
      <c r="S141" s="99"/>
      <c r="T141" s="61"/>
    </row>
    <row r="142" spans="1:23" ht="12" customHeight="1" x14ac:dyDescent="0.2">
      <c r="C142" s="7"/>
      <c r="D142" s="7"/>
      <c r="E142" s="7"/>
      <c r="F142" s="9"/>
      <c r="G142" s="7"/>
      <c r="H142" s="9"/>
      <c r="I142" s="7"/>
      <c r="J142" s="9"/>
      <c r="K142" s="7"/>
      <c r="L142" s="9"/>
      <c r="M142" s="7"/>
      <c r="N142" s="9"/>
      <c r="O142" s="7"/>
      <c r="P142" s="9"/>
      <c r="R142" s="61"/>
      <c r="S142" s="99"/>
      <c r="T142" s="61"/>
    </row>
    <row r="143" spans="1:23" ht="12" customHeight="1" x14ac:dyDescent="0.2">
      <c r="C143" s="7"/>
      <c r="D143" s="7"/>
      <c r="E143" s="7"/>
      <c r="F143" s="9"/>
      <c r="G143" s="7"/>
      <c r="H143" s="9"/>
      <c r="I143" s="7"/>
      <c r="J143" s="9"/>
      <c r="K143" s="7"/>
      <c r="L143" s="9"/>
      <c r="M143" s="7"/>
      <c r="N143" s="9"/>
      <c r="O143" s="7"/>
      <c r="P143" s="9"/>
      <c r="R143" s="61"/>
      <c r="S143" s="99"/>
      <c r="T143" s="61"/>
    </row>
    <row r="144" spans="1:23" ht="12" customHeight="1" x14ac:dyDescent="0.2">
      <c r="C144" s="7"/>
      <c r="D144" s="7"/>
      <c r="E144" s="7"/>
      <c r="F144" s="9"/>
      <c r="G144" s="7"/>
      <c r="H144" s="9"/>
      <c r="I144" s="7"/>
      <c r="J144" s="9"/>
      <c r="K144" s="7"/>
      <c r="L144" s="9"/>
      <c r="M144" s="7"/>
      <c r="N144" s="9"/>
      <c r="O144" s="7"/>
      <c r="P144" s="9"/>
      <c r="R144" s="61"/>
      <c r="S144" s="99"/>
      <c r="T144" s="61"/>
    </row>
    <row r="145" spans="3:20" ht="12" customHeight="1" x14ac:dyDescent="0.2">
      <c r="C145" s="7"/>
      <c r="D145" s="7"/>
      <c r="E145" s="7"/>
      <c r="F145" s="9"/>
      <c r="G145" s="7"/>
      <c r="H145" s="9"/>
      <c r="I145" s="7"/>
      <c r="J145" s="9"/>
      <c r="K145" s="7"/>
      <c r="L145" s="9"/>
      <c r="M145" s="7"/>
      <c r="N145" s="9"/>
      <c r="O145" s="7"/>
      <c r="P145" s="9"/>
      <c r="R145" s="61"/>
      <c r="S145" s="99"/>
      <c r="T145" s="61"/>
    </row>
    <row r="146" spans="3:20" ht="12" customHeight="1" x14ac:dyDescent="0.2">
      <c r="C146" s="7"/>
      <c r="D146" s="7"/>
      <c r="E146" s="7"/>
      <c r="F146" s="9"/>
      <c r="G146" s="7"/>
      <c r="H146" s="9"/>
      <c r="I146" s="7"/>
      <c r="J146" s="9"/>
      <c r="K146" s="7"/>
      <c r="L146" s="9"/>
      <c r="M146" s="7"/>
      <c r="N146" s="9"/>
      <c r="O146" s="7"/>
      <c r="P146" s="9"/>
      <c r="R146" s="61"/>
      <c r="S146" s="99"/>
      <c r="T146" s="61"/>
    </row>
    <row r="147" spans="3:20" ht="12" customHeight="1" x14ac:dyDescent="0.2">
      <c r="C147" s="7"/>
      <c r="D147" s="7"/>
      <c r="E147" s="7"/>
      <c r="F147" s="9"/>
      <c r="G147" s="7"/>
      <c r="H147" s="9"/>
      <c r="I147" s="7"/>
      <c r="J147" s="9"/>
      <c r="K147" s="7"/>
      <c r="L147" s="9"/>
      <c r="M147" s="7"/>
      <c r="N147" s="9"/>
      <c r="O147" s="7"/>
      <c r="P147" s="9"/>
      <c r="R147" s="61"/>
      <c r="S147" s="99"/>
      <c r="T147" s="61"/>
    </row>
    <row r="148" spans="3:20" ht="12" customHeight="1" x14ac:dyDescent="0.2">
      <c r="C148" s="7"/>
      <c r="D148" s="7"/>
      <c r="E148" s="7"/>
      <c r="F148" s="9"/>
      <c r="G148" s="7"/>
      <c r="H148" s="9"/>
      <c r="I148" s="7"/>
      <c r="J148" s="9"/>
      <c r="K148" s="7"/>
      <c r="M148" s="7"/>
      <c r="O148" s="7"/>
      <c r="P148" s="9"/>
      <c r="R148" s="61"/>
      <c r="S148" s="99"/>
      <c r="T148" s="61"/>
    </row>
    <row r="149" spans="3:20" ht="12" customHeight="1" x14ac:dyDescent="0.2">
      <c r="C149" s="7"/>
      <c r="D149" s="7"/>
      <c r="E149" s="7"/>
      <c r="F149" s="9"/>
      <c r="G149" s="7"/>
      <c r="H149" s="9"/>
      <c r="I149" s="7"/>
      <c r="J149" s="9"/>
      <c r="K149" s="7"/>
      <c r="M149" s="7"/>
      <c r="O149" s="7"/>
      <c r="P149" s="9"/>
      <c r="R149" s="61"/>
      <c r="S149" s="99"/>
      <c r="T149" s="61"/>
    </row>
    <row r="150" spans="3:20" ht="12" customHeight="1" x14ac:dyDescent="0.2">
      <c r="C150" s="7"/>
      <c r="D150" s="7"/>
      <c r="E150" s="7"/>
      <c r="F150" s="9"/>
      <c r="G150" s="7"/>
      <c r="H150" s="9"/>
      <c r="I150" s="7"/>
      <c r="J150" s="9"/>
      <c r="K150" s="7"/>
      <c r="M150" s="7"/>
      <c r="O150" s="7"/>
      <c r="P150" s="9"/>
      <c r="R150" s="61"/>
      <c r="S150" s="99"/>
      <c r="T150" s="61"/>
    </row>
    <row r="151" spans="3:20" ht="12" customHeight="1" x14ac:dyDescent="0.2">
      <c r="C151" s="7"/>
      <c r="D151" s="7"/>
      <c r="E151" s="7"/>
      <c r="F151" s="9"/>
      <c r="G151" s="7"/>
      <c r="H151" s="9"/>
      <c r="I151" s="7"/>
      <c r="J151" s="9"/>
      <c r="K151" s="7"/>
      <c r="M151" s="7"/>
      <c r="O151" s="7"/>
      <c r="P151" s="9"/>
      <c r="R151" s="61"/>
      <c r="S151" s="99"/>
      <c r="T151" s="61"/>
    </row>
    <row r="152" spans="3:20" ht="12" customHeight="1" x14ac:dyDescent="0.2">
      <c r="C152" s="7"/>
      <c r="D152" s="7"/>
      <c r="E152" s="7"/>
      <c r="F152" s="9"/>
      <c r="G152" s="7"/>
      <c r="H152" s="9"/>
      <c r="I152" s="7"/>
      <c r="J152" s="9"/>
      <c r="K152" s="7"/>
      <c r="M152" s="7"/>
      <c r="O152" s="7"/>
      <c r="P152" s="9"/>
      <c r="R152" s="61"/>
      <c r="S152" s="99"/>
      <c r="T152" s="61"/>
    </row>
    <row r="153" spans="3:20" ht="12" customHeight="1" x14ac:dyDescent="0.2">
      <c r="C153" s="7"/>
      <c r="D153" s="7"/>
      <c r="E153" s="7"/>
      <c r="F153" s="9"/>
      <c r="G153" s="7"/>
      <c r="H153" s="9"/>
      <c r="I153" s="7"/>
      <c r="J153" s="9"/>
      <c r="K153" s="7"/>
      <c r="M153" s="7"/>
      <c r="O153" s="7"/>
      <c r="P153" s="9"/>
      <c r="R153" s="61"/>
      <c r="S153" s="99"/>
      <c r="T153" s="61"/>
    </row>
    <row r="154" spans="3:20" ht="12" customHeight="1" x14ac:dyDescent="0.2">
      <c r="C154" s="7"/>
      <c r="D154" s="7"/>
      <c r="E154" s="7"/>
      <c r="F154" s="9"/>
      <c r="G154" s="7"/>
      <c r="H154" s="9"/>
      <c r="I154" s="7"/>
      <c r="J154" s="9"/>
      <c r="K154" s="7"/>
      <c r="M154" s="7"/>
      <c r="O154" s="7"/>
      <c r="P154" s="9"/>
      <c r="R154" s="61"/>
      <c r="S154" s="99"/>
      <c r="T154" s="61"/>
    </row>
    <row r="155" spans="3:20" ht="12" customHeight="1" x14ac:dyDescent="0.2">
      <c r="C155" s="7"/>
      <c r="D155" s="7"/>
      <c r="E155" s="7"/>
      <c r="F155" s="9"/>
      <c r="G155" s="7"/>
      <c r="H155" s="9"/>
      <c r="I155" s="7"/>
      <c r="J155" s="9"/>
      <c r="K155" s="7"/>
      <c r="M155" s="7"/>
      <c r="O155" s="7"/>
      <c r="P155" s="9"/>
      <c r="R155" s="61"/>
      <c r="S155" s="99"/>
      <c r="T155" s="61"/>
    </row>
    <row r="156" spans="3:20" ht="12" customHeight="1" x14ac:dyDescent="0.2">
      <c r="C156" s="7"/>
      <c r="D156" s="7"/>
      <c r="E156" s="7"/>
      <c r="F156" s="9"/>
      <c r="G156" s="7"/>
      <c r="H156" s="9"/>
      <c r="I156" s="7"/>
      <c r="J156" s="9"/>
      <c r="K156" s="7"/>
      <c r="M156" s="7"/>
      <c r="O156" s="7"/>
      <c r="P156" s="9"/>
      <c r="R156" s="61"/>
      <c r="S156" s="99"/>
      <c r="T156" s="61"/>
    </row>
    <row r="157" spans="3:20" ht="12" customHeight="1" x14ac:dyDescent="0.2">
      <c r="C157" s="7"/>
      <c r="D157" s="7"/>
      <c r="E157" s="7"/>
      <c r="F157" s="9"/>
      <c r="G157" s="7"/>
      <c r="H157" s="9"/>
      <c r="I157" s="7"/>
      <c r="J157" s="9"/>
      <c r="K157" s="7"/>
      <c r="M157" s="7"/>
      <c r="O157" s="7"/>
      <c r="P157" s="9"/>
      <c r="R157" s="61"/>
      <c r="S157" s="99"/>
      <c r="T157" s="61"/>
    </row>
    <row r="158" spans="3:20" ht="12" customHeight="1" x14ac:dyDescent="0.2">
      <c r="C158" s="7"/>
      <c r="D158" s="7"/>
      <c r="E158" s="7"/>
      <c r="F158" s="9"/>
      <c r="G158" s="7"/>
      <c r="H158" s="9"/>
      <c r="I158" s="7"/>
      <c r="J158" s="9"/>
      <c r="K158" s="7"/>
      <c r="M158" s="7"/>
      <c r="O158" s="7"/>
      <c r="P158" s="9"/>
      <c r="R158" s="61"/>
      <c r="S158" s="99"/>
      <c r="T158" s="61"/>
    </row>
    <row r="159" spans="3:20" ht="12" customHeight="1" x14ac:dyDescent="0.2">
      <c r="C159" s="7"/>
      <c r="D159" s="7"/>
      <c r="E159" s="7"/>
      <c r="F159" s="9"/>
      <c r="G159" s="7"/>
      <c r="H159" s="9"/>
      <c r="I159" s="7"/>
      <c r="J159" s="9"/>
      <c r="K159" s="7"/>
      <c r="M159" s="7"/>
      <c r="O159" s="7"/>
      <c r="P159" s="9"/>
      <c r="R159" s="61"/>
      <c r="S159" s="99"/>
      <c r="T159" s="61"/>
    </row>
    <row r="160" spans="3:20" ht="12" customHeight="1" x14ac:dyDescent="0.2">
      <c r="C160" s="7"/>
      <c r="D160" s="7"/>
      <c r="E160" s="7"/>
      <c r="F160" s="9"/>
      <c r="G160" s="7"/>
      <c r="H160" s="9"/>
      <c r="J160" s="9"/>
      <c r="O160" s="7"/>
      <c r="P160" s="9"/>
      <c r="R160" s="61"/>
      <c r="S160" s="99"/>
      <c r="T160" s="61"/>
    </row>
    <row r="161" spans="3:20" ht="12" customHeight="1" x14ac:dyDescent="0.2">
      <c r="C161" s="7"/>
      <c r="D161" s="7"/>
      <c r="E161" s="7"/>
      <c r="F161" s="9"/>
      <c r="G161" s="7"/>
      <c r="H161" s="9"/>
      <c r="J161" s="9"/>
      <c r="O161" s="7"/>
      <c r="P161" s="9"/>
      <c r="R161" s="61"/>
      <c r="S161" s="99"/>
      <c r="T161" s="61"/>
    </row>
    <row r="162" spans="3:20" ht="12" customHeight="1" x14ac:dyDescent="0.2">
      <c r="C162" s="7"/>
      <c r="D162" s="7"/>
      <c r="E162" s="7"/>
      <c r="F162" s="9"/>
      <c r="G162" s="7"/>
      <c r="H162" s="9"/>
      <c r="J162" s="9"/>
      <c r="O162" s="7"/>
      <c r="P162" s="9"/>
      <c r="R162" s="61"/>
      <c r="S162" s="99"/>
      <c r="T162" s="61"/>
    </row>
    <row r="163" spans="3:20" ht="12" customHeight="1" x14ac:dyDescent="0.2">
      <c r="C163" s="7"/>
      <c r="D163" s="7"/>
      <c r="E163" s="7"/>
      <c r="F163" s="9"/>
      <c r="G163" s="7"/>
      <c r="H163" s="9"/>
      <c r="J163" s="9"/>
      <c r="O163" s="7"/>
      <c r="P163" s="9"/>
      <c r="R163" s="61"/>
      <c r="S163" s="99"/>
      <c r="T163" s="61"/>
    </row>
    <row r="164" spans="3:20" ht="12" customHeight="1" x14ac:dyDescent="0.2">
      <c r="C164" s="7"/>
      <c r="D164" s="7"/>
      <c r="E164" s="7"/>
      <c r="G164" s="7"/>
      <c r="O164" s="7"/>
      <c r="R164" s="61"/>
      <c r="S164" s="99"/>
      <c r="T164" s="61"/>
    </row>
    <row r="165" spans="3:20" ht="12" customHeight="1" x14ac:dyDescent="0.2">
      <c r="C165" s="7"/>
      <c r="D165" s="7"/>
      <c r="E165" s="7"/>
      <c r="G165" s="7"/>
      <c r="O165" s="7"/>
      <c r="R165" s="61"/>
      <c r="S165" s="99"/>
      <c r="T165" s="61"/>
    </row>
    <row r="166" spans="3:20" ht="12" customHeight="1" x14ac:dyDescent="0.2">
      <c r="C166" s="7"/>
      <c r="D166" s="7"/>
      <c r="E166" s="7"/>
      <c r="G166" s="7"/>
      <c r="O166" s="7"/>
      <c r="R166" s="61"/>
      <c r="S166" s="99"/>
      <c r="T166" s="61"/>
    </row>
    <row r="167" spans="3:20" ht="12" customHeight="1" x14ac:dyDescent="0.2">
      <c r="C167" s="7"/>
      <c r="D167" s="7"/>
      <c r="E167" s="7"/>
      <c r="G167" s="7"/>
      <c r="O167" s="7"/>
      <c r="R167" s="61"/>
      <c r="S167" s="99"/>
      <c r="T167" s="61"/>
    </row>
    <row r="168" spans="3:20" ht="12" customHeight="1" x14ac:dyDescent="0.2">
      <c r="C168" s="7"/>
      <c r="D168" s="7"/>
      <c r="E168" s="7"/>
      <c r="G168" s="7"/>
      <c r="O168" s="7"/>
      <c r="R168" s="61"/>
      <c r="S168" s="99"/>
      <c r="T168" s="61"/>
    </row>
    <row r="169" spans="3:20" ht="12" customHeight="1" x14ac:dyDescent="0.2">
      <c r="C169" s="7"/>
      <c r="D169" s="7"/>
      <c r="E169" s="7"/>
      <c r="G169" s="7"/>
      <c r="O169" s="7"/>
      <c r="R169" s="61"/>
      <c r="S169" s="99"/>
      <c r="T169" s="61"/>
    </row>
    <row r="170" spans="3:20" ht="12" customHeight="1" x14ac:dyDescent="0.2">
      <c r="C170" s="7"/>
      <c r="D170" s="7"/>
      <c r="E170" s="7"/>
      <c r="G170" s="7"/>
      <c r="O170" s="7"/>
      <c r="R170" s="61"/>
      <c r="S170" s="99"/>
      <c r="T170" s="61"/>
    </row>
    <row r="171" spans="3:20" ht="12" customHeight="1" x14ac:dyDescent="0.2">
      <c r="C171" s="7"/>
      <c r="D171" s="7"/>
      <c r="E171" s="7"/>
      <c r="G171" s="7"/>
      <c r="O171" s="7"/>
      <c r="R171" s="61"/>
      <c r="S171" s="99"/>
      <c r="T171" s="61"/>
    </row>
    <row r="172" spans="3:20" ht="12" customHeight="1" x14ac:dyDescent="0.2">
      <c r="C172" s="7"/>
      <c r="D172" s="7"/>
      <c r="E172" s="7"/>
      <c r="G172" s="7"/>
      <c r="O172" s="7"/>
      <c r="R172" s="61"/>
      <c r="S172" s="99"/>
      <c r="T172" s="61"/>
    </row>
    <row r="173" spans="3:20" ht="12" customHeight="1" x14ac:dyDescent="0.2">
      <c r="C173" s="7"/>
      <c r="D173" s="7"/>
      <c r="E173" s="7"/>
      <c r="G173" s="7"/>
      <c r="O173" s="7"/>
      <c r="R173" s="61"/>
      <c r="S173" s="99"/>
      <c r="T173" s="61"/>
    </row>
    <row r="174" spans="3:20" ht="12" customHeight="1" x14ac:dyDescent="0.2">
      <c r="C174" s="7"/>
      <c r="D174" s="7"/>
      <c r="E174" s="7"/>
      <c r="G174" s="7"/>
      <c r="O174" s="7"/>
      <c r="R174" s="61"/>
      <c r="S174" s="99"/>
      <c r="T174" s="61"/>
    </row>
    <row r="175" spans="3:20" ht="12" customHeight="1" x14ac:dyDescent="0.2">
      <c r="C175" s="7"/>
      <c r="D175" s="7"/>
      <c r="E175" s="7"/>
      <c r="G175" s="7"/>
      <c r="O175" s="7"/>
      <c r="R175" s="61"/>
      <c r="S175" s="99"/>
      <c r="T175" s="61"/>
    </row>
    <row r="176" spans="3:20" ht="12" customHeight="1" x14ac:dyDescent="0.2">
      <c r="E176" s="7"/>
      <c r="G176" s="7"/>
      <c r="O176" s="7"/>
      <c r="R176" s="61"/>
      <c r="S176" s="99"/>
      <c r="T176" s="61"/>
    </row>
    <row r="177" spans="5:20" ht="12" customHeight="1" x14ac:dyDescent="0.2">
      <c r="E177" s="7"/>
      <c r="G177" s="7"/>
      <c r="O177" s="7"/>
      <c r="R177" s="61"/>
      <c r="S177" s="99"/>
      <c r="T177" s="61"/>
    </row>
    <row r="178" spans="5:20" ht="12" customHeight="1" x14ac:dyDescent="0.2">
      <c r="E178" s="7"/>
      <c r="G178" s="7"/>
      <c r="R178" s="61"/>
      <c r="S178" s="99"/>
      <c r="T178" s="61"/>
    </row>
    <row r="179" spans="5:20" ht="12" customHeight="1" x14ac:dyDescent="0.2">
      <c r="E179" s="7"/>
      <c r="G179" s="7"/>
      <c r="R179" s="61"/>
      <c r="S179" s="99"/>
      <c r="T179" s="61"/>
    </row>
    <row r="180" spans="5:20" ht="12" customHeight="1" x14ac:dyDescent="0.2">
      <c r="E180" s="7"/>
      <c r="G180" s="7"/>
      <c r="R180" s="61"/>
      <c r="S180" s="99"/>
      <c r="T180" s="61"/>
    </row>
    <row r="181" spans="5:20" ht="12" customHeight="1" x14ac:dyDescent="0.2">
      <c r="E181" s="7"/>
      <c r="G181" s="7"/>
      <c r="R181" s="61"/>
      <c r="S181" s="99"/>
      <c r="T181" s="61"/>
    </row>
    <row r="182" spans="5:20" ht="12" customHeight="1" x14ac:dyDescent="0.2">
      <c r="E182" s="7"/>
      <c r="G182" s="7"/>
      <c r="R182" s="61"/>
      <c r="S182" s="99"/>
      <c r="T182" s="61"/>
    </row>
    <row r="183" spans="5:20" ht="12" customHeight="1" x14ac:dyDescent="0.2">
      <c r="E183" s="7"/>
      <c r="G183" s="7"/>
      <c r="R183" s="61"/>
      <c r="S183" s="99"/>
      <c r="T183" s="61"/>
    </row>
    <row r="184" spans="5:20" ht="12" customHeight="1" x14ac:dyDescent="0.2">
      <c r="E184" s="7"/>
      <c r="G184" s="7"/>
      <c r="R184" s="61"/>
      <c r="S184" s="99"/>
      <c r="T184" s="61"/>
    </row>
    <row r="185" spans="5:20" ht="12" customHeight="1" x14ac:dyDescent="0.2">
      <c r="E185" s="7"/>
      <c r="G185" s="7"/>
      <c r="R185" s="61"/>
      <c r="S185" s="99"/>
      <c r="T185" s="61"/>
    </row>
    <row r="186" spans="5:20" ht="12" customHeight="1" x14ac:dyDescent="0.2">
      <c r="E186" s="7"/>
      <c r="G186" s="7"/>
      <c r="R186" s="61"/>
      <c r="S186" s="99"/>
      <c r="T186" s="61"/>
    </row>
    <row r="187" spans="5:20" ht="12" customHeight="1" x14ac:dyDescent="0.2">
      <c r="E187" s="7"/>
      <c r="G187" s="7"/>
      <c r="R187" s="61"/>
      <c r="S187" s="99"/>
      <c r="T187" s="61"/>
    </row>
    <row r="188" spans="5:20" ht="12" customHeight="1" x14ac:dyDescent="0.2">
      <c r="E188" s="7"/>
      <c r="G188" s="7"/>
      <c r="R188" s="61"/>
      <c r="S188" s="99"/>
      <c r="T188" s="61"/>
    </row>
    <row r="189" spans="5:20" ht="12" customHeight="1" x14ac:dyDescent="0.2">
      <c r="E189" s="7"/>
      <c r="G189" s="7"/>
      <c r="R189" s="61"/>
      <c r="S189" s="99"/>
      <c r="T189" s="61"/>
    </row>
    <row r="190" spans="5:20" ht="12" customHeight="1" x14ac:dyDescent="0.2">
      <c r="E190" s="7"/>
      <c r="G190" s="7"/>
      <c r="R190" s="61"/>
      <c r="S190" s="99"/>
      <c r="T190" s="61"/>
    </row>
    <row r="191" spans="5:20" ht="12" customHeight="1" x14ac:dyDescent="0.2">
      <c r="E191" s="7"/>
      <c r="G191" s="7"/>
      <c r="R191" s="61"/>
      <c r="S191" s="99"/>
      <c r="T191" s="61"/>
    </row>
    <row r="192" spans="5:20" ht="12" customHeight="1" x14ac:dyDescent="0.2">
      <c r="E192" s="7"/>
      <c r="R192" s="61"/>
      <c r="S192" s="99"/>
      <c r="T192" s="61"/>
    </row>
    <row r="193" spans="5:20" ht="12" customHeight="1" x14ac:dyDescent="0.2">
      <c r="E193" s="7"/>
      <c r="R193" s="61"/>
      <c r="S193" s="99"/>
      <c r="T193" s="61"/>
    </row>
    <row r="194" spans="5:20" ht="12" customHeight="1" x14ac:dyDescent="0.2">
      <c r="E194" s="7"/>
      <c r="R194" s="61"/>
      <c r="S194" s="99"/>
      <c r="T194" s="61"/>
    </row>
    <row r="195" spans="5:20" ht="12" customHeight="1" x14ac:dyDescent="0.2">
      <c r="E195" s="7"/>
      <c r="R195" s="61"/>
      <c r="S195" s="99"/>
      <c r="T195" s="61"/>
    </row>
    <row r="196" spans="5:20" ht="12" customHeight="1" x14ac:dyDescent="0.2">
      <c r="E196" s="7"/>
      <c r="R196" s="61"/>
      <c r="S196" s="99"/>
      <c r="T196" s="61"/>
    </row>
    <row r="197" spans="5:20" ht="12" customHeight="1" x14ac:dyDescent="0.2">
      <c r="E197" s="7"/>
      <c r="R197" s="61"/>
      <c r="S197" s="99"/>
      <c r="T197" s="61"/>
    </row>
    <row r="198" spans="5:20" ht="12" customHeight="1" x14ac:dyDescent="0.2">
      <c r="E198" s="7"/>
      <c r="R198" s="61"/>
      <c r="S198" s="99"/>
      <c r="T198" s="61"/>
    </row>
    <row r="199" spans="5:20" ht="12" customHeight="1" x14ac:dyDescent="0.2">
      <c r="E199" s="7"/>
      <c r="R199" s="61"/>
      <c r="S199" s="99"/>
      <c r="T199" s="61"/>
    </row>
    <row r="200" spans="5:20" ht="12" customHeight="1" x14ac:dyDescent="0.2">
      <c r="E200" s="7"/>
      <c r="R200" s="61"/>
      <c r="S200" s="99"/>
      <c r="T200" s="61"/>
    </row>
    <row r="201" spans="5:20" ht="12" customHeight="1" x14ac:dyDescent="0.2">
      <c r="E201" s="7"/>
      <c r="R201" s="61"/>
      <c r="S201" s="99"/>
      <c r="T201" s="61"/>
    </row>
    <row r="202" spans="5:20" ht="12" customHeight="1" x14ac:dyDescent="0.2">
      <c r="E202" s="7"/>
      <c r="R202" s="61"/>
      <c r="S202" s="99"/>
      <c r="T202" s="61"/>
    </row>
    <row r="203" spans="5:20" ht="12" customHeight="1" x14ac:dyDescent="0.2">
      <c r="E203" s="7"/>
      <c r="R203" s="61"/>
      <c r="S203" s="99"/>
      <c r="T203" s="61"/>
    </row>
    <row r="204" spans="5:20" ht="12" customHeight="1" x14ac:dyDescent="0.2">
      <c r="E204" s="7"/>
      <c r="R204" s="61"/>
      <c r="S204" s="99"/>
      <c r="T204" s="61"/>
    </row>
    <row r="205" spans="5:20" ht="12" customHeight="1" x14ac:dyDescent="0.2">
      <c r="E205" s="7"/>
      <c r="R205" s="61"/>
      <c r="S205" s="99"/>
      <c r="T205" s="61"/>
    </row>
    <row r="206" spans="5:20" ht="12" customHeight="1" x14ac:dyDescent="0.2">
      <c r="E206" s="7"/>
      <c r="R206" s="61"/>
      <c r="S206" s="99"/>
      <c r="T206" s="61"/>
    </row>
    <row r="207" spans="5:20" ht="12" customHeight="1" x14ac:dyDescent="0.2">
      <c r="E207" s="7"/>
      <c r="R207" s="61"/>
      <c r="S207" s="99"/>
      <c r="T207" s="61"/>
    </row>
    <row r="208" spans="5:20" ht="12" customHeight="1" x14ac:dyDescent="0.2">
      <c r="E208" s="7"/>
      <c r="R208" s="61"/>
      <c r="S208" s="99"/>
      <c r="T208" s="61"/>
    </row>
    <row r="209" spans="5:20" ht="12" customHeight="1" x14ac:dyDescent="0.2">
      <c r="E209" s="7"/>
      <c r="R209" s="61"/>
      <c r="S209" s="99"/>
      <c r="T209" s="61"/>
    </row>
    <row r="210" spans="5:20" ht="12" customHeight="1" x14ac:dyDescent="0.2">
      <c r="E210" s="7"/>
      <c r="R210" s="61"/>
      <c r="S210" s="99"/>
      <c r="T210" s="61"/>
    </row>
    <row r="211" spans="5:20" ht="12" customHeight="1" x14ac:dyDescent="0.2">
      <c r="E211" s="7"/>
      <c r="R211" s="61"/>
      <c r="S211" s="99"/>
      <c r="T211" s="61"/>
    </row>
    <row r="212" spans="5:20" ht="12" customHeight="1" x14ac:dyDescent="0.2">
      <c r="R212" s="61"/>
      <c r="S212" s="99"/>
      <c r="T212" s="61"/>
    </row>
    <row r="213" spans="5:20" ht="12" customHeight="1" x14ac:dyDescent="0.2">
      <c r="R213" s="61"/>
      <c r="S213" s="99"/>
      <c r="T213" s="61"/>
    </row>
    <row r="214" spans="5:20" ht="12" customHeight="1" x14ac:dyDescent="0.2">
      <c r="R214" s="61"/>
      <c r="S214" s="99"/>
      <c r="T214" s="61"/>
    </row>
    <row r="215" spans="5:20" ht="12" customHeight="1" x14ac:dyDescent="0.2">
      <c r="R215" s="61"/>
      <c r="S215" s="99"/>
      <c r="T215" s="61"/>
    </row>
    <row r="216" spans="5:20" ht="12" customHeight="1" x14ac:dyDescent="0.2">
      <c r="R216" s="61"/>
      <c r="S216" s="99"/>
      <c r="T216" s="61"/>
    </row>
    <row r="217" spans="5:20" ht="12" customHeight="1" x14ac:dyDescent="0.2">
      <c r="R217" s="61"/>
      <c r="S217" s="99"/>
      <c r="T217" s="61"/>
    </row>
    <row r="218" spans="5:20" ht="12" customHeight="1" x14ac:dyDescent="0.2">
      <c r="R218" s="61"/>
      <c r="S218" s="99"/>
      <c r="T218" s="61"/>
    </row>
    <row r="219" spans="5:20" ht="12" customHeight="1" x14ac:dyDescent="0.2">
      <c r="R219" s="61"/>
      <c r="S219" s="99"/>
      <c r="T219" s="61"/>
    </row>
    <row r="220" spans="5:20" ht="12" customHeight="1" x14ac:dyDescent="0.2">
      <c r="R220" s="61"/>
      <c r="S220" s="99"/>
      <c r="T220" s="61"/>
    </row>
    <row r="221" spans="5:20" ht="12" customHeight="1" x14ac:dyDescent="0.2">
      <c r="R221" s="61"/>
      <c r="S221" s="99"/>
      <c r="T221" s="61"/>
    </row>
    <row r="222" spans="5:20" ht="12" customHeight="1" x14ac:dyDescent="0.2">
      <c r="R222" s="61"/>
      <c r="S222" s="99"/>
      <c r="T222" s="61"/>
    </row>
    <row r="223" spans="5:20" ht="12" customHeight="1" x14ac:dyDescent="0.2">
      <c r="R223" s="61"/>
      <c r="S223" s="99"/>
      <c r="T223" s="61"/>
    </row>
    <row r="224" spans="5:20" ht="12" customHeight="1" x14ac:dyDescent="0.2">
      <c r="R224" s="61"/>
      <c r="S224" s="99"/>
      <c r="T224" s="61"/>
    </row>
    <row r="225" spans="18:20" ht="12" customHeight="1" x14ac:dyDescent="0.2">
      <c r="R225" s="61"/>
      <c r="S225" s="99"/>
      <c r="T225" s="61"/>
    </row>
    <row r="226" spans="18:20" ht="12" customHeight="1" x14ac:dyDescent="0.2">
      <c r="R226" s="61"/>
      <c r="S226" s="99"/>
      <c r="T226" s="61"/>
    </row>
    <row r="227" spans="18:20" ht="12" customHeight="1" x14ac:dyDescent="0.2">
      <c r="R227" s="61"/>
      <c r="S227" s="99"/>
      <c r="T227" s="61"/>
    </row>
    <row r="228" spans="18:20" ht="12" customHeight="1" x14ac:dyDescent="0.2">
      <c r="R228" s="61" t="e">
        <f>(((Q228/O228)^(1/((X$6-#REF!)/365)))-1)*100</f>
        <v>#DIV/0!</v>
      </c>
      <c r="S228" s="99"/>
      <c r="T228" s="61"/>
    </row>
    <row r="229" spans="18:20" ht="12" customHeight="1" x14ac:dyDescent="0.2">
      <c r="R229" s="61" t="e">
        <f>(((Q229/O229)^(1/((X$6-#REF!)/365)))-1)*100</f>
        <v>#DIV/0!</v>
      </c>
      <c r="S229" s="99"/>
      <c r="T229" s="61"/>
    </row>
    <row r="230" spans="18:20" ht="12" customHeight="1" x14ac:dyDescent="0.2">
      <c r="R230" s="61" t="e">
        <f>(((Q230/O230)^(1/((X$6-#REF!)/365)))-1)*100</f>
        <v>#DIV/0!</v>
      </c>
      <c r="S230" s="99"/>
      <c r="T230" s="61"/>
    </row>
    <row r="231" spans="18:20" ht="12" customHeight="1" x14ac:dyDescent="0.2">
      <c r="R231" s="61" t="e">
        <f>(((Q231/O231)^(1/((X$6-#REF!)/365)))-1)*100</f>
        <v>#DIV/0!</v>
      </c>
      <c r="S231" s="99"/>
      <c r="T231" s="61"/>
    </row>
    <row r="232" spans="18:20" ht="12" customHeight="1" x14ac:dyDescent="0.2">
      <c r="R232" s="61" t="e">
        <f>(((Q232/O232)^(1/((X$6-#REF!)/365)))-1)*100</f>
        <v>#DIV/0!</v>
      </c>
      <c r="S232" s="99"/>
      <c r="T232" s="61"/>
    </row>
    <row r="233" spans="18:20" ht="12" customHeight="1" x14ac:dyDescent="0.2">
      <c r="R233" s="61" t="e">
        <f>(((Q233/O233)^(1/((X$6-#REF!)/365)))-1)*100</f>
        <v>#DIV/0!</v>
      </c>
      <c r="S233" s="99"/>
      <c r="T233" s="61"/>
    </row>
    <row r="234" spans="18:20" ht="12" customHeight="1" x14ac:dyDescent="0.2">
      <c r="R234" s="61" t="e">
        <f>(((Q234/O234)^(1/((X$6-#REF!)/365)))-1)*100</f>
        <v>#DIV/0!</v>
      </c>
      <c r="S234" s="99"/>
      <c r="T234" s="61"/>
    </row>
    <row r="235" spans="18:20" ht="12" customHeight="1" x14ac:dyDescent="0.2">
      <c r="R235" s="61" t="e">
        <f>(((Q235/O235)^(1/((X$6-#REF!)/365)))-1)*100</f>
        <v>#DIV/0!</v>
      </c>
      <c r="S235" s="99"/>
      <c r="T235" s="61"/>
    </row>
    <row r="236" spans="18:20" ht="12" customHeight="1" x14ac:dyDescent="0.2">
      <c r="R236" s="61" t="e">
        <f>(((Q236/O236)^(1/((X$6-#REF!)/365)))-1)*100</f>
        <v>#DIV/0!</v>
      </c>
      <c r="S236" s="99"/>
      <c r="T236" s="61"/>
    </row>
    <row r="237" spans="18:20" ht="12" customHeight="1" x14ac:dyDescent="0.2">
      <c r="R237" s="61" t="e">
        <f>(((Q237/O237)^(1/((X$6-#REF!)/365)))-1)*100</f>
        <v>#DIV/0!</v>
      </c>
      <c r="S237" s="99"/>
      <c r="T237" s="61"/>
    </row>
    <row r="238" spans="18:20" ht="12" customHeight="1" x14ac:dyDescent="0.2">
      <c r="R238" s="61" t="e">
        <f>(((Q238/O238)^(1/((X$6-#REF!)/365)))-1)*100</f>
        <v>#DIV/0!</v>
      </c>
      <c r="S238" s="99"/>
      <c r="T238" s="61"/>
    </row>
    <row r="239" spans="18:20" ht="12" customHeight="1" x14ac:dyDescent="0.2">
      <c r="R239" s="61" t="e">
        <f>(((Q239/O239)^(1/((X$6-#REF!)/365)))-1)*100</f>
        <v>#DIV/0!</v>
      </c>
      <c r="S239" s="99"/>
      <c r="T239" s="61"/>
    </row>
    <row r="240" spans="18:20" ht="12" customHeight="1" x14ac:dyDescent="0.2">
      <c r="R240" s="61" t="e">
        <f>(((Q240/O240)^(1/((X$6-#REF!)/365)))-1)*100</f>
        <v>#DIV/0!</v>
      </c>
      <c r="S240" s="99"/>
      <c r="T240" s="61"/>
    </row>
    <row r="241" spans="18:20" ht="12" customHeight="1" x14ac:dyDescent="0.2">
      <c r="R241" s="61" t="e">
        <f>(((Q241/O241)^(1/((X$6-#REF!)/365)))-1)*100</f>
        <v>#DIV/0!</v>
      </c>
      <c r="S241" s="99"/>
      <c r="T241" s="61"/>
    </row>
    <row r="242" spans="18:20" ht="12" customHeight="1" x14ac:dyDescent="0.2">
      <c r="R242" s="61" t="e">
        <f>(((Q242/O242)^(1/((X$6-#REF!)/365)))-1)*100</f>
        <v>#DIV/0!</v>
      </c>
      <c r="S242" s="99"/>
      <c r="T242" s="61"/>
    </row>
    <row r="243" spans="18:20" ht="12" customHeight="1" x14ac:dyDescent="0.2">
      <c r="R243" s="61" t="e">
        <f>(((Q243/O243)^(1/((X$6-#REF!)/365)))-1)*100</f>
        <v>#DIV/0!</v>
      </c>
      <c r="S243" s="99"/>
      <c r="T243" s="61"/>
    </row>
    <row r="244" spans="18:20" ht="12" customHeight="1" x14ac:dyDescent="0.2">
      <c r="R244" s="61" t="e">
        <f>(((Q244/O244)^(1/((X$6-#REF!)/365)))-1)*100</f>
        <v>#DIV/0!</v>
      </c>
      <c r="S244" s="99"/>
      <c r="T244" s="61"/>
    </row>
    <row r="245" spans="18:20" ht="12" customHeight="1" x14ac:dyDescent="0.2">
      <c r="R245" s="61" t="e">
        <f>(((Q245/O245)^(1/((X$6-#REF!)/365)))-1)*100</f>
        <v>#DIV/0!</v>
      </c>
      <c r="S245" s="99"/>
      <c r="T245" s="61"/>
    </row>
    <row r="246" spans="18:20" ht="12" customHeight="1" x14ac:dyDescent="0.2">
      <c r="R246" s="61" t="e">
        <f>(((Q246/O246)^(1/((X$6-#REF!)/365)))-1)*100</f>
        <v>#DIV/0!</v>
      </c>
      <c r="S246" s="99"/>
      <c r="T246" s="61"/>
    </row>
    <row r="247" spans="18:20" ht="12" customHeight="1" x14ac:dyDescent="0.2">
      <c r="R247" s="61" t="e">
        <f>(((Q247/O247)^(1/((X$6-#REF!)/365)))-1)*100</f>
        <v>#DIV/0!</v>
      </c>
      <c r="S247" s="99"/>
      <c r="T247" s="61"/>
    </row>
    <row r="248" spans="18:20" ht="12" customHeight="1" x14ac:dyDescent="0.2">
      <c r="R248" s="61" t="e">
        <f>(((Q248/O248)^(1/((X$6-#REF!)/365)))-1)*100</f>
        <v>#DIV/0!</v>
      </c>
      <c r="S248" s="99"/>
      <c r="T248" s="61"/>
    </row>
    <row r="249" spans="18:20" ht="12" customHeight="1" x14ac:dyDescent="0.2">
      <c r="R249" s="61" t="e">
        <f>(((Q249/O249)^(1/((X$6-#REF!)/365)))-1)*100</f>
        <v>#DIV/0!</v>
      </c>
      <c r="S249" s="99"/>
      <c r="T249" s="61"/>
    </row>
    <row r="250" spans="18:20" ht="12" customHeight="1" x14ac:dyDescent="0.2">
      <c r="R250" s="61" t="e">
        <f>(((Q250/O250)^(1/((X$6-#REF!)/365)))-1)*100</f>
        <v>#DIV/0!</v>
      </c>
      <c r="S250" s="99"/>
      <c r="T250" s="61"/>
    </row>
    <row r="251" spans="18:20" ht="12" customHeight="1" x14ac:dyDescent="0.2">
      <c r="R251" s="61" t="e">
        <f>(((Q251/O251)^(1/((X$6-#REF!)/365)))-1)*100</f>
        <v>#DIV/0!</v>
      </c>
      <c r="S251" s="99"/>
      <c r="T251" s="61"/>
    </row>
    <row r="252" spans="18:20" ht="12" customHeight="1" x14ac:dyDescent="0.2">
      <c r="R252" s="61" t="e">
        <f>(((Q252/O252)^(1/((X$6-#REF!)/365)))-1)*100</f>
        <v>#DIV/0!</v>
      </c>
      <c r="S252" s="99"/>
      <c r="T252" s="61"/>
    </row>
    <row r="253" spans="18:20" ht="12" customHeight="1" x14ac:dyDescent="0.2">
      <c r="R253" s="61" t="e">
        <f>(((Q253/O253)^(1/((X$6-#REF!)/365)))-1)*100</f>
        <v>#DIV/0!</v>
      </c>
      <c r="S253" s="99"/>
      <c r="T253" s="61"/>
    </row>
    <row r="254" spans="18:20" ht="12" customHeight="1" x14ac:dyDescent="0.2">
      <c r="R254" s="61" t="e">
        <f>(((Q254/O254)^(1/((X$6-#REF!)/365)))-1)*100</f>
        <v>#DIV/0!</v>
      </c>
      <c r="S254" s="99"/>
      <c r="T254" s="61"/>
    </row>
    <row r="255" spans="18:20" ht="12" customHeight="1" x14ac:dyDescent="0.2">
      <c r="R255" s="61" t="e">
        <f>(((Q255/O255)^(1/((X$6-#REF!)/365)))-1)*100</f>
        <v>#DIV/0!</v>
      </c>
      <c r="S255" s="99"/>
      <c r="T255" s="61"/>
    </row>
    <row r="256" spans="18:20" ht="12" customHeight="1" x14ac:dyDescent="0.2">
      <c r="R256" s="61" t="e">
        <f>(((Q256/O256)^(1/((X$6-#REF!)/365)))-1)*100</f>
        <v>#DIV/0!</v>
      </c>
      <c r="S256" s="99"/>
      <c r="T256" s="61"/>
    </row>
    <row r="257" spans="18:20" ht="12" customHeight="1" x14ac:dyDescent="0.2">
      <c r="R257" s="61" t="e">
        <f>(((Q257/O257)^(1/((X$6-#REF!)/365)))-1)*100</f>
        <v>#DIV/0!</v>
      </c>
      <c r="S257" s="99"/>
      <c r="T257" s="61"/>
    </row>
    <row r="258" spans="18:20" ht="12" customHeight="1" x14ac:dyDescent="0.2">
      <c r="R258" s="61" t="e">
        <f>(((Q258/O258)^(1/((X$6-#REF!)/365)))-1)*100</f>
        <v>#DIV/0!</v>
      </c>
      <c r="S258" s="99"/>
      <c r="T258" s="61"/>
    </row>
    <row r="259" spans="18:20" ht="12" customHeight="1" x14ac:dyDescent="0.2">
      <c r="R259" s="61" t="e">
        <f>(((Q259/O259)^(1/((X$6-#REF!)/365)))-1)*100</f>
        <v>#DIV/0!</v>
      </c>
      <c r="S259" s="99"/>
      <c r="T259" s="61"/>
    </row>
    <row r="260" spans="18:20" ht="12" customHeight="1" x14ac:dyDescent="0.2">
      <c r="R260" s="61" t="e">
        <f>(((Q260/O260)^(1/((X$6-#REF!)/365)))-1)*100</f>
        <v>#DIV/0!</v>
      </c>
      <c r="S260" s="99"/>
      <c r="T260" s="61"/>
    </row>
    <row r="261" spans="18:20" ht="12" customHeight="1" x14ac:dyDescent="0.2">
      <c r="R261" s="61" t="e">
        <f>(((Q261/O261)^(1/((X$6-#REF!)/365)))-1)*100</f>
        <v>#DIV/0!</v>
      </c>
      <c r="S261" s="99"/>
      <c r="T261" s="61"/>
    </row>
    <row r="262" spans="18:20" ht="12" customHeight="1" x14ac:dyDescent="0.2">
      <c r="R262" s="61" t="e">
        <f>(((Q262/O262)^(1/((X$6-#REF!)/365)))-1)*100</f>
        <v>#DIV/0!</v>
      </c>
      <c r="S262" s="99"/>
      <c r="T262" s="61"/>
    </row>
    <row r="263" spans="18:20" ht="12" customHeight="1" x14ac:dyDescent="0.2">
      <c r="R263" s="61" t="e">
        <f>(((Q263/O263)^(1/((X$6-#REF!)/365)))-1)*100</f>
        <v>#DIV/0!</v>
      </c>
      <c r="S263" s="99"/>
      <c r="T263" s="61"/>
    </row>
    <row r="264" spans="18:20" ht="12" customHeight="1" x14ac:dyDescent="0.2">
      <c r="R264" s="61" t="e">
        <f>(((Q264/O264)^(1/((X$6-#REF!)/365)))-1)*100</f>
        <v>#DIV/0!</v>
      </c>
      <c r="S264" s="99"/>
      <c r="T264" s="61"/>
    </row>
    <row r="265" spans="18:20" ht="12" customHeight="1" x14ac:dyDescent="0.2">
      <c r="R265" s="61" t="e">
        <f>(((Q265/O265)^(1/((X$6-#REF!)/365)))-1)*100</f>
        <v>#DIV/0!</v>
      </c>
      <c r="S265" s="99"/>
      <c r="T265" s="61"/>
    </row>
    <row r="266" spans="18:20" ht="12" customHeight="1" x14ac:dyDescent="0.2">
      <c r="R266" s="61" t="e">
        <f>(((Q266/O266)^(1/((X$6-#REF!)/365)))-1)*100</f>
        <v>#DIV/0!</v>
      </c>
      <c r="S266" s="99"/>
      <c r="T266" s="61"/>
    </row>
    <row r="267" spans="18:20" ht="12" customHeight="1" x14ac:dyDescent="0.2">
      <c r="R267" s="61" t="e">
        <f>(((Q267/O267)^(1/((X$6-#REF!)/365)))-1)*100</f>
        <v>#DIV/0!</v>
      </c>
      <c r="S267" s="99"/>
      <c r="T267" s="61"/>
    </row>
    <row r="268" spans="18:20" ht="12" customHeight="1" x14ac:dyDescent="0.2">
      <c r="R268" s="61" t="e">
        <f>(((Q268/O268)^(1/((X$6-#REF!)/365)))-1)*100</f>
        <v>#DIV/0!</v>
      </c>
      <c r="S268" s="99"/>
      <c r="T268" s="61"/>
    </row>
    <row r="269" spans="18:20" ht="12" customHeight="1" x14ac:dyDescent="0.2">
      <c r="R269" s="61" t="e">
        <f>(((Q269/O269)^(1/((X$6-#REF!)/365)))-1)*100</f>
        <v>#DIV/0!</v>
      </c>
      <c r="S269" s="99"/>
      <c r="T269" s="61"/>
    </row>
    <row r="270" spans="18:20" ht="12" customHeight="1" x14ac:dyDescent="0.2">
      <c r="R270" s="61" t="e">
        <f>(((Q270/O270)^(1/((X$6-#REF!)/365)))-1)*100</f>
        <v>#DIV/0!</v>
      </c>
      <c r="S270" s="99"/>
      <c r="T270" s="61"/>
    </row>
    <row r="271" spans="18:20" ht="12" customHeight="1" x14ac:dyDescent="0.2">
      <c r="R271" s="61" t="e">
        <f>(((Q271/O271)^(1/((X$6-#REF!)/365)))-1)*100</f>
        <v>#DIV/0!</v>
      </c>
      <c r="S271" s="99"/>
      <c r="T271" s="61"/>
    </row>
    <row r="272" spans="18:20" ht="12" customHeight="1" x14ac:dyDescent="0.2">
      <c r="R272" s="61" t="e">
        <f>(((Q272/O272)^(1/((X$6-#REF!)/365)))-1)*100</f>
        <v>#DIV/0!</v>
      </c>
      <c r="S272" s="99"/>
      <c r="T272" s="61"/>
    </row>
    <row r="273" spans="18:20" ht="12" customHeight="1" x14ac:dyDescent="0.2">
      <c r="R273" s="61" t="e">
        <f>(((Q273/O273)^(1/((X$6-#REF!)/365)))-1)*100</f>
        <v>#DIV/0!</v>
      </c>
      <c r="S273" s="99"/>
      <c r="T273" s="61"/>
    </row>
    <row r="274" spans="18:20" ht="12" customHeight="1" x14ac:dyDescent="0.2">
      <c r="R274" s="61" t="e">
        <f>(((Q274/O274)^(1/((X$6-#REF!)/365)))-1)*100</f>
        <v>#DIV/0!</v>
      </c>
      <c r="S274" s="99"/>
      <c r="T274" s="61"/>
    </row>
    <row r="275" spans="18:20" ht="12" customHeight="1" x14ac:dyDescent="0.2">
      <c r="R275" s="61" t="e">
        <f>(((Q275/O275)^(1/((X$6-#REF!)/365)))-1)*100</f>
        <v>#DIV/0!</v>
      </c>
      <c r="S275" s="99"/>
      <c r="T275" s="61"/>
    </row>
    <row r="276" spans="18:20" ht="12" customHeight="1" x14ac:dyDescent="0.2">
      <c r="R276" s="61" t="e">
        <f>(((Q276/O276)^(1/((X$6-#REF!)/365)))-1)*100</f>
        <v>#DIV/0!</v>
      </c>
      <c r="S276" s="99"/>
      <c r="T276" s="61"/>
    </row>
    <row r="277" spans="18:20" ht="12" customHeight="1" x14ac:dyDescent="0.2">
      <c r="R277" s="61" t="e">
        <f>(((Q277/O277)^(1/((X$6-#REF!)/365)))-1)*100</f>
        <v>#DIV/0!</v>
      </c>
      <c r="S277" s="99"/>
      <c r="T277" s="61"/>
    </row>
    <row r="278" spans="18:20" ht="12" customHeight="1" x14ac:dyDescent="0.2">
      <c r="R278" s="61" t="e">
        <f>(((Q278/O278)^(1/((X$6-#REF!)/365)))-1)*100</f>
        <v>#DIV/0!</v>
      </c>
      <c r="S278" s="99"/>
      <c r="T278" s="61"/>
    </row>
    <row r="279" spans="18:20" ht="12" customHeight="1" x14ac:dyDescent="0.2">
      <c r="R279" s="61" t="e">
        <f>(((Q279/O279)^(1/((X$6-#REF!)/365)))-1)*100</f>
        <v>#DIV/0!</v>
      </c>
      <c r="S279" s="99"/>
      <c r="T279" s="61"/>
    </row>
    <row r="280" spans="18:20" ht="12" customHeight="1" x14ac:dyDescent="0.2">
      <c r="R280" s="61" t="e">
        <f>(((Q280/O280)^(1/((X$6-#REF!)/365)))-1)*100</f>
        <v>#DIV/0!</v>
      </c>
      <c r="S280" s="99"/>
      <c r="T280" s="61"/>
    </row>
    <row r="281" spans="18:20" ht="12" customHeight="1" x14ac:dyDescent="0.2">
      <c r="R281" s="61" t="e">
        <f>(((Q281/O281)^(1/((X$6-#REF!)/365)))-1)*100</f>
        <v>#DIV/0!</v>
      </c>
      <c r="S281" s="99"/>
      <c r="T281" s="61"/>
    </row>
    <row r="282" spans="18:20" ht="12" customHeight="1" x14ac:dyDescent="0.2">
      <c r="R282" s="61" t="e">
        <f>(((Q282/O282)^(1/((X$6-#REF!)/365)))-1)*100</f>
        <v>#DIV/0!</v>
      </c>
      <c r="S282" s="99"/>
      <c r="T282" s="61"/>
    </row>
    <row r="283" spans="18:20" ht="12" customHeight="1" x14ac:dyDescent="0.2">
      <c r="R283" s="61" t="e">
        <f>(((Q283/O283)^(1/((X$6-#REF!)/365)))-1)*100</f>
        <v>#DIV/0!</v>
      </c>
      <c r="S283" s="99"/>
      <c r="T283" s="61"/>
    </row>
    <row r="284" spans="18:20" ht="12" customHeight="1" x14ac:dyDescent="0.2">
      <c r="R284" s="61" t="e">
        <f>(((Q284/O284)^(1/((X$6-#REF!)/365)))-1)*100</f>
        <v>#DIV/0!</v>
      </c>
      <c r="S284" s="99"/>
      <c r="T284" s="61"/>
    </row>
    <row r="285" spans="18:20" ht="12" customHeight="1" x14ac:dyDescent="0.2">
      <c r="R285" s="61" t="e">
        <f>(((Q285/O285)^(1/((X$6-#REF!)/365)))-1)*100</f>
        <v>#DIV/0!</v>
      </c>
      <c r="S285" s="99"/>
      <c r="T285" s="61"/>
    </row>
    <row r="286" spans="18:20" ht="12" customHeight="1" x14ac:dyDescent="0.2">
      <c r="R286" s="61" t="e">
        <f>(((Q286/O286)^(1/((X$6-#REF!)/365)))-1)*100</f>
        <v>#DIV/0!</v>
      </c>
      <c r="S286" s="99"/>
      <c r="T286" s="61"/>
    </row>
    <row r="287" spans="18:20" ht="12" customHeight="1" x14ac:dyDescent="0.2">
      <c r="R287" s="61" t="e">
        <f>(((Q287/O287)^(1/((X$6-#REF!)/365)))-1)*100</f>
        <v>#DIV/0!</v>
      </c>
      <c r="S287" s="99"/>
      <c r="T287" s="61"/>
    </row>
    <row r="288" spans="18:20" ht="12" customHeight="1" x14ac:dyDescent="0.2">
      <c r="R288" s="61" t="e">
        <f>(((Q288/O288)^(1/((X$6-#REF!)/365)))-1)*100</f>
        <v>#DIV/0!</v>
      </c>
      <c r="S288" s="99"/>
      <c r="T288" s="61"/>
    </row>
    <row r="289" spans="18:20" ht="12" customHeight="1" x14ac:dyDescent="0.2">
      <c r="R289" s="61" t="e">
        <f>(((Q289/O289)^(1/((X$6-#REF!)/365)))-1)*100</f>
        <v>#DIV/0!</v>
      </c>
      <c r="S289" s="99"/>
      <c r="T289" s="61"/>
    </row>
    <row r="290" spans="18:20" ht="12" customHeight="1" x14ac:dyDescent="0.2">
      <c r="R290" s="61" t="e">
        <f>(((Q290/O290)^(1/((X$6-#REF!)/365)))-1)*100</f>
        <v>#DIV/0!</v>
      </c>
      <c r="S290" s="99"/>
      <c r="T290" s="61"/>
    </row>
    <row r="291" spans="18:20" ht="12" customHeight="1" x14ac:dyDescent="0.2">
      <c r="R291" s="61" t="e">
        <f>(((Q291/O291)^(1/((X$6-#REF!)/365)))-1)*100</f>
        <v>#DIV/0!</v>
      </c>
      <c r="S291" s="99"/>
      <c r="T291" s="61"/>
    </row>
    <row r="292" spans="18:20" ht="12" customHeight="1" x14ac:dyDescent="0.2">
      <c r="R292" s="61" t="e">
        <f>(((Q292/O292)^(1/((X$6-#REF!)/365)))-1)*100</f>
        <v>#DIV/0!</v>
      </c>
      <c r="S292" s="99"/>
      <c r="T292" s="61"/>
    </row>
    <row r="293" spans="18:20" ht="12" customHeight="1" x14ac:dyDescent="0.2">
      <c r="R293" s="61" t="e">
        <f>(((Q293/O293)^(1/((X$6-#REF!)/365)))-1)*100</f>
        <v>#DIV/0!</v>
      </c>
      <c r="S293" s="99"/>
      <c r="T293" s="61"/>
    </row>
    <row r="294" spans="18:20" ht="12" customHeight="1" x14ac:dyDescent="0.2">
      <c r="R294" s="61" t="e">
        <f>(((Q294/O294)^(1/((X$6-#REF!)/365)))-1)*100</f>
        <v>#DIV/0!</v>
      </c>
      <c r="S294" s="99"/>
      <c r="T294" s="61"/>
    </row>
    <row r="295" spans="18:20" ht="12" customHeight="1" x14ac:dyDescent="0.2">
      <c r="R295" s="61" t="e">
        <f>(((Q295/O295)^(1/((X$6-#REF!)/365)))-1)*100</f>
        <v>#DIV/0!</v>
      </c>
      <c r="S295" s="99"/>
      <c r="T295" s="61"/>
    </row>
    <row r="296" spans="18:20" ht="12" customHeight="1" x14ac:dyDescent="0.2">
      <c r="R296" s="61" t="e">
        <f>(((Q296/O296)^(1/((X$6-#REF!)/365)))-1)*100</f>
        <v>#DIV/0!</v>
      </c>
      <c r="S296" s="99"/>
      <c r="T296" s="61"/>
    </row>
    <row r="297" spans="18:20" ht="12" customHeight="1" x14ac:dyDescent="0.2">
      <c r="R297" s="61" t="e">
        <f>(((Q297/O297)^(1/((X$6-#REF!)/365)))-1)*100</f>
        <v>#DIV/0!</v>
      </c>
      <c r="S297" s="99"/>
      <c r="T297" s="61"/>
    </row>
    <row r="298" spans="18:20" ht="12" customHeight="1" x14ac:dyDescent="0.2">
      <c r="R298" s="61" t="e">
        <f>(((Q298/O298)^(1/((X$6-#REF!)/365)))-1)*100</f>
        <v>#DIV/0!</v>
      </c>
      <c r="S298" s="99"/>
      <c r="T298" s="61"/>
    </row>
    <row r="299" spans="18:20" ht="12" customHeight="1" x14ac:dyDescent="0.2">
      <c r="R299" s="61" t="e">
        <f>(((Q299/O299)^(1/((X$6-#REF!)/365)))-1)*100</f>
        <v>#DIV/0!</v>
      </c>
      <c r="S299" s="99"/>
      <c r="T299" s="61"/>
    </row>
    <row r="300" spans="18:20" ht="12" customHeight="1" x14ac:dyDescent="0.2">
      <c r="R300" s="61" t="e">
        <f>(((Q300/O300)^(1/((X$6-#REF!)/365)))-1)*100</f>
        <v>#DIV/0!</v>
      </c>
      <c r="S300" s="99"/>
      <c r="T300" s="61"/>
    </row>
    <row r="301" spans="18:20" ht="12" customHeight="1" x14ac:dyDescent="0.2">
      <c r="R301" s="61" t="e">
        <f>(((Q301/O301)^(1/((X$6-#REF!)/365)))-1)*100</f>
        <v>#DIV/0!</v>
      </c>
      <c r="S301" s="99"/>
      <c r="T301" s="61"/>
    </row>
    <row r="302" spans="18:20" ht="12" customHeight="1" x14ac:dyDescent="0.2">
      <c r="R302" s="61" t="e">
        <f>(((Q302/O302)^(1/((X$6-#REF!)/365)))-1)*100</f>
        <v>#DIV/0!</v>
      </c>
      <c r="S302" s="99"/>
      <c r="T302" s="61"/>
    </row>
    <row r="303" spans="18:20" ht="12" customHeight="1" x14ac:dyDescent="0.2">
      <c r="R303" s="61" t="e">
        <f>(((Q303/O303)^(1/((X$6-#REF!)/365)))-1)*100</f>
        <v>#DIV/0!</v>
      </c>
      <c r="S303" s="99"/>
      <c r="T303" s="61"/>
    </row>
  </sheetData>
  <mergeCells count="18">
    <mergeCell ref="Q73:R73"/>
    <mergeCell ref="S73:T73"/>
    <mergeCell ref="Q5:R5"/>
    <mergeCell ref="S5:T5"/>
    <mergeCell ref="AA6:AA7"/>
    <mergeCell ref="AC6:AC7"/>
    <mergeCell ref="E73:F73"/>
    <mergeCell ref="G73:H73"/>
    <mergeCell ref="I73:J73"/>
    <mergeCell ref="K73:L73"/>
    <mergeCell ref="M73:N73"/>
    <mergeCell ref="O73:P73"/>
    <mergeCell ref="E5:F5"/>
    <mergeCell ref="G5:H5"/>
    <mergeCell ref="I5:J5"/>
    <mergeCell ref="K5:L5"/>
    <mergeCell ref="M5:N5"/>
    <mergeCell ref="O5:P5"/>
  </mergeCells>
  <printOptions horizontalCentered="1"/>
  <pageMargins left="0.75" right="0.75" top="0.75" bottom="0.75" header="0.17" footer="0"/>
  <pageSetup paperSize="9" pageOrder="overThenDown" orientation="portrait" r:id="rId1"/>
  <headerFooter alignWithMargins="0">
    <oddFooter xml:space="preserve">&amp;C1- &amp;P+3
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7"/>
  <sheetViews>
    <sheetView tabSelected="1" workbookViewId="0">
      <selection activeCell="K39" sqref="K39"/>
    </sheetView>
  </sheetViews>
  <sheetFormatPr defaultRowHeight="12.75" x14ac:dyDescent="0.2"/>
  <cols>
    <col min="1" max="1" width="19.28515625" customWidth="1"/>
    <col min="2" max="4" width="12.140625" customWidth="1"/>
    <col min="5" max="5" width="12.7109375" customWidth="1"/>
    <col min="6" max="6" width="16" customWidth="1"/>
    <col min="7" max="7" width="13" customWidth="1"/>
    <col min="8" max="8" width="14" customWidth="1"/>
    <col min="9" max="9" width="13.5703125" customWidth="1"/>
    <col min="10" max="10" width="13" customWidth="1"/>
    <col min="11" max="19" width="12.140625" customWidth="1"/>
    <col min="22" max="22" width="19.140625" bestFit="1" customWidth="1"/>
    <col min="24" max="24" width="19.140625" bestFit="1" customWidth="1"/>
    <col min="25" max="25" width="12.42578125" customWidth="1"/>
    <col min="26" max="26" width="13" customWidth="1"/>
    <col min="30" max="30" width="16.140625" customWidth="1"/>
  </cols>
  <sheetData>
    <row r="1" spans="1:32" x14ac:dyDescent="0.2">
      <c r="A1" s="3" t="s">
        <v>91</v>
      </c>
    </row>
    <row r="2" spans="1:32" x14ac:dyDescent="0.2">
      <c r="A2" s="3"/>
    </row>
    <row r="4" spans="1:32" s="119" customFormat="1" ht="12.75" customHeight="1" x14ac:dyDescent="0.2">
      <c r="A4" s="121" t="s">
        <v>90</v>
      </c>
      <c r="B4" s="154" t="s">
        <v>131</v>
      </c>
      <c r="C4" s="155"/>
      <c r="D4" s="156"/>
      <c r="E4" s="141" t="s">
        <v>117</v>
      </c>
      <c r="F4" s="142"/>
      <c r="G4" s="142"/>
      <c r="H4" s="142"/>
      <c r="I4" s="142"/>
      <c r="J4" s="142"/>
      <c r="K4" s="142"/>
      <c r="L4" s="143"/>
      <c r="M4" s="173" t="s">
        <v>127</v>
      </c>
      <c r="N4" s="122"/>
      <c r="O4" s="137"/>
      <c r="P4" s="137"/>
      <c r="Q4" s="137"/>
      <c r="R4" s="137"/>
      <c r="S4" s="137"/>
      <c r="U4" s="10"/>
      <c r="V4" s="115"/>
      <c r="W4" s="117"/>
      <c r="X4" s="115"/>
      <c r="Y4" s="115"/>
      <c r="Z4" s="115"/>
      <c r="AA4" s="10"/>
      <c r="AB4" s="115"/>
      <c r="AC4" s="117"/>
      <c r="AD4" s="115"/>
      <c r="AE4" s="115"/>
      <c r="AF4" s="115"/>
    </row>
    <row r="5" spans="1:32" s="120" customFormat="1" x14ac:dyDescent="0.2">
      <c r="A5" s="123" t="s">
        <v>5</v>
      </c>
      <c r="B5" s="152">
        <v>2000</v>
      </c>
      <c r="C5" s="152">
        <v>2007</v>
      </c>
      <c r="D5" s="152">
        <v>2010</v>
      </c>
      <c r="E5" s="152" t="s">
        <v>123</v>
      </c>
      <c r="F5" s="152">
        <v>2012</v>
      </c>
      <c r="G5" s="152" t="s">
        <v>124</v>
      </c>
      <c r="H5" s="152">
        <v>2012</v>
      </c>
      <c r="I5" s="152" t="s">
        <v>125</v>
      </c>
      <c r="J5" s="152">
        <v>2012</v>
      </c>
      <c r="K5" s="152" t="s">
        <v>126</v>
      </c>
      <c r="L5" s="152">
        <v>2012</v>
      </c>
      <c r="M5" s="168" t="s">
        <v>130</v>
      </c>
      <c r="N5" s="170"/>
      <c r="O5" s="171"/>
      <c r="P5" s="171"/>
      <c r="Q5" s="171"/>
      <c r="R5" s="171"/>
      <c r="S5" s="171"/>
      <c r="U5" s="10"/>
      <c r="V5" s="115"/>
      <c r="W5" s="117"/>
      <c r="X5" s="115"/>
      <c r="Y5" s="115"/>
      <c r="Z5" s="115"/>
      <c r="AA5" s="10"/>
      <c r="AB5" s="115"/>
      <c r="AC5" s="117"/>
      <c r="AD5" s="115"/>
      <c r="AE5" s="115"/>
      <c r="AF5" s="115"/>
    </row>
    <row r="6" spans="1:32" s="120" customFormat="1" x14ac:dyDescent="0.2">
      <c r="A6" s="124"/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69"/>
      <c r="N6" s="170"/>
      <c r="O6" s="171"/>
      <c r="P6" s="171"/>
      <c r="Q6" s="171"/>
      <c r="R6" s="171"/>
      <c r="S6" s="171"/>
      <c r="V6" s="132"/>
      <c r="W6" s="132"/>
      <c r="X6" s="132"/>
      <c r="Y6" s="125"/>
      <c r="AB6" s="132"/>
      <c r="AC6" s="132"/>
      <c r="AD6" s="132"/>
      <c r="AE6" s="125"/>
    </row>
    <row r="7" spans="1:32" x14ac:dyDescent="0.2">
      <c r="N7" s="120"/>
      <c r="O7" s="120"/>
      <c r="P7" s="120"/>
      <c r="Q7" s="120"/>
      <c r="R7" s="120"/>
      <c r="S7" s="120"/>
    </row>
    <row r="8" spans="1:32" x14ac:dyDescent="0.2">
      <c r="A8" s="118" t="s">
        <v>88</v>
      </c>
      <c r="B8" s="126">
        <v>76506928</v>
      </c>
      <c r="C8" s="126">
        <v>88566732</v>
      </c>
      <c r="D8" s="126">
        <v>92337852</v>
      </c>
      <c r="E8" s="126"/>
      <c r="F8" s="126"/>
      <c r="G8" s="126"/>
      <c r="H8" s="126"/>
      <c r="I8" s="126"/>
      <c r="J8" s="126"/>
      <c r="K8" s="126"/>
      <c r="L8" s="126"/>
      <c r="M8" s="126"/>
      <c r="N8" s="127"/>
      <c r="O8" s="172"/>
      <c r="P8" s="172"/>
      <c r="Q8" s="172"/>
      <c r="R8" s="172"/>
      <c r="S8" s="172"/>
    </row>
    <row r="9" spans="1:32" x14ac:dyDescent="0.2">
      <c r="A9" s="135" t="s">
        <v>8</v>
      </c>
      <c r="B9" s="136">
        <v>1365412</v>
      </c>
      <c r="C9" s="136">
        <v>1520743</v>
      </c>
      <c r="D9" s="136">
        <v>1616867</v>
      </c>
      <c r="E9" s="136">
        <f>D9*C39</f>
        <v>3637950.75</v>
      </c>
      <c r="F9" s="161">
        <f>E9*C39</f>
        <v>8185389.1875</v>
      </c>
      <c r="G9" s="136">
        <f>SUM(G11:G17)</f>
        <v>3671376.87</v>
      </c>
      <c r="H9" s="136">
        <f>SUM(H11:H17)</f>
        <v>9873795.5499000028</v>
      </c>
      <c r="I9" s="136">
        <f>D9*D39</f>
        <v>2748673.9</v>
      </c>
      <c r="J9" s="136">
        <f>I9*D39</f>
        <v>4672745.63</v>
      </c>
      <c r="K9" s="136">
        <f>SUM(K11:K17)</f>
        <v>2801991.24</v>
      </c>
      <c r="L9" s="136">
        <f>SUM(L11:L17)</f>
        <v>5248985.6021999987</v>
      </c>
      <c r="M9" s="136"/>
      <c r="N9" s="136"/>
      <c r="O9" s="150"/>
      <c r="P9" s="150"/>
      <c r="Q9" s="150"/>
      <c r="R9" s="150"/>
      <c r="S9" s="150"/>
      <c r="U9" s="10"/>
      <c r="V9" s="130"/>
      <c r="W9" s="116"/>
      <c r="X9" s="116"/>
      <c r="Y9" s="133"/>
      <c r="Z9" s="133"/>
      <c r="AA9" s="10"/>
      <c r="AB9" s="130"/>
      <c r="AC9" s="116"/>
      <c r="AD9" s="134"/>
      <c r="AE9" s="133"/>
      <c r="AF9" s="133"/>
    </row>
    <row r="10" spans="1:32" x14ac:dyDescent="0.2">
      <c r="B10" s="126"/>
      <c r="C10" s="126"/>
      <c r="D10" s="126"/>
      <c r="E10" s="126"/>
      <c r="G10" s="126"/>
      <c r="H10" s="126"/>
      <c r="I10" s="126"/>
      <c r="J10" s="126"/>
      <c r="K10" s="126"/>
      <c r="L10" s="126"/>
      <c r="M10" s="126"/>
      <c r="N10" s="126"/>
      <c r="O10" s="149"/>
      <c r="P10" s="149"/>
      <c r="Q10" s="149"/>
      <c r="R10" s="149"/>
      <c r="V10" s="131"/>
      <c r="Y10" s="133"/>
      <c r="Z10" s="133"/>
      <c r="AB10" s="131"/>
      <c r="AE10" s="133"/>
      <c r="AF10" s="133"/>
    </row>
    <row r="11" spans="1:32" x14ac:dyDescent="0.2">
      <c r="A11" s="118" t="s">
        <v>9</v>
      </c>
      <c r="B11" s="126">
        <v>209491</v>
      </c>
      <c r="C11" s="126">
        <v>230953</v>
      </c>
      <c r="D11" s="126">
        <v>234733</v>
      </c>
      <c r="E11" s="126">
        <f>($E$9*M11)/100</f>
        <v>528149.25</v>
      </c>
      <c r="F11" s="128">
        <f>(M11*$F$9)/100</f>
        <v>1188335.8125</v>
      </c>
      <c r="G11" s="126">
        <f>D11*C41</f>
        <v>138492.47</v>
      </c>
      <c r="H11" s="126">
        <f>G11*C41</f>
        <v>81710.5573</v>
      </c>
      <c r="I11" s="126">
        <f>(M11*$I$9)/100</f>
        <v>399046.1</v>
      </c>
      <c r="J11" s="126">
        <f>($J$9*M11)/100</f>
        <v>678378.37</v>
      </c>
      <c r="K11" s="126">
        <f>D11*D41</f>
        <v>267595.62</v>
      </c>
      <c r="L11" s="126">
        <f>K11*D41</f>
        <v>305059.00679999997</v>
      </c>
      <c r="M11" s="160">
        <v>14.517768004418421</v>
      </c>
      <c r="N11" s="126"/>
      <c r="O11" s="149"/>
      <c r="P11" s="149"/>
      <c r="Q11" s="149"/>
      <c r="R11" s="149"/>
      <c r="S11" s="149"/>
      <c r="U11" s="10"/>
      <c r="V11" s="130"/>
      <c r="W11" s="10"/>
      <c r="X11" s="129"/>
      <c r="Y11" s="133"/>
      <c r="Z11" s="133"/>
      <c r="AA11" s="10"/>
      <c r="AB11" s="130"/>
      <c r="AC11" s="10"/>
      <c r="AD11" s="129"/>
      <c r="AE11" s="133"/>
      <c r="AF11" s="133"/>
    </row>
    <row r="12" spans="1:32" x14ac:dyDescent="0.2">
      <c r="A12" s="118" t="s">
        <v>110</v>
      </c>
      <c r="B12" s="126">
        <v>97129</v>
      </c>
      <c r="C12" s="126">
        <v>103633</v>
      </c>
      <c r="D12" s="126">
        <v>112636</v>
      </c>
      <c r="E12" s="126">
        <f t="shared" ref="E12:E17" si="0">($E$9*M12)/100</f>
        <v>253431</v>
      </c>
      <c r="F12" s="128">
        <f t="shared" ref="F12:F17" si="1">(M12*$F$9)/100</f>
        <v>570219.75</v>
      </c>
      <c r="G12" s="126">
        <f>D12*C42</f>
        <v>345792.51999999996</v>
      </c>
      <c r="H12" s="126">
        <f t="shared" ref="H12:H17" si="2">G12*C42</f>
        <v>1061583.0363999999</v>
      </c>
      <c r="I12" s="126">
        <f t="shared" ref="I12:I17" si="3">(M12*$I$9)/100</f>
        <v>191481.2</v>
      </c>
      <c r="J12" s="126">
        <f t="shared" ref="J12:J17" si="4">($J$9*M12)/100</f>
        <v>325518.03999999998</v>
      </c>
      <c r="K12" s="126">
        <f t="shared" ref="K12:K17" si="5">D12*D42</f>
        <v>167827.63999999998</v>
      </c>
      <c r="L12" s="126">
        <f t="shared" ref="L12:L17" si="6">K12*D42</f>
        <v>250063.18359999999</v>
      </c>
      <c r="M12" s="160">
        <v>6.9663120095839668</v>
      </c>
      <c r="N12" s="126"/>
      <c r="O12" s="149"/>
      <c r="P12" s="149"/>
      <c r="Q12" s="149"/>
      <c r="R12" s="149"/>
      <c r="S12" s="149"/>
      <c r="V12" s="130"/>
      <c r="W12" s="10"/>
      <c r="X12" s="129"/>
      <c r="Y12" s="133"/>
      <c r="Z12" s="133"/>
      <c r="AA12" s="10"/>
      <c r="AB12" s="130"/>
      <c r="AC12" s="10"/>
      <c r="AD12" s="129"/>
      <c r="AE12" s="133"/>
      <c r="AF12" s="133"/>
    </row>
    <row r="13" spans="1:32" x14ac:dyDescent="0.2">
      <c r="A13" s="118" t="s">
        <v>43</v>
      </c>
      <c r="B13" s="126">
        <v>252386</v>
      </c>
      <c r="C13" s="126">
        <v>301926</v>
      </c>
      <c r="D13" s="126">
        <v>318676</v>
      </c>
      <c r="E13" s="126">
        <f t="shared" si="0"/>
        <v>717021</v>
      </c>
      <c r="F13" s="128">
        <f t="shared" si="1"/>
        <v>1613297.25</v>
      </c>
      <c r="G13" s="126">
        <f>D13*C43</f>
        <v>630978.48</v>
      </c>
      <c r="H13" s="126">
        <f t="shared" si="2"/>
        <v>1249337.3903999999</v>
      </c>
      <c r="I13" s="126">
        <f t="shared" si="3"/>
        <v>541749.19999999995</v>
      </c>
      <c r="J13" s="126">
        <f t="shared" si="4"/>
        <v>920973.64</v>
      </c>
      <c r="K13" s="126">
        <f t="shared" si="5"/>
        <v>650099.04</v>
      </c>
      <c r="L13" s="126">
        <f t="shared" si="6"/>
        <v>1326202.0416000001</v>
      </c>
      <c r="M13" s="160">
        <v>19.709475176375051</v>
      </c>
      <c r="N13" s="126"/>
      <c r="O13" s="149"/>
      <c r="P13" s="149"/>
      <c r="Q13" s="149"/>
      <c r="R13" s="149"/>
      <c r="S13" s="149"/>
      <c r="U13" s="10"/>
      <c r="V13" s="130"/>
      <c r="W13" s="10"/>
      <c r="X13" s="129"/>
      <c r="Y13" s="133"/>
      <c r="Z13" s="133"/>
      <c r="AA13" s="10"/>
      <c r="AB13" s="130"/>
      <c r="AC13" s="10"/>
      <c r="AD13" s="129"/>
      <c r="AE13" s="133"/>
      <c r="AF13" s="133"/>
    </row>
    <row r="14" spans="1:32" x14ac:dyDescent="0.2">
      <c r="A14" s="118" t="s">
        <v>45</v>
      </c>
      <c r="B14" s="126">
        <v>330129</v>
      </c>
      <c r="C14" s="126">
        <v>372533</v>
      </c>
      <c r="D14" s="126">
        <v>403944</v>
      </c>
      <c r="E14" s="126">
        <f t="shared" si="0"/>
        <v>908874</v>
      </c>
      <c r="F14" s="128">
        <f t="shared" si="1"/>
        <v>2044966.5</v>
      </c>
      <c r="G14" s="126">
        <f>D14*C44</f>
        <v>1207792.56</v>
      </c>
      <c r="H14" s="126">
        <f t="shared" si="2"/>
        <v>3611299.7544000004</v>
      </c>
      <c r="I14" s="126">
        <f t="shared" si="3"/>
        <v>686704.8</v>
      </c>
      <c r="J14" s="126">
        <f t="shared" si="4"/>
        <v>1167398.1599999999</v>
      </c>
      <c r="K14" s="126">
        <f t="shared" si="5"/>
        <v>953307.84</v>
      </c>
      <c r="L14" s="126">
        <f t="shared" si="6"/>
        <v>2249806.5023999996</v>
      </c>
      <c r="M14" s="160">
        <v>24.983130956349534</v>
      </c>
      <c r="N14" s="126"/>
      <c r="O14" s="149"/>
      <c r="P14" s="149"/>
      <c r="Q14" s="149"/>
      <c r="R14" s="149"/>
      <c r="S14" s="149"/>
      <c r="V14" s="130"/>
      <c r="W14" s="10"/>
      <c r="X14" s="129"/>
      <c r="Y14" s="133"/>
      <c r="Z14" s="133"/>
      <c r="AA14" s="10"/>
      <c r="AB14" s="130"/>
      <c r="AC14" s="10"/>
      <c r="AD14" s="129"/>
      <c r="AE14" s="133"/>
      <c r="AF14" s="133"/>
    </row>
    <row r="15" spans="1:32" x14ac:dyDescent="0.2">
      <c r="A15" s="118" t="s">
        <v>111</v>
      </c>
      <c r="B15" s="126">
        <v>161623</v>
      </c>
      <c r="C15" s="126">
        <v>180711</v>
      </c>
      <c r="D15" s="126">
        <v>191078</v>
      </c>
      <c r="E15" s="126">
        <f t="shared" si="0"/>
        <v>429925.5</v>
      </c>
      <c r="F15" s="128">
        <f t="shared" si="1"/>
        <v>967332.375</v>
      </c>
      <c r="G15" s="126">
        <f>D15*C45</f>
        <v>391709.89999999997</v>
      </c>
      <c r="H15" s="126">
        <f t="shared" si="2"/>
        <v>803005.29499999981</v>
      </c>
      <c r="I15" s="126">
        <f t="shared" si="3"/>
        <v>324832.59999999998</v>
      </c>
      <c r="J15" s="126">
        <f t="shared" si="4"/>
        <v>552215.42000000004</v>
      </c>
      <c r="K15" s="126">
        <f t="shared" si="5"/>
        <v>322921.82</v>
      </c>
      <c r="L15" s="126">
        <f t="shared" si="6"/>
        <v>545737.87580000004</v>
      </c>
      <c r="M15" s="160">
        <v>11.817793300252896</v>
      </c>
      <c r="N15" s="126"/>
      <c r="O15" s="149"/>
      <c r="P15" s="149"/>
      <c r="Q15" s="149"/>
      <c r="R15" s="149"/>
      <c r="S15" s="149"/>
      <c r="U15" s="10"/>
      <c r="V15" s="130"/>
      <c r="W15" s="10"/>
      <c r="X15" s="129"/>
      <c r="Y15" s="133"/>
      <c r="Z15" s="133"/>
      <c r="AA15" s="10"/>
      <c r="AB15" s="130"/>
      <c r="AC15" s="10"/>
      <c r="AD15" s="129"/>
      <c r="AE15" s="133"/>
      <c r="AF15" s="133"/>
    </row>
    <row r="16" spans="1:32" x14ac:dyDescent="0.2">
      <c r="A16" s="118" t="s">
        <v>112</v>
      </c>
      <c r="B16" s="126">
        <v>174023</v>
      </c>
      <c r="C16" s="126">
        <v>182326</v>
      </c>
      <c r="D16" s="126">
        <v>201613</v>
      </c>
      <c r="E16" s="126">
        <f t="shared" si="0"/>
        <v>453629.25</v>
      </c>
      <c r="F16" s="128">
        <f t="shared" si="1"/>
        <v>1020665.8125</v>
      </c>
      <c r="G16" s="126">
        <f>D16*C46</f>
        <v>750000.36</v>
      </c>
      <c r="H16" s="126">
        <f t="shared" si="2"/>
        <v>2790001.3392000003</v>
      </c>
      <c r="I16" s="126">
        <f t="shared" si="3"/>
        <v>342742.1</v>
      </c>
      <c r="J16" s="126">
        <f t="shared" si="4"/>
        <v>582661.56999999995</v>
      </c>
      <c r="K16" s="126">
        <f t="shared" si="5"/>
        <v>298387.24</v>
      </c>
      <c r="L16" s="126">
        <f t="shared" si="6"/>
        <v>441613.1152</v>
      </c>
      <c r="M16" s="160">
        <v>12.469362044002382</v>
      </c>
      <c r="N16" s="126"/>
      <c r="O16" s="149"/>
      <c r="P16" s="149"/>
      <c r="Q16" s="149"/>
      <c r="R16" s="149"/>
      <c r="S16" s="149"/>
      <c r="V16" s="130"/>
      <c r="W16" s="10"/>
      <c r="X16" s="129"/>
      <c r="Y16" s="133"/>
      <c r="Z16" s="133"/>
      <c r="AA16" s="10"/>
      <c r="AB16" s="130"/>
      <c r="AC16" s="10"/>
      <c r="AD16" s="129"/>
      <c r="AE16" s="133"/>
      <c r="AF16" s="133"/>
    </row>
    <row r="17" spans="1:32" x14ac:dyDescent="0.2">
      <c r="A17" s="157" t="s">
        <v>76</v>
      </c>
      <c r="B17" s="158">
        <v>140631</v>
      </c>
      <c r="C17" s="158">
        <v>148661</v>
      </c>
      <c r="D17" s="158">
        <v>154187</v>
      </c>
      <c r="E17" s="158">
        <f t="shared" si="0"/>
        <v>346920.75</v>
      </c>
      <c r="F17" s="162">
        <f t="shared" si="1"/>
        <v>780571.6875</v>
      </c>
      <c r="G17" s="158">
        <f>D17*C47</f>
        <v>206610.58000000002</v>
      </c>
      <c r="H17" s="158">
        <f t="shared" si="2"/>
        <v>276858.17720000003</v>
      </c>
      <c r="I17" s="158">
        <f t="shared" si="3"/>
        <v>262117.9</v>
      </c>
      <c r="J17" s="158">
        <f t="shared" si="4"/>
        <v>445600.43</v>
      </c>
      <c r="K17" s="158">
        <f t="shared" si="5"/>
        <v>141852.04</v>
      </c>
      <c r="L17" s="158">
        <f t="shared" si="6"/>
        <v>130503.87680000001</v>
      </c>
      <c r="M17" s="163">
        <v>9.5361585090177492</v>
      </c>
      <c r="N17" s="127"/>
      <c r="O17" s="149"/>
      <c r="P17" s="149"/>
      <c r="Q17" s="149"/>
      <c r="R17" s="149"/>
      <c r="S17" s="149"/>
      <c r="U17" s="10"/>
      <c r="V17" s="130"/>
      <c r="W17" s="10"/>
      <c r="X17" s="129"/>
      <c r="Y17" s="133"/>
      <c r="Z17" s="133"/>
      <c r="AA17" s="10"/>
      <c r="AB17" s="130"/>
      <c r="AC17" s="10"/>
      <c r="AD17" s="129"/>
      <c r="AE17" s="133"/>
      <c r="AF17" s="133"/>
    </row>
    <row r="18" spans="1:32" x14ac:dyDescent="0.2">
      <c r="A18" s="159" t="s">
        <v>119</v>
      </c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49"/>
      <c r="P18" s="149"/>
      <c r="Q18" s="149"/>
      <c r="R18" s="149"/>
      <c r="S18" s="149"/>
      <c r="U18" s="10"/>
      <c r="V18" s="130"/>
      <c r="W18" s="10"/>
      <c r="X18" s="129"/>
      <c r="Y18" s="133"/>
      <c r="Z18" s="133"/>
      <c r="AA18" s="10"/>
      <c r="AB18" s="130"/>
      <c r="AC18" s="10"/>
      <c r="AD18" s="129"/>
      <c r="AE18" s="133"/>
      <c r="AF18" s="133"/>
    </row>
    <row r="19" spans="1:32" x14ac:dyDescent="0.2">
      <c r="A19" s="159" t="s">
        <v>120</v>
      </c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49"/>
      <c r="P19" s="149"/>
      <c r="Q19" s="149"/>
      <c r="R19" s="149"/>
      <c r="S19" s="149"/>
      <c r="U19" s="10"/>
      <c r="V19" s="130"/>
      <c r="W19" s="10"/>
      <c r="X19" s="129"/>
      <c r="Y19" s="133"/>
      <c r="Z19" s="133"/>
      <c r="AA19" s="10"/>
      <c r="AB19" s="130"/>
      <c r="AC19" s="10"/>
      <c r="AD19" s="129"/>
      <c r="AE19" s="133"/>
      <c r="AF19" s="133"/>
    </row>
    <row r="20" spans="1:32" x14ac:dyDescent="0.2">
      <c r="A20" s="159" t="s">
        <v>128</v>
      </c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49"/>
      <c r="P20" s="149"/>
      <c r="Q20" s="149"/>
      <c r="R20" s="149"/>
      <c r="S20" s="149"/>
      <c r="U20" s="10"/>
      <c r="V20" s="130"/>
      <c r="W20" s="10"/>
      <c r="X20" s="129"/>
      <c r="Y20" s="133"/>
      <c r="Z20" s="133"/>
      <c r="AA20" s="10"/>
      <c r="AB20" s="130"/>
      <c r="AC20" s="10"/>
      <c r="AD20" s="129"/>
      <c r="AE20" s="133"/>
      <c r="AF20" s="133"/>
    </row>
    <row r="21" spans="1:32" x14ac:dyDescent="0.2">
      <c r="A21" s="159" t="s">
        <v>121</v>
      </c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49"/>
      <c r="P21" s="149"/>
      <c r="Q21" s="149"/>
      <c r="R21" s="149"/>
      <c r="S21" s="149"/>
      <c r="U21" s="10"/>
      <c r="V21" s="130"/>
      <c r="W21" s="10"/>
      <c r="X21" s="129"/>
      <c r="Y21" s="133"/>
      <c r="Z21" s="133"/>
      <c r="AA21" s="10"/>
      <c r="AB21" s="130"/>
      <c r="AC21" s="10"/>
      <c r="AD21" s="129"/>
      <c r="AE21" s="133"/>
      <c r="AF21" s="133"/>
    </row>
    <row r="22" spans="1:32" x14ac:dyDescent="0.2">
      <c r="A22" s="159" t="s">
        <v>122</v>
      </c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49"/>
      <c r="P22" s="149"/>
      <c r="Q22" s="149"/>
      <c r="R22" s="149"/>
      <c r="S22" s="149"/>
      <c r="U22" s="10"/>
      <c r="V22" s="130"/>
      <c r="W22" s="10"/>
      <c r="X22" s="129"/>
      <c r="Y22" s="133"/>
      <c r="Z22" s="133"/>
      <c r="AA22" s="10"/>
      <c r="AB22" s="130"/>
      <c r="AC22" s="10"/>
      <c r="AD22" s="129"/>
      <c r="AE22" s="133"/>
      <c r="AF22" s="133"/>
    </row>
    <row r="23" spans="1:32" x14ac:dyDescent="0.2">
      <c r="A23" s="125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49"/>
      <c r="P23" s="149"/>
      <c r="Q23" s="149"/>
      <c r="R23" s="149"/>
      <c r="S23" s="149"/>
      <c r="U23" s="10"/>
      <c r="V23" s="130"/>
      <c r="W23" s="10"/>
      <c r="X23" s="129"/>
      <c r="Y23" s="133"/>
      <c r="Z23" s="133"/>
      <c r="AA23" s="10"/>
      <c r="AB23" s="130"/>
      <c r="AC23" s="10"/>
      <c r="AD23" s="129"/>
      <c r="AE23" s="133"/>
      <c r="AF23" s="133"/>
    </row>
    <row r="24" spans="1:32" x14ac:dyDescent="0.2">
      <c r="A24" s="125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49"/>
      <c r="P24" s="149"/>
      <c r="Q24" s="149"/>
      <c r="R24" s="149"/>
      <c r="S24" s="149"/>
      <c r="U24" s="10"/>
      <c r="V24" s="130"/>
      <c r="W24" s="10"/>
      <c r="X24" s="129"/>
      <c r="Y24" s="133"/>
      <c r="Z24" s="133"/>
      <c r="AA24" s="10"/>
      <c r="AB24" s="130"/>
      <c r="AC24" s="10"/>
      <c r="AD24" s="129"/>
      <c r="AE24" s="133"/>
      <c r="AF24" s="133"/>
    </row>
    <row r="25" spans="1:32" x14ac:dyDescent="0.2">
      <c r="A25" s="125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49"/>
      <c r="P25" s="149"/>
      <c r="Q25" s="149"/>
      <c r="R25" s="149"/>
      <c r="S25" s="149"/>
      <c r="U25" s="10"/>
      <c r="V25" s="130"/>
      <c r="W25" s="10"/>
      <c r="X25" s="129"/>
      <c r="Y25" s="133"/>
      <c r="Z25" s="133"/>
      <c r="AA25" s="10"/>
      <c r="AB25" s="130"/>
      <c r="AC25" s="10"/>
      <c r="AD25" s="129"/>
      <c r="AE25" s="133"/>
      <c r="AF25" s="133"/>
    </row>
    <row r="26" spans="1:32" x14ac:dyDescent="0.2">
      <c r="A26" s="125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49"/>
      <c r="P26" s="149"/>
      <c r="Q26" s="149"/>
      <c r="R26" s="149"/>
      <c r="S26" s="149"/>
      <c r="U26" s="10"/>
      <c r="V26" s="130"/>
      <c r="W26" s="10"/>
      <c r="X26" s="129"/>
      <c r="Y26" s="133"/>
      <c r="Z26" s="133"/>
      <c r="AA26" s="10"/>
      <c r="AB26" s="130"/>
      <c r="AC26" s="10"/>
      <c r="AD26" s="129"/>
      <c r="AE26" s="133"/>
      <c r="AF26" s="133"/>
    </row>
    <row r="27" spans="1:32" x14ac:dyDescent="0.2">
      <c r="A27" s="125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49"/>
      <c r="P27" s="149"/>
      <c r="Q27" s="149"/>
      <c r="R27" s="149"/>
      <c r="S27" s="149"/>
      <c r="U27" s="10"/>
      <c r="V27" s="130"/>
      <c r="W27" s="10"/>
      <c r="X27" s="129"/>
      <c r="Y27" s="133"/>
      <c r="Z27" s="133"/>
      <c r="AA27" s="10"/>
      <c r="AB27" s="130"/>
      <c r="AC27" s="10"/>
      <c r="AD27" s="129"/>
      <c r="AE27" s="133"/>
      <c r="AF27" s="133"/>
    </row>
    <row r="28" spans="1:32" x14ac:dyDescent="0.2">
      <c r="A28" s="125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49"/>
      <c r="P28" s="149"/>
      <c r="Q28" s="149"/>
      <c r="R28" s="149"/>
      <c r="S28" s="149"/>
      <c r="U28" s="10"/>
      <c r="V28" s="130"/>
      <c r="W28" s="10"/>
      <c r="X28" s="129"/>
      <c r="Y28" s="133"/>
      <c r="Z28" s="133"/>
      <c r="AA28" s="10"/>
      <c r="AB28" s="130"/>
      <c r="AC28" s="10"/>
      <c r="AD28" s="129"/>
      <c r="AE28" s="133"/>
      <c r="AF28" s="133"/>
    </row>
    <row r="29" spans="1:32" x14ac:dyDescent="0.2">
      <c r="A29" s="125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49"/>
      <c r="P29" s="149"/>
      <c r="Q29" s="149"/>
      <c r="R29" s="149"/>
      <c r="S29" s="149"/>
      <c r="U29" s="10"/>
      <c r="V29" s="130"/>
      <c r="W29" s="10"/>
      <c r="X29" s="129"/>
      <c r="Y29" s="133"/>
      <c r="Z29" s="133"/>
      <c r="AA29" s="10"/>
      <c r="AB29" s="130"/>
      <c r="AC29" s="10"/>
      <c r="AD29" s="129"/>
      <c r="AE29" s="133"/>
      <c r="AF29" s="133"/>
    </row>
    <row r="30" spans="1:32" x14ac:dyDescent="0.2">
      <c r="Y30" s="133"/>
      <c r="AE30" s="133"/>
    </row>
    <row r="31" spans="1:32" x14ac:dyDescent="0.2">
      <c r="A31" s="3" t="s">
        <v>91</v>
      </c>
    </row>
    <row r="34" spans="1:13" x14ac:dyDescent="0.2">
      <c r="A34" s="121" t="s">
        <v>90</v>
      </c>
      <c r="B34" s="141" t="s">
        <v>115</v>
      </c>
      <c r="C34" s="142"/>
      <c r="D34" s="142"/>
      <c r="E34" s="142"/>
      <c r="F34" s="164" t="s">
        <v>118</v>
      </c>
      <c r="G34" s="165"/>
      <c r="H34" s="165"/>
      <c r="I34" s="166"/>
    </row>
    <row r="35" spans="1:13" x14ac:dyDescent="0.2">
      <c r="A35" s="123" t="s">
        <v>5</v>
      </c>
      <c r="B35" s="139" t="s">
        <v>113</v>
      </c>
      <c r="C35" s="139" t="s">
        <v>116</v>
      </c>
      <c r="D35" s="139" t="s">
        <v>105</v>
      </c>
      <c r="E35" s="139" t="s">
        <v>114</v>
      </c>
      <c r="F35" s="167" t="s">
        <v>129</v>
      </c>
      <c r="G35" s="138" t="s">
        <v>129</v>
      </c>
      <c r="H35" s="138" t="s">
        <v>129</v>
      </c>
      <c r="I35" s="138" t="s">
        <v>129</v>
      </c>
      <c r="J35" s="118"/>
      <c r="K35" s="118"/>
      <c r="L35" s="118"/>
      <c r="M35" s="159"/>
    </row>
    <row r="36" spans="1:13" x14ac:dyDescent="0.2">
      <c r="A36" s="124"/>
      <c r="B36" s="140"/>
      <c r="C36" s="140"/>
      <c r="D36" s="140"/>
      <c r="E36" s="140"/>
      <c r="F36" s="167"/>
      <c r="G36" s="138"/>
      <c r="H36" s="138"/>
      <c r="I36" s="138"/>
    </row>
    <row r="38" spans="1:13" x14ac:dyDescent="0.2">
      <c r="A38" s="118" t="s">
        <v>88</v>
      </c>
      <c r="B38" s="149">
        <v>2.04</v>
      </c>
      <c r="C38" s="149">
        <v>1.53</v>
      </c>
      <c r="D38" s="149">
        <v>1.9</v>
      </c>
      <c r="E38" s="149">
        <v>2.12</v>
      </c>
    </row>
    <row r="39" spans="1:13" x14ac:dyDescent="0.2">
      <c r="A39" s="135" t="s">
        <v>8</v>
      </c>
      <c r="B39" s="150">
        <v>1.5</v>
      </c>
      <c r="C39" s="150">
        <v>2.25</v>
      </c>
      <c r="D39" s="150">
        <v>1.7</v>
      </c>
      <c r="E39" s="150">
        <v>1.73</v>
      </c>
      <c r="F39">
        <f>(E9-D9)/D9*100</f>
        <v>125</v>
      </c>
      <c r="G39">
        <f>(G9-D9)/D9*100</f>
        <v>127.06733887202843</v>
      </c>
      <c r="H39">
        <f>(I9-D9)/D9*100</f>
        <v>70</v>
      </c>
      <c r="I39">
        <f>(K9-D9)/D9*100</f>
        <v>73.297571166954384</v>
      </c>
    </row>
    <row r="40" spans="1:13" x14ac:dyDescent="0.2">
      <c r="B40" s="149"/>
      <c r="C40" s="149"/>
      <c r="D40" s="149"/>
    </row>
    <row r="41" spans="1:13" x14ac:dyDescent="0.2">
      <c r="A41" s="118" t="s">
        <v>9</v>
      </c>
      <c r="B41" s="149">
        <v>1.35</v>
      </c>
      <c r="C41" s="149">
        <v>0.59</v>
      </c>
      <c r="D41" s="149">
        <v>1.1399999999999999</v>
      </c>
      <c r="E41" s="149">
        <v>1.2</v>
      </c>
      <c r="F41">
        <f t="shared" ref="F41:F47" si="7">(E11-D11)/D11*100</f>
        <v>125</v>
      </c>
      <c r="G41">
        <f t="shared" ref="G41:G47" si="8">(G11-D11)/D11*100</f>
        <v>-41</v>
      </c>
      <c r="H41">
        <f t="shared" ref="H41:H47" si="9">(I11-D11)/D11*100</f>
        <v>70</v>
      </c>
      <c r="I41">
        <f t="shared" ref="I41:I47" si="10">(K11-D11)/D11*100</f>
        <v>13.999999999999998</v>
      </c>
    </row>
    <row r="42" spans="1:13" x14ac:dyDescent="0.2">
      <c r="A42" s="118" t="s">
        <v>110</v>
      </c>
      <c r="B42" s="149">
        <v>0.9</v>
      </c>
      <c r="C42" s="149">
        <v>3.07</v>
      </c>
      <c r="D42" s="149">
        <v>1.49</v>
      </c>
      <c r="E42" s="149">
        <v>2.0699999999999998</v>
      </c>
      <c r="F42">
        <f t="shared" si="7"/>
        <v>125</v>
      </c>
      <c r="G42">
        <f t="shared" si="8"/>
        <v>206.99999999999997</v>
      </c>
      <c r="H42">
        <f t="shared" si="9"/>
        <v>70</v>
      </c>
      <c r="I42">
        <f t="shared" si="10"/>
        <v>48.999999999999986</v>
      </c>
    </row>
    <row r="43" spans="1:13" x14ac:dyDescent="0.2">
      <c r="A43" s="118" t="s">
        <v>43</v>
      </c>
      <c r="B43" s="149">
        <v>2.5</v>
      </c>
      <c r="C43" s="149">
        <v>1.98</v>
      </c>
      <c r="D43" s="149">
        <v>2.04</v>
      </c>
      <c r="E43" s="149">
        <v>1.45</v>
      </c>
      <c r="F43">
        <f t="shared" si="7"/>
        <v>125</v>
      </c>
      <c r="G43">
        <f t="shared" si="8"/>
        <v>98</v>
      </c>
      <c r="H43">
        <f t="shared" si="9"/>
        <v>69.999999999999986</v>
      </c>
      <c r="I43">
        <f t="shared" si="10"/>
        <v>104</v>
      </c>
    </row>
    <row r="44" spans="1:13" x14ac:dyDescent="0.2">
      <c r="A44" s="118" t="s">
        <v>45</v>
      </c>
      <c r="B44" s="149">
        <v>1.68</v>
      </c>
      <c r="C44" s="149">
        <v>2.99</v>
      </c>
      <c r="D44" s="149">
        <v>2.36</v>
      </c>
      <c r="E44" s="149">
        <v>2.81</v>
      </c>
      <c r="F44">
        <f t="shared" si="7"/>
        <v>125</v>
      </c>
      <c r="G44">
        <f t="shared" si="8"/>
        <v>199.00000000000003</v>
      </c>
      <c r="H44">
        <f t="shared" si="9"/>
        <v>70</v>
      </c>
      <c r="I44">
        <f t="shared" si="10"/>
        <v>136</v>
      </c>
    </row>
    <row r="45" spans="1:13" x14ac:dyDescent="0.2">
      <c r="A45" s="118" t="s">
        <v>111</v>
      </c>
      <c r="B45" s="149">
        <v>1.55</v>
      </c>
      <c r="C45" s="149">
        <v>2.0499999999999998</v>
      </c>
      <c r="D45" s="149">
        <v>1.69</v>
      </c>
      <c r="E45" s="149">
        <v>1.31</v>
      </c>
      <c r="F45">
        <f t="shared" si="7"/>
        <v>125</v>
      </c>
      <c r="G45">
        <f t="shared" si="8"/>
        <v>104.99999999999999</v>
      </c>
      <c r="H45">
        <f t="shared" si="9"/>
        <v>69.999999999999986</v>
      </c>
      <c r="I45">
        <f t="shared" si="10"/>
        <v>69</v>
      </c>
    </row>
    <row r="46" spans="1:13" x14ac:dyDescent="0.2">
      <c r="A46" s="118" t="s">
        <v>112</v>
      </c>
      <c r="B46" s="149">
        <v>0.64</v>
      </c>
      <c r="C46" s="149">
        <v>3.72</v>
      </c>
      <c r="D46" s="149">
        <v>1.48</v>
      </c>
      <c r="E46" s="149">
        <v>1.95</v>
      </c>
      <c r="F46">
        <f t="shared" si="7"/>
        <v>125</v>
      </c>
      <c r="G46">
        <f t="shared" si="8"/>
        <v>272</v>
      </c>
      <c r="H46">
        <f t="shared" si="9"/>
        <v>69.999999999999986</v>
      </c>
      <c r="I46">
        <f t="shared" si="10"/>
        <v>47.999999999999993</v>
      </c>
    </row>
    <row r="47" spans="1:13" x14ac:dyDescent="0.2">
      <c r="A47" s="157" t="s">
        <v>76</v>
      </c>
      <c r="B47" s="174">
        <v>0.77</v>
      </c>
      <c r="C47" s="174">
        <v>1.34</v>
      </c>
      <c r="D47" s="174">
        <v>0.92</v>
      </c>
      <c r="E47" s="174">
        <v>1.41</v>
      </c>
      <c r="F47" s="175">
        <f t="shared" si="7"/>
        <v>125</v>
      </c>
      <c r="G47" s="175">
        <f t="shared" si="8"/>
        <v>34.000000000000007</v>
      </c>
      <c r="H47" s="175">
        <f t="shared" si="9"/>
        <v>70</v>
      </c>
      <c r="I47" s="175">
        <f t="shared" si="10"/>
        <v>-7.9999999999999947</v>
      </c>
    </row>
  </sheetData>
  <mergeCells count="38">
    <mergeCell ref="F34:I34"/>
    <mergeCell ref="F35:F36"/>
    <mergeCell ref="G35:G36"/>
    <mergeCell ref="H35:H36"/>
    <mergeCell ref="I35:I36"/>
    <mergeCell ref="I5:I6"/>
    <mergeCell ref="J5:J6"/>
    <mergeCell ref="K5:K6"/>
    <mergeCell ref="L5:L6"/>
    <mergeCell ref="E4:L4"/>
    <mergeCell ref="M5:M6"/>
    <mergeCell ref="G5:G6"/>
    <mergeCell ref="H5:H6"/>
    <mergeCell ref="B35:B36"/>
    <mergeCell ref="C35:C36"/>
    <mergeCell ref="D35:D36"/>
    <mergeCell ref="E35:E36"/>
    <mergeCell ref="B34:E34"/>
    <mergeCell ref="O4:S4"/>
    <mergeCell ref="O5:O6"/>
    <mergeCell ref="P5:P6"/>
    <mergeCell ref="B5:B6"/>
    <mergeCell ref="C5:C6"/>
    <mergeCell ref="D5:D6"/>
    <mergeCell ref="E5:E6"/>
    <mergeCell ref="F5:F6"/>
    <mergeCell ref="B4:D4"/>
    <mergeCell ref="Y4:Y5"/>
    <mergeCell ref="Z4:Z5"/>
    <mergeCell ref="AB4:AB5"/>
    <mergeCell ref="AD4:AD5"/>
    <mergeCell ref="AE4:AE5"/>
    <mergeCell ref="AF4:AF5"/>
    <mergeCell ref="V4:V5"/>
    <mergeCell ref="X4:X5"/>
    <mergeCell ref="Q5:Q6"/>
    <mergeCell ref="R5:R6"/>
    <mergeCell ref="S5:S6"/>
  </mergeCells>
  <pageMargins left="0.7" right="0.7" top="0.75" bottom="0.75" header="0.3" footer="0.3"/>
  <pageSetup paperSize="9" scale="7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Table1.1final</vt:lpstr>
      <vt:lpstr>Table1.1final (2)</vt:lpstr>
      <vt:lpstr>Sheet2</vt:lpstr>
      <vt:lpstr>Table1.1final!Print_Area</vt:lpstr>
      <vt:lpstr>'Table1.1final (2)'!Print_Area</vt:lpstr>
    </vt:vector>
  </TitlesOfParts>
  <Company>NATIONAL STATISTICAL COORDINATION BOARD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NSCB</dc:creator>
  <cp:lastModifiedBy>NSCB1</cp:lastModifiedBy>
  <cp:lastPrinted>2013-11-21T06:19:42Z</cp:lastPrinted>
  <dcterms:created xsi:type="dcterms:W3CDTF">1999-07-09T10:03:33Z</dcterms:created>
  <dcterms:modified xsi:type="dcterms:W3CDTF">2013-11-21T07:53:27Z</dcterms:modified>
</cp:coreProperties>
</file>