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-105" yWindow="-105" windowWidth="23250" windowHeight="12570"/>
  </bookViews>
  <sheets>
    <sheet name="3H-DHZ-P1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E46" i="3" l="1"/>
  <c r="E47" i="3" s="1"/>
  <c r="C37" i="3"/>
  <c r="D31" i="3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<sst xmlns="http://schemas.openxmlformats.org/spreadsheetml/2006/main" count="52" uniqueCount="48">
  <si>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</si>
  <si>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</si>
  <si>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</si>
  <si>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</si>
  <si>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</si>
  <si>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</si>
  <si>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</si>
  <si>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</si>
  <si>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</si>
  <si>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</si>
  <si>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</si>
  <si>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</si>
  <si>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</si>
  <si>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</si>
  <si>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</si>
  <si>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</si>
  <si>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</si>
  <si>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</si>
  <si>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</si>
  <si>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</si>
  <si>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</si>
  <si>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</si>
  <si>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</si>
  <si>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</si>
  <si>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</si>
  <si>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</si>
  <si>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</si>
  <si>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</si>
  <si>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</si>
  <si>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</si>
  <si>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</si>
  <si>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</si>
  <si>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</si>
  <si>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</si>
  <si>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</si>
  <si>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</si>
  <si>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</si>
  <si>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</si>
  <si>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</si>
  <si>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</si>
  <si>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</si>
  <si>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</si>
  <si>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</si>
  <si>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H-DHZ-P1</t>
    </r>
  </si>
  <si>
    <t>3H-DHZ (Krč, Lot Number 10/21 - Zah)</t>
  </si>
  <si>
    <t>200 ul stock + 200 ul EtOH (UV)</t>
  </si>
  <si>
    <t>To obtain 2 nM solution of DHZ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</si>
  <si>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DHZ needed</t>
    </r>
    <r>
      <rPr>
        <sz val="12"/>
        <rFont val="Arial"/>
        <family val="2"/>
        <charset val="238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</si>
</sst>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  <xf numFmtId="166" fontId="13" fillId="4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C56"/>
  <sheetViews>
    <sheetView tabSelected="1" zoomScaleNormal="100" workbookViewId="0">
      <selection activeCell="K33" sqref="K33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94" t="s">
        <v>10</v>
      </c>
      <c r="D1" s="94"/>
      <c r="E1" s="95" t="s">
        <v>11</v>
      </c>
      <c r="F1" s="95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43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44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44284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35.1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77.922000000000011</v>
      </c>
      <c r="D9" s="24" t="s">
        <v>2</v>
      </c>
      <c r="E9" s="92" t="s">
        <v>18</v>
      </c>
      <c r="F9" s="92"/>
      <c r="G9" s="93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88" t="s">
        <v>15</v>
      </c>
      <c r="C12" s="89"/>
      <c r="D12" s="98">
        <v>44286</v>
      </c>
      <c r="E12" s="98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88" t="s">
        <v>14</v>
      </c>
      <c r="C13" s="89"/>
      <c r="D13" s="96" t="s">
        <v>45</v>
      </c>
      <c r="E13" s="96"/>
      <c r="F13" s="96"/>
      <c r="G13" s="97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96"/>
      <c r="E14" s="96"/>
      <c r="F14" s="96"/>
      <c r="G14" s="97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96"/>
      <c r="E15" s="96"/>
      <c r="F15" s="96"/>
      <c r="G15" s="97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88" t="s">
        <v>16</v>
      </c>
      <c r="C17" s="89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88" t="s">
        <v>42</v>
      </c>
      <c r="C19" s="89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112907</v>
      </c>
      <c r="D21" s="47"/>
      <c r="E21" s="35">
        <f>AVERAGE(C21:C28)</f>
        <v>116193.71428571429</v>
      </c>
      <c r="F21" s="58" t="s">
        <v>0</v>
      </c>
      <c r="G21" s="48"/>
    </row>
    <row r="22" spans="2:15" ht="15" customHeight="1" x14ac:dyDescent="0.2">
      <c r="B22" s="62">
        <v>2</v>
      </c>
      <c r="C22" s="19">
        <v>122814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110773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118359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114071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/>
      <c r="D26" s="47">
        <v>95703</v>
      </c>
      <c r="E26" s="47"/>
      <c r="F26" s="47"/>
      <c r="G26" s="48"/>
    </row>
    <row r="27" spans="2:15" ht="15" customHeight="1" x14ac:dyDescent="0.2">
      <c r="B27" s="62">
        <v>7</v>
      </c>
      <c r="C27" s="19">
        <v>119184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115248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88" t="s">
        <v>33</v>
      </c>
      <c r="C30" s="89"/>
      <c r="D30" s="36">
        <f>D12-C7</f>
        <v>2</v>
      </c>
      <c r="E30" s="47" t="s">
        <v>6</v>
      </c>
      <c r="F30" s="55"/>
      <c r="G30" s="48"/>
    </row>
    <row r="31" spans="2:15" ht="15" customHeight="1" x14ac:dyDescent="0.2">
      <c r="B31" s="88" t="s">
        <v>35</v>
      </c>
      <c r="C31" s="89"/>
      <c r="D31" s="46">
        <f>EXP(-D30*(LN(2)/4500))</f>
        <v>0.99969198203369491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88" t="s">
        <v>23</v>
      </c>
      <c r="C33" s="89"/>
      <c r="D33" s="37">
        <f>C9*D31</f>
        <v>77.897998624029583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77897.998624029584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3H-DHZ-P1</v>
      </c>
      <c r="D37" s="70" t="s">
        <v>24</v>
      </c>
      <c r="E37" s="39">
        <f>E21/D17</f>
        <v>580968.57142857136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7.4580680080445232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100" t="s">
        <v>46</v>
      </c>
      <c r="C41" s="101"/>
      <c r="D41" s="101"/>
      <c r="E41" s="101"/>
      <c r="F41" s="102" t="s">
        <v>47</v>
      </c>
      <c r="G41" s="103"/>
    </row>
    <row r="42" spans="2:9" ht="18.75" customHeight="1" thickBot="1" x14ac:dyDescent="0.25">
      <c r="B42" s="110" t="s">
        <v>29</v>
      </c>
      <c r="C42" s="111"/>
      <c r="D42" s="75">
        <f>20/E38</f>
        <v>2.6816596440830689</v>
      </c>
      <c r="E42" s="76" t="s">
        <v>3</v>
      </c>
      <c r="F42" s="77" t="str">
        <f>C3</f>
        <v>3H-DHZ-P1</v>
      </c>
      <c r="G42" s="78"/>
    </row>
    <row r="43" spans="2:9" ht="13.5" thickBot="1" x14ac:dyDescent="0.25"/>
    <row r="44" spans="2:9" ht="22.5" customHeight="1" x14ac:dyDescent="0.2">
      <c r="B44" s="104" t="s">
        <v>31</v>
      </c>
      <c r="C44" s="105"/>
      <c r="D44" s="105"/>
      <c r="E44" s="105"/>
      <c r="F44" s="105"/>
      <c r="G44" s="106"/>
    </row>
    <row r="45" spans="2:9" ht="15" customHeight="1" x14ac:dyDescent="0.2">
      <c r="B45" s="90" t="s">
        <v>32</v>
      </c>
      <c r="C45" s="91"/>
      <c r="D45" s="91"/>
      <c r="E45" s="98">
        <v>44287</v>
      </c>
      <c r="F45" s="98"/>
      <c r="G45" s="85"/>
    </row>
    <row r="46" spans="2:9" ht="15" customHeight="1" x14ac:dyDescent="0.2">
      <c r="B46" s="90" t="s">
        <v>34</v>
      </c>
      <c r="C46" s="91"/>
      <c r="D46" s="91"/>
      <c r="E46" s="36">
        <f>E45-D12</f>
        <v>1</v>
      </c>
      <c r="F46" s="86" t="s">
        <v>6</v>
      </c>
      <c r="G46" s="85"/>
    </row>
    <row r="47" spans="2:9" ht="15" x14ac:dyDescent="0.2">
      <c r="B47" s="90" t="s">
        <v>36</v>
      </c>
      <c r="C47" s="91"/>
      <c r="D47" s="91"/>
      <c r="E47" s="46">
        <f>EXP(-E46*(LN(2)/4500))</f>
        <v>0.99984597915563722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77886.000708507345</v>
      </c>
      <c r="F49" s="87" t="s">
        <v>27</v>
      </c>
      <c r="G49" s="85"/>
    </row>
    <row r="50" spans="2:7" ht="18.75" customHeight="1" thickBot="1" x14ac:dyDescent="0.25">
      <c r="B50" s="107" t="s">
        <v>40</v>
      </c>
      <c r="C50" s="108"/>
      <c r="D50" s="108"/>
      <c r="E50" s="108"/>
      <c r="F50" s="108"/>
      <c r="G50" s="109"/>
    </row>
    <row r="51" spans="2:7" ht="11.25" customHeight="1" x14ac:dyDescent="0.2"/>
    <row r="52" spans="2:7" ht="16.5" customHeight="1" x14ac:dyDescent="0.2">
      <c r="B52" s="99" t="s">
        <v>41</v>
      </c>
      <c r="C52" s="99"/>
      <c r="D52" s="99"/>
      <c r="E52" s="99"/>
      <c r="F52" s="99"/>
      <c r="G52" s="99"/>
    </row>
    <row r="53" spans="2:7" ht="16.5" customHeight="1" x14ac:dyDescent="0.2">
      <c r="B53" s="99"/>
      <c r="C53" s="99"/>
      <c r="D53" s="99"/>
      <c r="E53" s="99"/>
      <c r="F53" s="99"/>
      <c r="G53" s="99"/>
    </row>
    <row r="54" spans="2:7" ht="16.5" customHeight="1" x14ac:dyDescent="0.2">
      <c r="B54" s="99"/>
      <c r="C54" s="99"/>
      <c r="D54" s="99"/>
      <c r="E54" s="99"/>
      <c r="F54" s="99"/>
      <c r="G54" s="99"/>
    </row>
    <row r="55" spans="2:7" ht="16.5" customHeight="1" x14ac:dyDescent="0.2">
      <c r="B55" s="99"/>
      <c r="C55" s="99"/>
      <c r="D55" s="99"/>
      <c r="E55" s="99"/>
      <c r="F55" s="99"/>
      <c r="G55" s="99"/>
    </row>
    <row r="56" spans="2:7" ht="16.5" customHeight="1" x14ac:dyDescent="0.2">
      <c r="B56" s="99"/>
      <c r="C56" s="99"/>
      <c r="D56" s="99"/>
      <c r="E56" s="99"/>
      <c r="F56" s="99"/>
      <c r="G56" s="99"/>
    </row>
  </sheetData>
  <mergeCells count="22"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3H-DHZ-P1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Klíma;hosek@ueb.cas.cz</dc:creator>
  <cp:lastModifiedBy>Klíma Petr  UEB</cp:lastModifiedBy>
  <cp:lastPrinted>2020-04-28T11:05:07Z</cp:lastPrinted>
  <dcterms:created xsi:type="dcterms:W3CDTF">2003-12-10T13:18:36Z</dcterms:created>
  <dcterms:modified xsi:type="dcterms:W3CDTF">2021-04-01T11:00:40Z</dcterms:modified>
</cp:coreProperties>
</file>