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H-2,4-D-P4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<sst xmlns="http://schemas.openxmlformats.org/spreadsheetml/2006/main" count="52" uniqueCount="48">
  <si>
    <t xml:space="preserve">Legend:</t>
  </si>
  <si>
    <t xml:space="preserve">Yellow cells need your care</t>
  </si>
  <si>
    <t xml:space="preserve">Green cells are auto-calculated</t>
  </si>
  <si>
    <t xml:space="preserve">Solution name</t>
  </si>
  <si>
    <r>
      <rPr>
        <b val="true"/>
        <vertAlign val="superscript"/>
        <sz val="11"/>
        <rFont val="Arial"/>
        <family val="2"/>
        <charset val="238"/>
      </rPr>
      <t xml:space="preserve">3</t>
    </r>
    <r>
      <rPr>
        <b val="true"/>
        <sz val="11"/>
        <rFont val="Arial"/>
        <family val="2"/>
        <charset val="238"/>
      </rPr>
      <t xml:space="preserve">H-2,4-D-P41</t>
    </r>
  </si>
  <si>
    <t xml:space="preserve">Stock information</t>
  </si>
  <si>
    <t xml:space="preserve">Stock specification:</t>
  </si>
  <si>
    <t xml:space="preserve">3H-2,4-D (ARC, Lot Number 211208)</t>
  </si>
  <si>
    <t xml:space="preserve">Date synthesized:</t>
  </si>
  <si>
    <t xml:space="preserve">Specific activity:</t>
  </si>
  <si>
    <r>
      <rPr>
        <sz val="10"/>
        <rFont val="Arial"/>
        <family val="2"/>
        <charset val="238"/>
      </rPr>
      <t xml:space="preserve">Ci/</t>
    </r>
    <r>
      <rPr>
        <b val="true"/>
        <sz val="10"/>
        <rFont val="Arial"/>
        <family val="2"/>
        <charset val="238"/>
      </rPr>
      <t xml:space="preserve">mmol</t>
    </r>
  </si>
  <si>
    <t xml:space="preserve">Specific activity in DPM:</t>
  </si>
  <si>
    <r>
      <rPr>
        <sz val="10"/>
        <rFont val="Arial"/>
        <family val="2"/>
        <charset val="238"/>
      </rPr>
      <t xml:space="preserve">x 10</t>
    </r>
    <r>
      <rPr>
        <vertAlign val="superscript"/>
        <sz val="10"/>
        <rFont val="Arial"/>
        <family val="2"/>
        <charset val="238"/>
      </rPr>
      <t xml:space="preserve">15</t>
    </r>
    <r>
      <rPr>
        <sz val="10"/>
        <rFont val="Arial"/>
        <family val="2"/>
        <charset val="238"/>
      </rPr>
      <t xml:space="preserve"> dpm/</t>
    </r>
    <r>
      <rPr>
        <b val="true"/>
        <sz val="10"/>
        <rFont val="Arial"/>
        <family val="2"/>
        <charset val="238"/>
      </rPr>
      <t xml:space="preserve">mol</t>
    </r>
  </si>
  <si>
    <r>
      <rPr>
        <sz val="10"/>
        <rFont val="Arial"/>
        <family val="2"/>
        <charset val="238"/>
      </rPr>
      <t xml:space="preserve">(1Ci = 3,7x10</t>
    </r>
    <r>
      <rPr>
        <vertAlign val="superscript"/>
        <sz val="10"/>
        <rFont val="Arial"/>
        <family val="2"/>
        <charset val="238"/>
      </rPr>
      <t xml:space="preserve"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 xml:space="preserve">12</t>
    </r>
    <r>
      <rPr>
        <sz val="10"/>
        <rFont val="Arial"/>
        <family val="2"/>
        <charset val="238"/>
      </rPr>
      <t xml:space="preserve"> dpm)</t>
    </r>
  </si>
  <si>
    <t xml:space="preserve">Solution preparation and scintillation counting:</t>
  </si>
  <si>
    <t xml:space="preserve">Date prepared &amp; counted:</t>
  </si>
  <si>
    <t xml:space="preserve">Dilution and notes:</t>
  </si>
  <si>
    <t xml:space="preserve">70 ul stock + 420 ul EtOH (UV); 1:6</t>
  </si>
  <si>
    <t xml:space="preserve">Sample volume for counting:</t>
  </si>
  <si>
    <r>
      <rPr>
        <sz val="10"/>
        <rFont val="Calibri"/>
        <family val="2"/>
        <charset val="238"/>
      </rPr>
      <t xml:space="preserve">µ</t>
    </r>
    <r>
      <rPr>
        <sz val="10"/>
        <rFont val="Arial"/>
        <family val="2"/>
        <charset val="238"/>
      </rPr>
      <t xml:space="preserve">l</t>
    </r>
  </si>
  <si>
    <t xml:space="preserve">Scintillation counting results:</t>
  </si>
  <si>
    <t xml:space="preserve">Count nr.</t>
  </si>
  <si>
    <t xml:space="preserve">DPM</t>
  </si>
  <si>
    <t xml:space="preserve">Outliers</t>
  </si>
  <si>
    <t xml:space="preserve">Average</t>
  </si>
  <si>
    <t xml:space="preserve">Decay correction period:*</t>
  </si>
  <si>
    <t xml:space="preserve">days</t>
  </si>
  <si>
    <t xml:space="preserve">Decay correction factor:*</t>
  </si>
  <si>
    <t xml:space="preserve">Decay-corrected specific activity in DPM:</t>
  </si>
  <si>
    <r>
      <rPr>
        <sz val="10"/>
        <rFont val="Arial"/>
        <family val="2"/>
        <charset val="238"/>
      </rPr>
      <t xml:space="preserve">x 10</t>
    </r>
    <r>
      <rPr>
        <vertAlign val="superscript"/>
        <sz val="10"/>
        <rFont val="Arial"/>
        <family val="2"/>
        <charset val="238"/>
      </rPr>
      <t xml:space="preserve">15</t>
    </r>
    <r>
      <rPr>
        <sz val="10"/>
        <rFont val="Arial"/>
        <family val="2"/>
        <charset val="238"/>
      </rPr>
      <t xml:space="preserve"> DPM/</t>
    </r>
    <r>
      <rPr>
        <b val="true"/>
        <sz val="10"/>
        <rFont val="Arial"/>
        <family val="2"/>
        <charset val="238"/>
      </rPr>
      <t xml:space="preserve">mol</t>
    </r>
  </si>
  <si>
    <t xml:space="preserve">DPM/pmol</t>
  </si>
  <si>
    <r>
      <rPr>
        <sz val="10"/>
        <rFont val="Arial"/>
        <family val="2"/>
        <charset val="238"/>
      </rPr>
      <t xml:space="preserve">↑ </t>
    </r>
    <r>
      <rPr>
        <i val="true"/>
        <sz val="10"/>
        <rFont val="Arial"/>
        <family val="2"/>
        <charset val="238"/>
      </rPr>
      <t xml:space="preserve">Do not use to convert experimental results from DPM to mols ↑</t>
    </r>
  </si>
  <si>
    <r>
      <rPr>
        <b val="true"/>
        <sz val="10"/>
        <rFont val="Arial"/>
        <family val="2"/>
        <charset val="238"/>
      </rPr>
      <t xml:space="preserve">1 </t>
    </r>
    <r>
      <rPr>
        <b val="true"/>
        <sz val="10"/>
        <rFont val="Symbol"/>
        <family val="1"/>
        <charset val="2"/>
      </rPr>
      <t xml:space="preserve">m</t>
    </r>
    <r>
      <rPr>
        <b val="true"/>
        <sz val="10"/>
        <rFont val="Arial"/>
        <family val="2"/>
        <charset val="238"/>
      </rPr>
      <t xml:space="preserve">l of </t>
    </r>
  </si>
  <si>
    <t xml:space="preserve">solution contains:  </t>
  </si>
  <si>
    <t xml:space="preserve">which equals to:</t>
  </si>
  <si>
    <r>
      <rPr>
        <sz val="10"/>
        <rFont val="Arial"/>
        <family val="2"/>
        <charset val="238"/>
      </rPr>
      <t xml:space="preserve">x 10</t>
    </r>
    <r>
      <rPr>
        <vertAlign val="superscript"/>
        <sz val="10"/>
        <rFont val="Arial"/>
        <family val="2"/>
        <charset val="238"/>
      </rPr>
      <t xml:space="preserve">-12</t>
    </r>
    <r>
      <rPr>
        <sz val="10"/>
        <rFont val="Arial"/>
        <family val="2"/>
        <charset val="238"/>
      </rPr>
      <t xml:space="preserve"> mols of the tracer</t>
    </r>
  </si>
  <si>
    <t xml:space="preserve">RESULTS 1: Pipetting instructions</t>
  </si>
  <si>
    <t xml:space="preserve">To obtain 2 nM solution of 2,4-D in 10 ml of suspension</t>
  </si>
  <si>
    <r>
      <rPr>
        <sz val="12"/>
        <rFont val="Arial"/>
        <family val="2"/>
        <charset val="238"/>
      </rPr>
      <t xml:space="preserve">(</t>
    </r>
    <r>
      <rPr>
        <sz val="10"/>
        <rFont val="Arial"/>
        <family val="2"/>
        <charset val="238"/>
      </rPr>
      <t xml:space="preserve">20 x 10</t>
    </r>
    <r>
      <rPr>
        <vertAlign val="superscript"/>
        <sz val="10"/>
        <rFont val="Arial"/>
        <family val="2"/>
        <charset val="238"/>
      </rPr>
      <t xml:space="preserve">-12</t>
    </r>
    <r>
      <rPr>
        <sz val="10"/>
        <rFont val="Arial"/>
        <family val="2"/>
        <charset val="238"/>
      </rPr>
      <t xml:space="preserve"> mols 2,4-D needed</t>
    </r>
    <r>
      <rPr>
        <sz val="12"/>
        <rFont val="Arial"/>
        <family val="2"/>
        <charset val="238"/>
      </rPr>
      <t xml:space="preserve">)</t>
    </r>
  </si>
  <si>
    <t xml:space="preserve">you need to pipette:</t>
  </si>
  <si>
    <r>
      <rPr>
        <b val="true"/>
        <sz val="12"/>
        <color rgb="FFFF0000"/>
        <rFont val="Symbol"/>
        <family val="1"/>
        <charset val="2"/>
      </rPr>
      <t xml:space="preserve"> m</t>
    </r>
    <r>
      <rPr>
        <b val="true"/>
        <sz val="12"/>
        <color rgb="FFFF0000"/>
        <rFont val="Arial"/>
        <family val="2"/>
        <charset val="238"/>
      </rPr>
      <t xml:space="preserve">l of</t>
    </r>
  </si>
  <si>
    <t xml:space="preserve">RESULTS 2: Calculating mols from DPM when processing experimental results</t>
  </si>
  <si>
    <t xml:space="preserve">Date of scintillation counting of the experiment samples:</t>
  </si>
  <si>
    <t xml:space="preserve">Secondary decay correction period:**</t>
  </si>
  <si>
    <t xml:space="preserve">Secondary decay correction factor:**</t>
  </si>
  <si>
    <t xml:space="preserve">Tracer activity on the date of the measurement:</t>
  </si>
  <si>
    <t xml:space="preserve">↑ Divide your experimentally measured DPM by this number to get pmols per sample ↑</t>
  </si>
  <si>
    <t xml:space="preserve"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</si>
</sst>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\-mm\-dd;@"/>
    <numFmt numFmtId="166" formatCode="0.00"/>
    <numFmt numFmtId="167" formatCode="General"/>
    <numFmt numFmtId="168" formatCode="#,##0"/>
    <numFmt numFmtId="169" formatCode="0.000"/>
    <numFmt numFmtId="170" formatCode="#,##0.00"/>
    <numFmt numFmtId="171" formatCode="mmm\-yy"/>
    <numFmt numFmtId="172" formatCode="0"/>
    <numFmt numFmtId="173" formatCode="#,##0.0"/>
  </numFmts>
  <fonts count="22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 val="true"/>
      <vertAlign val="superscript"/>
      <sz val="11"/>
      <name val="Arial"/>
      <family val="2"/>
      <charset val="238"/>
    </font>
    <font>
      <b val="true"/>
      <sz val="11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2"/>
      <color rgb="FFFF0000"/>
      <name val="Arial"/>
      <family val="2"/>
      <charset val="238"/>
    </font>
    <font>
      <b val="true"/>
      <sz val="12"/>
      <color rgb="FFC9211E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name val="Calibri"/>
      <family val="2"/>
      <charset val="238"/>
    </font>
    <font>
      <b val="true"/>
      <sz val="10"/>
      <color rgb="FF000000"/>
      <name val="Arial"/>
      <family val="2"/>
      <charset val="238"/>
    </font>
    <font>
      <sz val="11"/>
      <name val="Calibri"/>
      <family val="2"/>
      <charset val="238"/>
    </font>
    <font>
      <b val="true"/>
      <sz val="10"/>
      <color rgb="FFFF0000"/>
      <name val="Arial"/>
      <family val="2"/>
      <charset val="238"/>
    </font>
    <font>
      <i val="true"/>
      <sz val="10"/>
      <name val="Arial"/>
      <family val="2"/>
      <charset val="238"/>
    </font>
    <font>
      <b val="true"/>
      <sz val="10"/>
      <name val="Symbol"/>
      <family val="1"/>
      <charset val="2"/>
    </font>
    <font>
      <sz val="12"/>
      <name val="Arial"/>
      <family val="2"/>
      <charset val="238"/>
    </font>
    <font>
      <b val="true"/>
      <sz val="12"/>
      <color rgb="FFFF0000"/>
      <name val="Symbol"/>
      <family val="1"/>
      <charset val="2"/>
    </font>
    <font>
      <b val="true"/>
      <sz val="11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DCE6F2"/>
      </patternFill>
    </fill>
    <fill>
      <patternFill patternType="solid">
        <fgColor rgb="FFFFFF99"/>
        <bgColor rgb="FFFDEADA"/>
      </patternFill>
    </fill>
    <fill>
      <patternFill patternType="solid">
        <fgColor rgb="FFFCD5B5"/>
        <bgColor rgb="FFFDEADA"/>
      </patternFill>
    </fill>
    <fill>
      <patternFill patternType="solid">
        <fgColor rgb="FFB9CDE5"/>
        <bgColor rgb="FFCCC1DA"/>
      </patternFill>
    </fill>
    <fill>
      <patternFill patternType="solid">
        <fgColor rgb="FFDCE6F2"/>
        <bgColor rgb="FFE6E0EC"/>
      </patternFill>
    </fill>
    <fill>
      <patternFill patternType="solid">
        <fgColor rgb="FFFDEADA"/>
        <bgColor rgb="FFF2F2F2"/>
      </patternFill>
    </fill>
    <fill>
      <patternFill patternType="solid">
        <fgColor rgb="FFCCC1DA"/>
        <bgColor rgb="FFB9CDE5"/>
      </patternFill>
    </fill>
    <fill>
      <patternFill patternType="solid">
        <fgColor rgb="FFE6E0EC"/>
        <bgColor rgb="FFDCE6F2"/>
      </patternFill>
    </fill>
    <fill>
      <patternFill patternType="solid">
        <fgColor rgb="FFD9D9D9"/>
        <bgColor rgb="FFE6E0EC"/>
      </patternFill>
    </fill>
    <fill>
      <patternFill patternType="solid">
        <fgColor rgb="FFF2F2F2"/>
        <bgColor rgb="FFFDEADA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6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7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11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1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2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D9D9D9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C56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E49" activeCellId="0" sqref="E49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2.85"/>
    <col collapsed="false" customWidth="true" hidden="false" outlineLevel="0" max="2" min="2" style="0" width="23.15"/>
    <col collapsed="false" customWidth="true" hidden="false" outlineLevel="0" max="3" min="3" style="0" width="14.57"/>
    <col collapsed="false" customWidth="true" hidden="false" outlineLevel="0" max="4" min="4" style="0" width="17.71"/>
    <col collapsed="false" customWidth="true" hidden="false" outlineLevel="0" max="5" min="5" style="0" width="10.71"/>
    <col collapsed="false" customWidth="true" hidden="false" outlineLevel="0" max="6" min="6" style="0" width="16.71"/>
    <col collapsed="false" customWidth="true" hidden="false" outlineLevel="0" max="8" min="7" style="0" width="10.58"/>
    <col collapsed="false" customWidth="true" hidden="false" outlineLevel="0" max="9" min="9" style="0" width="9.59"/>
    <col collapsed="false" customWidth="true" hidden="false" outlineLevel="0" max="14" min="10" style="0" width="10.71"/>
    <col collapsed="false" customWidth="true" hidden="false" outlineLevel="0" max="15" min="15" style="0" width="12.71"/>
  </cols>
  <sheetData>
    <row r="1" s="1" customFormat="true" ht="19.5" hidden="false" customHeight="true" outlineLevel="0" collapsed="false">
      <c r="B1" s="2" t="s">
        <v>0</v>
      </c>
      <c r="C1" s="3" t="s">
        <v>1</v>
      </c>
      <c r="D1" s="3"/>
      <c r="E1" s="4" t="s">
        <v>2</v>
      </c>
      <c r="F1" s="4"/>
      <c r="I1" s="5"/>
      <c r="J1" s="6"/>
      <c r="K1" s="6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</row>
    <row r="2" s="7" customFormat="true" ht="11.25" hidden="false" customHeight="true" outlineLevel="0" collapsed="false">
      <c r="E2" s="5"/>
      <c r="F2" s="5"/>
      <c r="G2" s="5"/>
      <c r="H2" s="5"/>
      <c r="I2" s="5"/>
      <c r="L2" s="6"/>
      <c r="M2" s="6"/>
    </row>
    <row r="3" customFormat="false" ht="22.5" hidden="false" customHeight="true" outlineLevel="0" collapsed="false">
      <c r="B3" s="8" t="s">
        <v>3</v>
      </c>
      <c r="C3" s="9" t="s">
        <v>4</v>
      </c>
      <c r="D3" s="10"/>
      <c r="E3" s="10"/>
      <c r="I3" s="6"/>
    </row>
    <row r="4" customFormat="false" ht="11.25" hidden="false" customHeight="true" outlineLevel="0" collapsed="false">
      <c r="B4" s="11"/>
      <c r="D4" s="10"/>
      <c r="E4" s="10"/>
      <c r="I4" s="6"/>
    </row>
    <row r="5" customFormat="false" ht="22.5" hidden="false" customHeight="true" outlineLevel="0" collapsed="false">
      <c r="B5" s="12" t="s">
        <v>5</v>
      </c>
      <c r="C5" s="13"/>
      <c r="D5" s="13"/>
      <c r="E5" s="13"/>
      <c r="F5" s="14"/>
      <c r="G5" s="15"/>
      <c r="H5" s="16"/>
    </row>
    <row r="6" customFormat="false" ht="16.5" hidden="false" customHeight="true" outlineLevel="0" collapsed="false">
      <c r="B6" s="17" t="s">
        <v>6</v>
      </c>
      <c r="C6" s="18" t="s">
        <v>7</v>
      </c>
      <c r="D6" s="19"/>
      <c r="E6" s="19"/>
      <c r="F6" s="19"/>
      <c r="G6" s="20"/>
      <c r="H6" s="6"/>
    </row>
    <row r="7" customFormat="false" ht="16.5" hidden="false" customHeight="true" outlineLevel="0" collapsed="false">
      <c r="B7" s="17" t="s">
        <v>8</v>
      </c>
      <c r="C7" s="21" t="n">
        <v>44538</v>
      </c>
      <c r="D7" s="22"/>
      <c r="E7" s="23"/>
      <c r="F7" s="23"/>
      <c r="G7" s="24"/>
      <c r="H7" s="6"/>
    </row>
    <row r="8" customFormat="false" ht="16.5" hidden="false" customHeight="true" outlineLevel="0" collapsed="false">
      <c r="B8" s="17" t="s">
        <v>9</v>
      </c>
      <c r="C8" s="25" t="n">
        <v>10</v>
      </c>
      <c r="D8" s="26" t="s">
        <v>10</v>
      </c>
      <c r="E8" s="23"/>
      <c r="F8" s="23"/>
      <c r="G8" s="24"/>
      <c r="H8" s="6"/>
    </row>
    <row r="9" customFormat="false" ht="16.5" hidden="false" customHeight="true" outlineLevel="0" collapsed="false">
      <c r="B9" s="27" t="s">
        <v>11</v>
      </c>
      <c r="C9" s="28" t="n">
        <f aca="false">C8*2.22</f>
        <v>22.2</v>
      </c>
      <c r="D9" s="29" t="s">
        <v>12</v>
      </c>
      <c r="E9" s="30" t="s">
        <v>13</v>
      </c>
      <c r="F9" s="30"/>
      <c r="G9" s="30"/>
      <c r="H9" s="6"/>
    </row>
    <row r="10" customFormat="false" ht="11.25" hidden="false" customHeight="true" outlineLevel="0" collapsed="false">
      <c r="G10" s="7"/>
      <c r="H10" s="6"/>
    </row>
    <row r="11" customFormat="false" ht="22.5" hidden="false" customHeight="true" outlineLevel="0" collapsed="false">
      <c r="B11" s="31" t="s">
        <v>14</v>
      </c>
      <c r="C11" s="32"/>
      <c r="D11" s="32"/>
      <c r="E11" s="32"/>
      <c r="F11" s="32"/>
      <c r="G11" s="33"/>
      <c r="H11" s="6"/>
    </row>
    <row r="12" customFormat="false" ht="15" hidden="false" customHeight="true" outlineLevel="0" collapsed="false">
      <c r="B12" s="34" t="s">
        <v>15</v>
      </c>
      <c r="C12" s="34"/>
      <c r="D12" s="21" t="n">
        <v>44797</v>
      </c>
      <c r="E12" s="21"/>
      <c r="F12" s="35"/>
      <c r="G12" s="36"/>
      <c r="H12" s="6"/>
    </row>
    <row r="13" customFormat="false" ht="15" hidden="false" customHeight="true" outlineLevel="0" collapsed="false">
      <c r="B13" s="34" t="s">
        <v>16</v>
      </c>
      <c r="C13" s="34"/>
      <c r="D13" s="37" t="s">
        <v>17</v>
      </c>
      <c r="E13" s="37"/>
      <c r="F13" s="37"/>
      <c r="G13" s="37"/>
      <c r="H13" s="6"/>
    </row>
    <row r="14" customFormat="false" ht="15" hidden="false" customHeight="true" outlineLevel="0" collapsed="false">
      <c r="B14" s="38"/>
      <c r="C14" s="39"/>
      <c r="D14" s="37"/>
      <c r="E14" s="37"/>
      <c r="F14" s="37"/>
      <c r="G14" s="37"/>
      <c r="H14" s="6"/>
    </row>
    <row r="15" customFormat="false" ht="15" hidden="false" customHeight="true" outlineLevel="0" collapsed="false">
      <c r="B15" s="38"/>
      <c r="C15" s="39"/>
      <c r="D15" s="37"/>
      <c r="E15" s="37"/>
      <c r="F15" s="37"/>
      <c r="G15" s="37"/>
      <c r="H15" s="6"/>
    </row>
    <row r="16" customFormat="false" ht="15" hidden="false" customHeight="true" outlineLevel="0" collapsed="false">
      <c r="B16" s="38"/>
      <c r="C16" s="39"/>
      <c r="D16" s="40"/>
      <c r="E16" s="40"/>
      <c r="F16" s="40"/>
      <c r="G16" s="41"/>
      <c r="H16" s="6"/>
    </row>
    <row r="17" customFormat="false" ht="15" hidden="false" customHeight="true" outlineLevel="0" collapsed="false">
      <c r="B17" s="34" t="s">
        <v>18</v>
      </c>
      <c r="C17" s="34"/>
      <c r="D17" s="42" t="n">
        <v>0.2</v>
      </c>
      <c r="E17" s="43" t="s">
        <v>19</v>
      </c>
      <c r="F17" s="35"/>
      <c r="G17" s="36"/>
      <c r="H17" s="6"/>
    </row>
    <row r="18" customFormat="false" ht="15" hidden="false" customHeight="true" outlineLevel="0" collapsed="false">
      <c r="B18" s="34"/>
      <c r="C18" s="44"/>
      <c r="D18" s="40"/>
      <c r="E18" s="35"/>
      <c r="F18" s="35"/>
      <c r="G18" s="36"/>
      <c r="H18" s="6"/>
    </row>
    <row r="19" customFormat="false" ht="15" hidden="false" customHeight="true" outlineLevel="0" collapsed="false">
      <c r="B19" s="34" t="s">
        <v>20</v>
      </c>
      <c r="C19" s="34"/>
      <c r="D19" s="35"/>
      <c r="E19" s="40"/>
      <c r="F19" s="35"/>
      <c r="G19" s="36"/>
    </row>
    <row r="20" customFormat="false" ht="15" hidden="false" customHeight="true" outlineLevel="0" collapsed="false">
      <c r="B20" s="45" t="s">
        <v>21</v>
      </c>
      <c r="C20" s="46" t="s">
        <v>22</v>
      </c>
      <c r="D20" s="47" t="s">
        <v>23</v>
      </c>
      <c r="E20" s="46" t="s">
        <v>24</v>
      </c>
      <c r="F20" s="35"/>
      <c r="G20" s="36"/>
    </row>
    <row r="21" customFormat="false" ht="15" hidden="false" customHeight="true" outlineLevel="0" collapsed="false">
      <c r="B21" s="48" t="n">
        <v>1</v>
      </c>
      <c r="C21" s="49" t="n">
        <v>55801</v>
      </c>
      <c r="D21" s="35"/>
      <c r="E21" s="50" t="n">
        <f aca="false">AVERAGE(C21:C28)</f>
        <v>72804.375</v>
      </c>
      <c r="F21" s="51" t="s">
        <v>22</v>
      </c>
      <c r="G21" s="36"/>
    </row>
    <row r="22" customFormat="false" ht="15" hidden="false" customHeight="true" outlineLevel="0" collapsed="false">
      <c r="B22" s="48" t="n">
        <v>2</v>
      </c>
      <c r="C22" s="49" t="n">
        <v>63947</v>
      </c>
      <c r="D22" s="35"/>
      <c r="E22" s="35"/>
      <c r="F22" s="35"/>
      <c r="G22" s="36"/>
      <c r="I22" s="52"/>
    </row>
    <row r="23" customFormat="false" ht="15" hidden="false" customHeight="true" outlineLevel="0" collapsed="false">
      <c r="B23" s="48" t="n">
        <v>3</v>
      </c>
      <c r="C23" s="49" t="n">
        <v>57060</v>
      </c>
      <c r="D23" s="35"/>
      <c r="E23" s="35"/>
      <c r="F23" s="35"/>
      <c r="G23" s="36"/>
    </row>
    <row r="24" customFormat="false" ht="15" hidden="false" customHeight="true" outlineLevel="0" collapsed="false">
      <c r="B24" s="48" t="n">
        <v>4</v>
      </c>
      <c r="C24" s="49" t="n">
        <v>88760</v>
      </c>
      <c r="D24" s="35"/>
      <c r="E24" s="35"/>
      <c r="F24" s="35"/>
      <c r="G24" s="36"/>
    </row>
    <row r="25" customFormat="false" ht="15" hidden="false" customHeight="true" outlineLevel="0" collapsed="false">
      <c r="B25" s="48" t="n">
        <v>5</v>
      </c>
      <c r="C25" s="49" t="n">
        <v>91176</v>
      </c>
      <c r="D25" s="35"/>
      <c r="E25" s="35"/>
      <c r="F25" s="35"/>
      <c r="G25" s="36"/>
    </row>
    <row r="26" customFormat="false" ht="15" hidden="false" customHeight="true" outlineLevel="0" collapsed="false">
      <c r="B26" s="48" t="n">
        <v>6</v>
      </c>
      <c r="C26" s="49" t="n">
        <v>72841</v>
      </c>
      <c r="D26" s="35"/>
      <c r="E26" s="35"/>
      <c r="F26" s="35"/>
      <c r="G26" s="36"/>
    </row>
    <row r="27" customFormat="false" ht="15" hidden="false" customHeight="true" outlineLevel="0" collapsed="false">
      <c r="B27" s="48" t="n">
        <v>7</v>
      </c>
      <c r="C27" s="49" t="n">
        <v>65994</v>
      </c>
      <c r="D27" s="35"/>
      <c r="E27" s="35"/>
      <c r="F27" s="35"/>
      <c r="G27" s="36"/>
    </row>
    <row r="28" customFormat="false" ht="15" hidden="false" customHeight="true" outlineLevel="0" collapsed="false">
      <c r="B28" s="48" t="n">
        <v>8</v>
      </c>
      <c r="C28" s="49" t="n">
        <v>86856</v>
      </c>
      <c r="D28" s="35"/>
      <c r="E28" s="35"/>
      <c r="F28" s="35"/>
      <c r="G28" s="36"/>
    </row>
    <row r="29" customFormat="false" ht="15" hidden="false" customHeight="true" outlineLevel="0" collapsed="false">
      <c r="B29" s="53"/>
      <c r="C29" s="51"/>
      <c r="D29" s="51"/>
      <c r="E29" s="35"/>
      <c r="F29" s="39"/>
      <c r="G29" s="36"/>
      <c r="H29" s="54"/>
      <c r="I29" s="55"/>
      <c r="J29" s="54"/>
    </row>
    <row r="30" customFormat="false" ht="15" hidden="false" customHeight="true" outlineLevel="0" collapsed="false">
      <c r="B30" s="34" t="s">
        <v>25</v>
      </c>
      <c r="C30" s="34"/>
      <c r="D30" s="56" t="n">
        <f aca="false">D12-C7</f>
        <v>259</v>
      </c>
      <c r="E30" s="35" t="s">
        <v>26</v>
      </c>
      <c r="F30" s="40"/>
      <c r="G30" s="36"/>
    </row>
    <row r="31" customFormat="false" ht="15" hidden="false" customHeight="true" outlineLevel="0" collapsed="false">
      <c r="B31" s="34" t="s">
        <v>27</v>
      </c>
      <c r="C31" s="34"/>
      <c r="D31" s="57" t="n">
        <f aca="false">EXP(-D30*(LN(2)/4500))</f>
        <v>0.960890835594498</v>
      </c>
      <c r="E31" s="40"/>
      <c r="F31" s="35"/>
      <c r="G31" s="36"/>
      <c r="N31" s="58"/>
      <c r="O31" s="54"/>
    </row>
    <row r="32" customFormat="false" ht="15" hidden="false" customHeight="true" outlineLevel="0" collapsed="false">
      <c r="B32" s="48"/>
      <c r="C32" s="35"/>
      <c r="D32" s="59"/>
      <c r="E32" s="35"/>
      <c r="F32" s="35"/>
      <c r="G32" s="36"/>
    </row>
    <row r="33" customFormat="false" ht="15" hidden="false" customHeight="true" outlineLevel="0" collapsed="false">
      <c r="B33" s="34" t="s">
        <v>28</v>
      </c>
      <c r="C33" s="34"/>
      <c r="D33" s="60" t="n">
        <f aca="false">C9*D31</f>
        <v>21.3317765501978</v>
      </c>
      <c r="E33" s="51" t="s">
        <v>29</v>
      </c>
      <c r="F33" s="40"/>
      <c r="G33" s="36"/>
      <c r="I33" s="61"/>
    </row>
    <row r="34" customFormat="false" ht="15" hidden="false" customHeight="true" outlineLevel="0" collapsed="false">
      <c r="B34" s="62"/>
      <c r="C34" s="63"/>
      <c r="D34" s="64" t="n">
        <f aca="false">D33*1000</f>
        <v>21331.7765501978</v>
      </c>
      <c r="E34" s="63" t="s">
        <v>30</v>
      </c>
      <c r="F34" s="65"/>
      <c r="G34" s="36"/>
      <c r="I34" s="61"/>
    </row>
    <row r="35" customFormat="false" ht="15" hidden="false" customHeight="true" outlineLevel="0" collapsed="false">
      <c r="B35" s="62"/>
      <c r="C35" s="63"/>
      <c r="D35" s="66" t="s">
        <v>31</v>
      </c>
      <c r="E35" s="63"/>
      <c r="F35" s="66"/>
      <c r="G35" s="36"/>
      <c r="I35" s="61"/>
    </row>
    <row r="36" customFormat="false" ht="15" hidden="false" customHeight="true" outlineLevel="0" collapsed="false">
      <c r="B36" s="48"/>
      <c r="C36" s="35"/>
      <c r="D36" s="59"/>
      <c r="E36" s="35"/>
      <c r="F36" s="35"/>
      <c r="G36" s="36"/>
    </row>
    <row r="37" customFormat="false" ht="15" hidden="false" customHeight="true" outlineLevel="0" collapsed="false">
      <c r="B37" s="67" t="s">
        <v>32</v>
      </c>
      <c r="C37" s="68" t="str">
        <f aca="false">C3</f>
        <v>3H-2,4-D-P41</v>
      </c>
      <c r="D37" s="69" t="s">
        <v>33</v>
      </c>
      <c r="E37" s="50" t="n">
        <f aca="false">E21/D17</f>
        <v>364021.875</v>
      </c>
      <c r="F37" s="51" t="s">
        <v>22</v>
      </c>
      <c r="G37" s="41"/>
    </row>
    <row r="38" customFormat="false" ht="15" hidden="false" customHeight="true" outlineLevel="0" collapsed="false">
      <c r="B38" s="70"/>
      <c r="C38" s="71"/>
      <c r="D38" s="72" t="s">
        <v>34</v>
      </c>
      <c r="E38" s="73" t="n">
        <f aca="false">E37/D33/1000</f>
        <v>17.0647706787752</v>
      </c>
      <c r="F38" s="72" t="s">
        <v>35</v>
      </c>
      <c r="G38" s="74"/>
    </row>
    <row r="39" customFormat="false" ht="11.25" hidden="false" customHeight="true" outlineLevel="0" collapsed="false"/>
    <row r="40" customFormat="false" ht="22.5" hidden="false" customHeight="true" outlineLevel="0" collapsed="false">
      <c r="B40" s="75" t="s">
        <v>36</v>
      </c>
      <c r="C40" s="76"/>
      <c r="D40" s="76"/>
      <c r="E40" s="76"/>
      <c r="F40" s="76"/>
      <c r="G40" s="77"/>
    </row>
    <row r="41" customFormat="false" ht="18.75" hidden="false" customHeight="true" outlineLevel="0" collapsed="false">
      <c r="B41" s="78" t="s">
        <v>37</v>
      </c>
      <c r="C41" s="78"/>
      <c r="D41" s="78"/>
      <c r="E41" s="78"/>
      <c r="F41" s="79" t="s">
        <v>38</v>
      </c>
      <c r="G41" s="79"/>
    </row>
    <row r="42" customFormat="false" ht="18.75" hidden="false" customHeight="true" outlineLevel="0" collapsed="false">
      <c r="B42" s="80" t="s">
        <v>39</v>
      </c>
      <c r="C42" s="80"/>
      <c r="D42" s="81" t="n">
        <f aca="false">20/E38</f>
        <v>1.17200520162135</v>
      </c>
      <c r="E42" s="82" t="s">
        <v>40</v>
      </c>
      <c r="F42" s="83" t="str">
        <f aca="false">C3</f>
        <v>3H-2,4-D-P41</v>
      </c>
      <c r="G42" s="84"/>
    </row>
    <row r="43" customFormat="false" ht="13.5" hidden="false" customHeight="false" outlineLevel="0" collapsed="false"/>
    <row r="44" customFormat="false" ht="22.5" hidden="false" customHeight="true" outlineLevel="0" collapsed="false">
      <c r="B44" s="85" t="s">
        <v>41</v>
      </c>
      <c r="C44" s="85"/>
      <c r="D44" s="85"/>
      <c r="E44" s="85"/>
      <c r="F44" s="85"/>
      <c r="G44" s="85"/>
    </row>
    <row r="45" customFormat="false" ht="15" hidden="false" customHeight="true" outlineLevel="0" collapsed="false">
      <c r="B45" s="86" t="s">
        <v>42</v>
      </c>
      <c r="C45" s="86"/>
      <c r="D45" s="86"/>
      <c r="E45" s="21" t="n">
        <v>44797</v>
      </c>
      <c r="F45" s="21"/>
      <c r="G45" s="87"/>
    </row>
    <row r="46" customFormat="false" ht="15" hidden="false" customHeight="true" outlineLevel="0" collapsed="false">
      <c r="B46" s="86" t="s">
        <v>43</v>
      </c>
      <c r="C46" s="86"/>
      <c r="D46" s="86"/>
      <c r="E46" s="56" t="n">
        <f aca="false">E45-D12</f>
        <v>0</v>
      </c>
      <c r="F46" s="88" t="s">
        <v>26</v>
      </c>
      <c r="G46" s="87"/>
    </row>
    <row r="47" customFormat="false" ht="15" hidden="false" customHeight="false" outlineLevel="0" collapsed="false">
      <c r="B47" s="86" t="s">
        <v>44</v>
      </c>
      <c r="C47" s="86"/>
      <c r="D47" s="86"/>
      <c r="E47" s="57" t="n">
        <f aca="false">EXP(-E46*(LN(2)/4500))</f>
        <v>1</v>
      </c>
      <c r="F47" s="89"/>
      <c r="G47" s="87"/>
    </row>
    <row r="48" customFormat="false" ht="18.75" hidden="false" customHeight="true" outlineLevel="0" collapsed="false">
      <c r="B48" s="90"/>
      <c r="C48" s="89"/>
      <c r="D48" s="89"/>
      <c r="E48" s="89"/>
      <c r="F48" s="89"/>
      <c r="G48" s="87"/>
    </row>
    <row r="49" customFormat="false" ht="18.75" hidden="false" customHeight="true" outlineLevel="0" collapsed="false">
      <c r="B49" s="91"/>
      <c r="C49" s="92"/>
      <c r="D49" s="93" t="s">
        <v>45</v>
      </c>
      <c r="E49" s="94" t="n">
        <f aca="false">E47*D34</f>
        <v>21331.7765501978</v>
      </c>
      <c r="F49" s="95" t="s">
        <v>30</v>
      </c>
      <c r="G49" s="87"/>
    </row>
    <row r="50" customFormat="false" ht="18.75" hidden="false" customHeight="true" outlineLevel="0" collapsed="false">
      <c r="B50" s="96" t="s">
        <v>46</v>
      </c>
      <c r="C50" s="96"/>
      <c r="D50" s="96"/>
      <c r="E50" s="96"/>
      <c r="F50" s="96"/>
      <c r="G50" s="96"/>
    </row>
    <row r="51" customFormat="false" ht="11.25" hidden="false" customHeight="true" outlineLevel="0" collapsed="false"/>
    <row r="52" customFormat="false" ht="16.5" hidden="false" customHeight="true" outlineLevel="0" collapsed="false">
      <c r="B52" s="97" t="s">
        <v>47</v>
      </c>
      <c r="C52" s="97"/>
      <c r="D52" s="97"/>
      <c r="E52" s="97"/>
      <c r="F52" s="97"/>
      <c r="G52" s="97"/>
    </row>
    <row r="53" customFormat="false" ht="16.5" hidden="false" customHeight="true" outlineLevel="0" collapsed="false">
      <c r="B53" s="97"/>
      <c r="C53" s="97"/>
      <c r="D53" s="97"/>
      <c r="E53" s="97"/>
      <c r="F53" s="97"/>
      <c r="G53" s="97"/>
    </row>
    <row r="54" customFormat="false" ht="16.5" hidden="false" customHeight="true" outlineLevel="0" collapsed="false">
      <c r="B54" s="97"/>
      <c r="C54" s="97"/>
      <c r="D54" s="97"/>
      <c r="E54" s="97"/>
      <c r="F54" s="97"/>
      <c r="G54" s="97"/>
    </row>
    <row r="55" customFormat="false" ht="16.5" hidden="false" customHeight="true" outlineLevel="0" collapsed="false">
      <c r="B55" s="97"/>
      <c r="C55" s="97"/>
      <c r="D55" s="97"/>
      <c r="E55" s="97"/>
      <c r="F55" s="97"/>
      <c r="G55" s="97"/>
    </row>
    <row r="56" customFormat="false" ht="16.5" hidden="false" customHeight="true" outlineLevel="0" collapsed="false">
      <c r="B56" s="97"/>
      <c r="C56" s="97"/>
      <c r="D56" s="97"/>
      <c r="E56" s="97"/>
      <c r="F56" s="97"/>
      <c r="G56" s="97"/>
    </row>
  </sheetData>
  <mergeCells count="21">
    <mergeCell ref="C1:D1"/>
    <mergeCell ref="E1:F1"/>
    <mergeCell ref="E9:G9"/>
    <mergeCell ref="B12:C12"/>
    <mergeCell ref="D12:E12"/>
    <mergeCell ref="B13:C13"/>
    <mergeCell ref="D13:G15"/>
    <mergeCell ref="B17:C17"/>
    <mergeCell ref="B19:C19"/>
    <mergeCell ref="B30:C30"/>
    <mergeCell ref="B31:C31"/>
    <mergeCell ref="B33:C33"/>
    <mergeCell ref="B41:E41"/>
    <mergeCell ref="F41:G41"/>
    <mergeCell ref="B42:C42"/>
    <mergeCell ref="B44:G44"/>
    <mergeCell ref="B45:D45"/>
    <mergeCell ref="B46:D46"/>
    <mergeCell ref="B47:D47"/>
    <mergeCell ref="B50:G50"/>
    <mergeCell ref="B52:G56"/>
  </mergeCells>
  <printOptions headings="false" gridLines="false" gridLinesSet="true" horizontalCentered="false" verticalCentered="false"/>
  <pageMargins left="0.708333333333333" right="0.708333333333333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LibreOffice/7.1.8.1$Linux_X86_64 LibreOffice_project/10$Build-1</Application>
  <AppVersion>15.0000</AppVersion>
  <Company>UEB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2003-12-10T13:18:36Z</dcterms:created>
  <dc:creator>Zazimalova;Petr Klíma</dc:creator>
  <dc:description/>
  <dc:language>en-GB</dc:language>
  <cp:lastModifiedBy>Daniel Nedvěd</cp:lastModifiedBy>
  <cp:lastPrinted>2018-02-12T15:35:59Z</cp:lastPrinted>
  <dcterms:modified xsi:type="dcterms:W3CDTF">2022-08-26T10:44:25Z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