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-105" yWindow="-105" windowWidth="23250" windowHeight="12570"/>
  </bookViews>
  <sheets>
    <sheet name="3H-DHZR-P1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E46" i="3" l="1"/>
  <c r="E47" i="3" s="1"/>
  <c r="C37" i="3"/>
  <c r="D31" i="3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<sst xmlns="http://schemas.openxmlformats.org/spreadsheetml/2006/main" count="52" uniqueCount="48">
  <si>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</si>
  <si>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</si>
  <si>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</si>
  <si>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</si>
  <si>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</si>
  <si>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</si>
  <si>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</si>
  <si>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</si>
  <si>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</si>
  <si>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</si>
  <si>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</si>
  <si>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</si>
  <si>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</si>
  <si>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</si>
  <si>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</si>
  <si>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</si>
  <si>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</si>
  <si>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</si>
  <si>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</si>
  <si>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</si>
  <si>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</si>
  <si>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</si>
  <si>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</si>
  <si>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</si>
  <si>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</si>
  <si>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</si>
  <si>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</si>
  <si>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</si>
  <si>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</si>
  <si>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</si>
  <si>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</si>
  <si>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</si>
  <si>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</si>
  <si>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</si>
  <si>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</si>
  <si>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</si>
  <si>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</si>
  <si>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</si>
  <si>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</si>
  <si>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</si>
  <si>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</si>
  <si>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</si>
  <si>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</si>
  <si>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H-DHZR-P1</t>
    </r>
  </si>
  <si>
    <t>3H-DHZ (Krč, Lot Number 13/21 - Zah)</t>
  </si>
  <si>
    <t>200 ul stock + 300 ul EtOH (UV)</t>
  </si>
  <si>
    <t>To obtain 2 nM solution of DHZR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</si>
  <si>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DHZR needed</t>
    </r>
    <r>
      <rPr>
        <sz val="12"/>
        <rFont val="Arial"/>
        <family val="2"/>
        <charset val="238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</si>
</sst>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166" fontId="13" fillId="4" borderId="0" xfId="0" applyNumberFormat="1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C56"/>
  <sheetViews>
    <sheetView tabSelected="1" zoomScaleNormal="100" workbookViewId="0">
      <selection activeCell="I42" sqref="I42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108" t="s">
        <v>10</v>
      </c>
      <c r="D1" s="108"/>
      <c r="E1" s="109" t="s">
        <v>11</v>
      </c>
      <c r="F1" s="109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43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44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44372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21.3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47.286000000000008</v>
      </c>
      <c r="D9" s="24" t="s">
        <v>2</v>
      </c>
      <c r="E9" s="106" t="s">
        <v>18</v>
      </c>
      <c r="F9" s="106"/>
      <c r="G9" s="107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104" t="s">
        <v>15</v>
      </c>
      <c r="C12" s="105"/>
      <c r="D12" s="103">
        <v>44405</v>
      </c>
      <c r="E12" s="103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104" t="s">
        <v>14</v>
      </c>
      <c r="C13" s="105"/>
      <c r="D13" s="110" t="s">
        <v>45</v>
      </c>
      <c r="E13" s="110"/>
      <c r="F13" s="110"/>
      <c r="G13" s="111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110"/>
      <c r="E14" s="110"/>
      <c r="F14" s="110"/>
      <c r="G14" s="111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110"/>
      <c r="E15" s="110"/>
      <c r="F15" s="110"/>
      <c r="G15" s="111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104" t="s">
        <v>16</v>
      </c>
      <c r="C17" s="105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104" t="s">
        <v>42</v>
      </c>
      <c r="C19" s="105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114160</v>
      </c>
      <c r="D21" s="47"/>
      <c r="E21" s="35">
        <f>AVERAGE(C21:C28)</f>
        <v>143179.25</v>
      </c>
      <c r="F21" s="58" t="s">
        <v>0</v>
      </c>
      <c r="G21" s="48"/>
    </row>
    <row r="22" spans="2:15" ht="15" customHeight="1" x14ac:dyDescent="0.2">
      <c r="B22" s="62">
        <v>2</v>
      </c>
      <c r="C22" s="19">
        <v>134708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157808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165361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151845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138299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120830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162423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104" t="s">
        <v>33</v>
      </c>
      <c r="C30" s="105"/>
      <c r="D30" s="36">
        <f>D12-C7</f>
        <v>33</v>
      </c>
      <c r="E30" s="47" t="s">
        <v>6</v>
      </c>
      <c r="F30" s="55"/>
      <c r="G30" s="48"/>
    </row>
    <row r="31" spans="2:15" ht="15" customHeight="1" x14ac:dyDescent="0.2">
      <c r="B31" s="104" t="s">
        <v>35</v>
      </c>
      <c r="C31" s="105"/>
      <c r="D31" s="46">
        <f>EXP(-D30*(LN(2)/4500))</f>
        <v>0.99492981766221322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104" t="s">
        <v>23</v>
      </c>
      <c r="C33" s="105"/>
      <c r="D33" s="37">
        <f>C9*D31</f>
        <v>47.046251357975422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47046.251357975423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3H-DHZR-P1</v>
      </c>
      <c r="D37" s="70" t="s">
        <v>24</v>
      </c>
      <c r="E37" s="39">
        <f>E21/D17</f>
        <v>715896.25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15.216860628336526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91" t="s">
        <v>46</v>
      </c>
      <c r="C41" s="92"/>
      <c r="D41" s="92"/>
      <c r="E41" s="92"/>
      <c r="F41" s="93" t="s">
        <v>47</v>
      </c>
      <c r="G41" s="94"/>
    </row>
    <row r="42" spans="2:9" ht="18.75" customHeight="1" thickBot="1" x14ac:dyDescent="0.25">
      <c r="B42" s="101" t="s">
        <v>29</v>
      </c>
      <c r="C42" s="102"/>
      <c r="D42" s="75">
        <f>20/E38</f>
        <v>1.3143315489632867</v>
      </c>
      <c r="E42" s="76" t="s">
        <v>3</v>
      </c>
      <c r="F42" s="77" t="str">
        <f>C3</f>
        <v>3H-DHZR-P1</v>
      </c>
      <c r="G42" s="78"/>
    </row>
    <row r="43" spans="2:9" ht="13.5" thickBot="1" x14ac:dyDescent="0.25"/>
    <row r="44" spans="2:9" ht="22.5" customHeight="1" x14ac:dyDescent="0.2">
      <c r="B44" s="95" t="s">
        <v>31</v>
      </c>
      <c r="C44" s="96"/>
      <c r="D44" s="96"/>
      <c r="E44" s="96"/>
      <c r="F44" s="96"/>
      <c r="G44" s="97"/>
    </row>
    <row r="45" spans="2:9" ht="15" customHeight="1" x14ac:dyDescent="0.2">
      <c r="B45" s="89" t="s">
        <v>32</v>
      </c>
      <c r="C45" s="90"/>
      <c r="D45" s="90"/>
      <c r="E45" s="103">
        <v>44405</v>
      </c>
      <c r="F45" s="103"/>
      <c r="G45" s="85"/>
    </row>
    <row r="46" spans="2:9" ht="15" customHeight="1" x14ac:dyDescent="0.2">
      <c r="B46" s="89" t="s">
        <v>34</v>
      </c>
      <c r="C46" s="90"/>
      <c r="D46" s="90"/>
      <c r="E46" s="36">
        <f>E45-D12</f>
        <v>0</v>
      </c>
      <c r="F46" s="86" t="s">
        <v>6</v>
      </c>
      <c r="G46" s="85"/>
    </row>
    <row r="47" spans="2:9" ht="15" x14ac:dyDescent="0.2">
      <c r="B47" s="89" t="s">
        <v>36</v>
      </c>
      <c r="C47" s="90"/>
      <c r="D47" s="90"/>
      <c r="E47" s="46">
        <f>EXP(-E46*(LN(2)/4500))</f>
        <v>1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47046.251357975423</v>
      </c>
      <c r="F49" s="87" t="s">
        <v>27</v>
      </c>
      <c r="G49" s="85"/>
    </row>
    <row r="50" spans="2:7" ht="18.75" customHeight="1" thickBot="1" x14ac:dyDescent="0.25">
      <c r="B50" s="98" t="s">
        <v>40</v>
      </c>
      <c r="C50" s="99"/>
      <c r="D50" s="99"/>
      <c r="E50" s="99"/>
      <c r="F50" s="99"/>
      <c r="G50" s="100"/>
    </row>
    <row r="51" spans="2:7" ht="11.25" customHeight="1" x14ac:dyDescent="0.2"/>
    <row r="52" spans="2:7" ht="16.5" customHeight="1" x14ac:dyDescent="0.2">
      <c r="B52" s="88" t="s">
        <v>41</v>
      </c>
      <c r="C52" s="88"/>
      <c r="D52" s="88"/>
      <c r="E52" s="88"/>
      <c r="F52" s="88"/>
      <c r="G52" s="88"/>
    </row>
    <row r="53" spans="2:7" ht="16.5" customHeight="1" x14ac:dyDescent="0.2">
      <c r="B53" s="88"/>
      <c r="C53" s="88"/>
      <c r="D53" s="88"/>
      <c r="E53" s="88"/>
      <c r="F53" s="88"/>
      <c r="G53" s="88"/>
    </row>
    <row r="54" spans="2:7" ht="16.5" customHeight="1" x14ac:dyDescent="0.2">
      <c r="B54" s="88"/>
      <c r="C54" s="88"/>
      <c r="D54" s="88"/>
      <c r="E54" s="88"/>
      <c r="F54" s="88"/>
      <c r="G54" s="88"/>
    </row>
    <row r="55" spans="2:7" ht="16.5" customHeight="1" x14ac:dyDescent="0.2">
      <c r="B55" s="88"/>
      <c r="C55" s="88"/>
      <c r="D55" s="88"/>
      <c r="E55" s="88"/>
      <c r="F55" s="88"/>
      <c r="G55" s="88"/>
    </row>
    <row r="56" spans="2:7" ht="16.5" customHeight="1" x14ac:dyDescent="0.2">
      <c r="B56" s="88"/>
      <c r="C56" s="88"/>
      <c r="D56" s="88"/>
      <c r="E56" s="88"/>
      <c r="F56" s="88"/>
      <c r="G56" s="88"/>
    </row>
  </sheetData>
  <mergeCells count="22"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3H-DHZR-P1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Klíma;hosek@ueb.cas.cz</dc:creator>
  <cp:lastModifiedBy>Klíma Petr  UEB</cp:lastModifiedBy>
  <cp:lastPrinted>2020-04-28T11:05:07Z</cp:lastPrinted>
  <dcterms:created xsi:type="dcterms:W3CDTF">2003-12-10T13:18:36Z</dcterms:created>
  <dcterms:modified xsi:type="dcterms:W3CDTF">2021-07-28T16:20:57Z</dcterms:modified>
</cp:coreProperties>
</file>