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7870" windowHeight="14685"/>
  </bookViews>
  <sheets>
    <sheet name="3H-IAA_P43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<sst xmlns="http://schemas.openxmlformats.org/spreadsheetml/2006/main" count="52" uniqueCount="48">
  <si>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</si>
  <si>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</si>
  <si>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</si>
  <si>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</si>
  <si>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</si>
  <si>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</si>
  <si>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</si>
  <si>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</si>
  <si>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</si>
  <si>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</si>
  <si>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</si>
  <si>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</si>
  <si>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</si>
  <si>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</si>
  <si>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</si>
  <si>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</si>
  <si>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</si>
  <si>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</si>
  <si>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</si>
  <si>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</si>
  <si>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</si>
  <si>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</si>
  <si>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</si>
  <si>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</si>
  <si>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</si>
  <si>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</si>
  <si>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</si>
  <si>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</si>
  <si>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</si>
  <si>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</si>
  <si>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</si>
  <si>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</si>
  <si>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</si>
  <si>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</si>
  <si>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</si>
  <si>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</si>
  <si>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</si>
  <si>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</si>
  <si>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</si>
  <si>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</si>
  <si>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</si>
  <si>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</si>
  <si>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</si>
  <si>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To obtain 2 nM solution of IAA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</si>
  <si>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</si>
  <si>
    <t>3H-IAA (ARC, Lot Number 211118)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</si>
  <si>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H-IAA-P43</t>
    </r>
  </si>
  <si>
    <t>80 ul stock + 400 ul EtOH (UV); 1:5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</si>
</sst>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C24" sqref="C24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46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45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44518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55.500000000000007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44705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47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42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123005</v>
      </c>
      <c r="D21" s="47"/>
      <c r="E21" s="35">
        <f>AVERAGE(C21:C28)</f>
        <v>123051</v>
      </c>
      <c r="F21" s="58" t="s">
        <v>0</v>
      </c>
      <c r="G21" s="48"/>
    </row>
    <row r="22" spans="2:15" ht="15" customHeight="1" x14ac:dyDescent="0.2">
      <c r="B22" s="62">
        <v>2</v>
      </c>
      <c r="C22" s="19">
        <v>135119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97773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/>
      <c r="D24" s="47">
        <v>161510</v>
      </c>
      <c r="E24" s="47"/>
      <c r="F24" s="47"/>
      <c r="G24" s="48"/>
    </row>
    <row r="25" spans="2:15" ht="15" customHeight="1" x14ac:dyDescent="0.2">
      <c r="B25" s="62">
        <v>5</v>
      </c>
      <c r="C25" s="19">
        <v>114870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130242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131185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129163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33</v>
      </c>
      <c r="C30" s="89"/>
      <c r="D30" s="36">
        <f>D12-C7</f>
        <v>187</v>
      </c>
      <c r="E30" s="47" t="s">
        <v>6</v>
      </c>
      <c r="F30" s="55"/>
      <c r="G30" s="48"/>
    </row>
    <row r="31" spans="2:15" ht="15" customHeight="1" x14ac:dyDescent="0.2">
      <c r="B31" s="88" t="s">
        <v>35</v>
      </c>
      <c r="C31" s="89"/>
      <c r="D31" s="46">
        <f>EXP(-D30*(LN(2)/4500))</f>
        <v>0.9716067678823247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53.924175617469025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53924.175617469024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3H-IAA-P43</v>
      </c>
      <c r="D37" s="70" t="s">
        <v>24</v>
      </c>
      <c r="E37" s="39">
        <f>E21/D17</f>
        <v>615255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11.40963200558758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43</v>
      </c>
      <c r="C41" s="101"/>
      <c r="D41" s="101"/>
      <c r="E41" s="101"/>
      <c r="F41" s="102" t="s">
        <v>44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1.7529049131650787</v>
      </c>
      <c r="E42" s="76" t="s">
        <v>3</v>
      </c>
      <c r="F42" s="77" t="str">
        <f>C3</f>
        <v>3H-IAA-P43</v>
      </c>
      <c r="G42" s="78"/>
    </row>
    <row r="43" spans="2:9" ht="13.5" thickBot="1" x14ac:dyDescent="0.25"/>
    <row r="44" spans="2:9" ht="22.5" customHeight="1" x14ac:dyDescent="0.2">
      <c r="B44" s="104" t="s">
        <v>31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32</v>
      </c>
      <c r="C45" s="91"/>
      <c r="D45" s="91"/>
      <c r="E45" s="98">
        <v>44673</v>
      </c>
      <c r="F45" s="98"/>
      <c r="G45" s="85"/>
    </row>
    <row r="46" spans="2:9" ht="15" customHeight="1" x14ac:dyDescent="0.2">
      <c r="B46" s="90" t="s">
        <v>34</v>
      </c>
      <c r="C46" s="91"/>
      <c r="D46" s="91"/>
      <c r="E46" s="36">
        <f>E45-D12</f>
        <v>-32</v>
      </c>
      <c r="F46" s="86" t="s">
        <v>6</v>
      </c>
      <c r="G46" s="85"/>
    </row>
    <row r="47" spans="2:9" ht="15" x14ac:dyDescent="0.2">
      <c r="B47" s="90" t="s">
        <v>36</v>
      </c>
      <c r="C47" s="91"/>
      <c r="D47" s="91"/>
      <c r="E47" s="46">
        <f>EXP(-E46*(LN(2)/4500))</f>
        <v>1.0049412143511545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54190.626527904235</v>
      </c>
      <c r="F49" s="87" t="s">
        <v>27</v>
      </c>
      <c r="G49" s="85"/>
    </row>
    <row r="50" spans="2:7" ht="18.75" customHeight="1" thickBot="1" x14ac:dyDescent="0.25">
      <c r="B50" s="107" t="s">
        <v>40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41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3H-IAA_P43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2022-05-24T12:04:33Z</dcterms:modified>
</cp:coreProperties>
</file>