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7870" windowHeight="14685"/>
  </bookViews>
  <sheets>
    <sheet name="3H-IAA_P44" sheetId="3" r:id="rId1"/>
  </sheets>
  <calcPr calcId="162913"/>
</workbook>
</file>

<file path=xl/calcChain.xml><?xml version="1.0" encoding="utf-8"?>
<calcChain xmlns="http://schemas.openxmlformats.org/spreadsheetml/2006/main">
  <c r="E46" i="3" l="1"/>
  <c r="E47" i="3" s="1"/>
  <c r="C37" i="3"/>
  <c r="D30" i="3"/>
  <c r="D31" i="3" s="1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<sst xmlns="http://schemas.openxmlformats.org/spreadsheetml/2006/main" count="53" uniqueCount="49">
  <si>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</si>
  <si>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</si>
  <si>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</si>
  <si>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</si>
  <si>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</si>
  <si>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</si>
  <si>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</si>
  <si>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</si>
  <si>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</si>
  <si>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</si>
  <si>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</si>
  <si>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</si>
  <si>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</si>
  <si>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</si>
  <si>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</si>
  <si>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</si>
  <si>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</si>
  <si>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</si>
  <si>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</si>
  <si>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</si>
  <si>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</si>
  <si>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</si>
  <si>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</si>
  <si>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</si>
  <si>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</si>
  <si>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</si>
  <si>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</si>
  <si>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</si>
  <si>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</si>
  <si>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</si>
  <si>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</si>
  <si>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</si>
  <si>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</si>
  <si>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</si>
  <si>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</si>
  <si>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</si>
  <si>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</si>
  <si>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</si>
  <si>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</si>
  <si>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</si>
  <si>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</si>
  <si>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</si>
  <si>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</si>
  <si>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To obtain 2 nM solution of IAA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</si>
  <si>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IAA needed</t>
    </r>
    <r>
      <rPr>
        <sz val="12"/>
        <rFont val="Arial"/>
        <family val="2"/>
        <charset val="238"/>
      </rPr>
      <t>)</t>
    </r>
  </si>
  <si>
    <t>3H-IAA (ARC, Lot Number 211118)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</si>
  <si>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H-IAA-P44</t>
    </r>
  </si>
  <si>
    <t>? ul stock + ? ul EtOH (UV); 1:5</t>
  </si>
  <si>
    <t>stock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</si>
</sst>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  <xf numFmtId="1" fontId="0" fillId="4" borderId="0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6"/>
  <sheetViews>
    <sheetView tabSelected="1" zoomScaleNormal="100" workbookViewId="0">
      <selection activeCell="D15" sqref="D15:G15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8" t="s">
        <v>12</v>
      </c>
      <c r="C1" s="107" t="s">
        <v>10</v>
      </c>
      <c r="D1" s="107"/>
      <c r="E1" s="108" t="s">
        <v>11</v>
      </c>
      <c r="F1" s="108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46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4" t="s">
        <v>9</v>
      </c>
      <c r="C5" s="25"/>
      <c r="D5" s="25"/>
      <c r="E5" s="25"/>
      <c r="F5" s="26"/>
      <c r="G5" s="27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3" t="s">
        <v>19</v>
      </c>
      <c r="C6" s="17" t="s">
        <v>45</v>
      </c>
      <c r="D6" s="18"/>
      <c r="E6" s="18"/>
      <c r="F6" s="18"/>
      <c r="G6" s="19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3" t="s">
        <v>20</v>
      </c>
      <c r="C7" s="20">
        <v>44518</v>
      </c>
      <c r="D7" s="21"/>
      <c r="E7" s="21"/>
      <c r="F7" s="21"/>
      <c r="G7" s="22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3" t="s">
        <v>21</v>
      </c>
      <c r="C8" s="41">
        <v>25</v>
      </c>
      <c r="D8" s="40" t="s">
        <v>4</v>
      </c>
      <c r="E8" s="21"/>
      <c r="F8" s="21"/>
      <c r="G8" s="22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4" t="s">
        <v>22</v>
      </c>
      <c r="C9" s="42">
        <f>C8*2.22</f>
        <v>55.500000000000007</v>
      </c>
      <c r="D9" s="23" t="s">
        <v>2</v>
      </c>
      <c r="E9" s="105" t="s">
        <v>18</v>
      </c>
      <c r="F9" s="105"/>
      <c r="G9" s="106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0" t="s">
        <v>13</v>
      </c>
      <c r="C11" s="31"/>
      <c r="D11" s="31"/>
      <c r="E11" s="31"/>
      <c r="F11" s="31"/>
      <c r="G11" s="32"/>
      <c r="H11" s="10"/>
      <c r="I11" s="8"/>
      <c r="J11" s="8"/>
      <c r="L11" s="8"/>
      <c r="M11" s="8"/>
      <c r="N11" s="8"/>
    </row>
    <row r="12" spans="1:237" ht="15" customHeight="1" x14ac:dyDescent="0.2">
      <c r="B12" s="103" t="s">
        <v>15</v>
      </c>
      <c r="C12" s="104"/>
      <c r="D12" s="102">
        <v>44965</v>
      </c>
      <c r="E12" s="102"/>
      <c r="F12" s="46"/>
      <c r="G12" s="47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3" t="s">
        <v>14</v>
      </c>
      <c r="C13" s="104"/>
      <c r="D13" s="109" t="s">
        <v>47</v>
      </c>
      <c r="E13" s="109"/>
      <c r="F13" s="109"/>
      <c r="G13" s="110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8"/>
      <c r="C14" s="49"/>
      <c r="D14" s="109" t="s">
        <v>48</v>
      </c>
      <c r="E14" s="109"/>
      <c r="F14" s="109"/>
      <c r="G14" s="110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8"/>
      <c r="C15" s="49"/>
      <c r="D15" s="109"/>
      <c r="E15" s="109"/>
      <c r="F15" s="109"/>
      <c r="G15" s="110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8"/>
      <c r="C16" s="49"/>
      <c r="D16" s="54"/>
      <c r="E16" s="54"/>
      <c r="F16" s="54"/>
      <c r="G16" s="55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3" t="s">
        <v>16</v>
      </c>
      <c r="C17" s="104"/>
      <c r="D17" s="33">
        <v>0.2</v>
      </c>
      <c r="E17" s="46" t="s">
        <v>7</v>
      </c>
      <c r="F17" s="46"/>
      <c r="G17" s="47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0"/>
      <c r="C18" s="51"/>
      <c r="D18" s="54"/>
      <c r="E18" s="46"/>
      <c r="F18" s="46"/>
      <c r="G18" s="47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3" t="s">
        <v>42</v>
      </c>
      <c r="C19" s="104"/>
      <c r="D19" s="46"/>
      <c r="E19" s="54"/>
      <c r="F19" s="46"/>
      <c r="G19" s="47"/>
    </row>
    <row r="20" spans="2:15" ht="15" customHeight="1" x14ac:dyDescent="0.2">
      <c r="B20" s="52" t="s">
        <v>17</v>
      </c>
      <c r="C20" s="53" t="s">
        <v>0</v>
      </c>
      <c r="D20" s="56" t="s">
        <v>5</v>
      </c>
      <c r="E20" s="53" t="s">
        <v>1</v>
      </c>
      <c r="F20" s="46"/>
      <c r="G20" s="47"/>
    </row>
    <row r="21" spans="2:15" ht="15" customHeight="1" x14ac:dyDescent="0.2">
      <c r="B21" s="61">
        <v>1</v>
      </c>
      <c r="C21" s="111">
        <v>140615.33333333334</v>
      </c>
      <c r="D21" s="46"/>
      <c r="E21" s="34">
        <f>AVERAGE(C21:C28)</f>
        <v>151959.66666666666</v>
      </c>
      <c r="F21" s="57" t="s">
        <v>0</v>
      </c>
      <c r="G21" s="47"/>
    </row>
    <row r="22" spans="2:15" ht="15" customHeight="1" x14ac:dyDescent="0.2">
      <c r="B22" s="61">
        <v>2</v>
      </c>
      <c r="C22" s="111">
        <v>137676</v>
      </c>
      <c r="D22" s="46"/>
      <c r="E22" s="46"/>
      <c r="F22" s="46"/>
      <c r="G22" s="47"/>
      <c r="I22" s="6"/>
    </row>
    <row r="23" spans="2:15" ht="15" customHeight="1" x14ac:dyDescent="0.2">
      <c r="B23" s="61">
        <v>3</v>
      </c>
      <c r="C23" s="111">
        <v>148815.66666666666</v>
      </c>
      <c r="D23" s="46"/>
      <c r="E23" s="46"/>
      <c r="F23" s="46"/>
      <c r="G23" s="47"/>
    </row>
    <row r="24" spans="2:15" ht="15" customHeight="1" x14ac:dyDescent="0.2">
      <c r="B24" s="61">
        <v>4</v>
      </c>
      <c r="C24" s="111">
        <v>167492.33333333334</v>
      </c>
      <c r="D24" s="46"/>
      <c r="E24" s="46"/>
      <c r="F24" s="46"/>
      <c r="G24" s="47"/>
    </row>
    <row r="25" spans="2:15" ht="15" customHeight="1" x14ac:dyDescent="0.2">
      <c r="B25" s="61">
        <v>5</v>
      </c>
      <c r="C25" s="111">
        <v>148415</v>
      </c>
      <c r="D25" s="46"/>
      <c r="E25" s="46"/>
      <c r="F25" s="46"/>
      <c r="G25" s="47"/>
    </row>
    <row r="26" spans="2:15" ht="15" customHeight="1" x14ac:dyDescent="0.2">
      <c r="B26" s="61">
        <v>6</v>
      </c>
      <c r="C26" s="111">
        <v>135858</v>
      </c>
      <c r="D26" s="46"/>
      <c r="E26" s="46"/>
      <c r="F26" s="46"/>
      <c r="G26" s="47"/>
    </row>
    <row r="27" spans="2:15" ht="15" customHeight="1" x14ac:dyDescent="0.2">
      <c r="B27" s="61">
        <v>7</v>
      </c>
      <c r="C27" s="111">
        <v>181913.66666666666</v>
      </c>
      <c r="D27" s="46"/>
      <c r="E27" s="46"/>
      <c r="F27" s="46"/>
      <c r="G27" s="47"/>
    </row>
    <row r="28" spans="2:15" ht="15" customHeight="1" x14ac:dyDescent="0.2">
      <c r="B28" s="61">
        <v>8</v>
      </c>
      <c r="C28" s="111">
        <v>154891.33333333334</v>
      </c>
      <c r="D28" s="46"/>
      <c r="E28" s="46"/>
      <c r="F28" s="46"/>
      <c r="G28" s="47"/>
    </row>
    <row r="29" spans="2:15" ht="15" customHeight="1" x14ac:dyDescent="0.2">
      <c r="B29" s="63"/>
      <c r="C29" s="57"/>
      <c r="D29" s="57"/>
      <c r="E29" s="46"/>
      <c r="F29" s="49"/>
      <c r="G29" s="47"/>
      <c r="H29" s="7"/>
      <c r="I29" s="3"/>
      <c r="J29" s="2"/>
    </row>
    <row r="30" spans="2:15" ht="15" customHeight="1" x14ac:dyDescent="0.2">
      <c r="B30" s="103" t="s">
        <v>33</v>
      </c>
      <c r="C30" s="104"/>
      <c r="D30" s="35">
        <f>D12-C7</f>
        <v>447</v>
      </c>
      <c r="E30" s="46" t="s">
        <v>6</v>
      </c>
      <c r="F30" s="54"/>
      <c r="G30" s="47"/>
    </row>
    <row r="31" spans="2:15" ht="15" customHeight="1" x14ac:dyDescent="0.2">
      <c r="B31" s="103" t="s">
        <v>35</v>
      </c>
      <c r="C31" s="104"/>
      <c r="D31" s="45">
        <f>EXP(-D30*(LN(2)/4500))</f>
        <v>0.93346424396123628</v>
      </c>
      <c r="E31" s="54"/>
      <c r="F31" s="46"/>
      <c r="G31" s="47"/>
      <c r="N31" s="5"/>
      <c r="O31" s="2"/>
    </row>
    <row r="32" spans="2:15" ht="15" customHeight="1" x14ac:dyDescent="0.2">
      <c r="B32" s="61"/>
      <c r="C32" s="46"/>
      <c r="D32" s="62"/>
      <c r="E32" s="46"/>
      <c r="F32" s="46"/>
      <c r="G32" s="47"/>
    </row>
    <row r="33" spans="2:9" ht="15" customHeight="1" x14ac:dyDescent="0.2">
      <c r="B33" s="103" t="s">
        <v>23</v>
      </c>
      <c r="C33" s="104"/>
      <c r="D33" s="36">
        <f>C9*D31</f>
        <v>51.807265539848622</v>
      </c>
      <c r="E33" s="57" t="s">
        <v>26</v>
      </c>
      <c r="F33" s="54"/>
      <c r="G33" s="47"/>
      <c r="I33" s="9"/>
    </row>
    <row r="34" spans="2:9" ht="15" customHeight="1" x14ac:dyDescent="0.2">
      <c r="B34" s="64"/>
      <c r="C34" s="60"/>
      <c r="D34" s="37">
        <f>D33*1000</f>
        <v>51807.265539848624</v>
      </c>
      <c r="E34" s="60" t="s">
        <v>27</v>
      </c>
      <c r="F34" s="29"/>
      <c r="G34" s="47"/>
      <c r="I34" s="9"/>
    </row>
    <row r="35" spans="2:9" ht="15" customHeight="1" x14ac:dyDescent="0.2">
      <c r="B35" s="64"/>
      <c r="C35" s="60"/>
      <c r="D35" s="73" t="s">
        <v>37</v>
      </c>
      <c r="E35" s="60"/>
      <c r="F35" s="73"/>
      <c r="G35" s="47"/>
      <c r="I35" s="9"/>
    </row>
    <row r="36" spans="2:9" ht="15" customHeight="1" x14ac:dyDescent="0.2">
      <c r="B36" s="61"/>
      <c r="C36" s="46"/>
      <c r="D36" s="62"/>
      <c r="E36" s="46"/>
      <c r="F36" s="46"/>
      <c r="G36" s="47"/>
    </row>
    <row r="37" spans="2:9" ht="15" customHeight="1" x14ac:dyDescent="0.2">
      <c r="B37" s="65" t="s">
        <v>25</v>
      </c>
      <c r="C37" s="66" t="str">
        <f>C3</f>
        <v>3H-IAA-P44</v>
      </c>
      <c r="D37" s="69" t="s">
        <v>24</v>
      </c>
      <c r="E37" s="38">
        <f>E21/D17</f>
        <v>759798.33333333326</v>
      </c>
      <c r="F37" s="57" t="s">
        <v>0</v>
      </c>
      <c r="G37" s="55"/>
    </row>
    <row r="38" spans="2:9" ht="15" customHeight="1" thickBot="1" x14ac:dyDescent="0.3">
      <c r="B38" s="67"/>
      <c r="C38" s="68"/>
      <c r="D38" s="58" t="s">
        <v>39</v>
      </c>
      <c r="E38" s="39">
        <f>E37/D33/1000</f>
        <v>14.66586443843323</v>
      </c>
      <c r="F38" s="58" t="s">
        <v>28</v>
      </c>
      <c r="G38" s="59"/>
    </row>
    <row r="39" spans="2:9" ht="11.25" customHeight="1" thickBot="1" x14ac:dyDescent="0.25"/>
    <row r="40" spans="2:9" ht="22.5" customHeight="1" x14ac:dyDescent="0.2">
      <c r="B40" s="70" t="s">
        <v>30</v>
      </c>
      <c r="C40" s="71"/>
      <c r="D40" s="71"/>
      <c r="E40" s="71"/>
      <c r="F40" s="71"/>
      <c r="G40" s="72"/>
    </row>
    <row r="41" spans="2:9" ht="18.75" customHeight="1" x14ac:dyDescent="0.2">
      <c r="B41" s="90" t="s">
        <v>43</v>
      </c>
      <c r="C41" s="91"/>
      <c r="D41" s="91"/>
      <c r="E41" s="91"/>
      <c r="F41" s="92" t="s">
        <v>44</v>
      </c>
      <c r="G41" s="93"/>
    </row>
    <row r="42" spans="2:9" ht="18.75" customHeight="1" thickBot="1" x14ac:dyDescent="0.25">
      <c r="B42" s="100" t="s">
        <v>29</v>
      </c>
      <c r="C42" s="101"/>
      <c r="D42" s="74">
        <f>20/E38</f>
        <v>1.3637109550520721</v>
      </c>
      <c r="E42" s="75" t="s">
        <v>3</v>
      </c>
      <c r="F42" s="76" t="str">
        <f>C3</f>
        <v>3H-IAA-P44</v>
      </c>
      <c r="G42" s="77"/>
    </row>
    <row r="43" spans="2:9" ht="13.5" thickBot="1" x14ac:dyDescent="0.25"/>
    <row r="44" spans="2:9" ht="22.5" customHeight="1" x14ac:dyDescent="0.2">
      <c r="B44" s="94" t="s">
        <v>31</v>
      </c>
      <c r="C44" s="95"/>
      <c r="D44" s="95"/>
      <c r="E44" s="95"/>
      <c r="F44" s="95"/>
      <c r="G44" s="96"/>
    </row>
    <row r="45" spans="2:9" ht="15" customHeight="1" x14ac:dyDescent="0.2">
      <c r="B45" s="88" t="s">
        <v>32</v>
      </c>
      <c r="C45" s="89"/>
      <c r="D45" s="89"/>
      <c r="E45" s="102">
        <v>44965</v>
      </c>
      <c r="F45" s="102"/>
      <c r="G45" s="84"/>
    </row>
    <row r="46" spans="2:9" ht="15" customHeight="1" x14ac:dyDescent="0.2">
      <c r="B46" s="88" t="s">
        <v>34</v>
      </c>
      <c r="C46" s="89"/>
      <c r="D46" s="89"/>
      <c r="E46" s="35">
        <f>E45-D12</f>
        <v>0</v>
      </c>
      <c r="F46" s="85" t="s">
        <v>6</v>
      </c>
      <c r="G46" s="84"/>
    </row>
    <row r="47" spans="2:9" ht="15" x14ac:dyDescent="0.2">
      <c r="B47" s="88" t="s">
        <v>36</v>
      </c>
      <c r="C47" s="89"/>
      <c r="D47" s="89"/>
      <c r="E47" s="45">
        <f>EXP(-E46*(LN(2)/4500))</f>
        <v>1</v>
      </c>
      <c r="F47" s="80"/>
      <c r="G47" s="84"/>
    </row>
    <row r="48" spans="2:9" ht="18.75" customHeight="1" x14ac:dyDescent="0.2">
      <c r="B48" s="79"/>
      <c r="C48" s="80"/>
      <c r="D48" s="80"/>
      <c r="E48" s="80"/>
      <c r="F48" s="80"/>
      <c r="G48" s="84"/>
    </row>
    <row r="49" spans="2:7" ht="18.75" customHeight="1" x14ac:dyDescent="0.2">
      <c r="B49" s="81"/>
      <c r="C49" s="82"/>
      <c r="D49" s="83" t="s">
        <v>38</v>
      </c>
      <c r="E49" s="78">
        <f>E47*D34</f>
        <v>51807.265539848624</v>
      </c>
      <c r="F49" s="86" t="s">
        <v>27</v>
      </c>
      <c r="G49" s="84"/>
    </row>
    <row r="50" spans="2:7" ht="18.75" customHeight="1" thickBot="1" x14ac:dyDescent="0.25">
      <c r="B50" s="97" t="s">
        <v>40</v>
      </c>
      <c r="C50" s="98"/>
      <c r="D50" s="98"/>
      <c r="E50" s="98"/>
      <c r="F50" s="98"/>
      <c r="G50" s="99"/>
    </row>
    <row r="51" spans="2:7" ht="11.25" customHeight="1" x14ac:dyDescent="0.2"/>
    <row r="52" spans="2:7" ht="16.5" customHeight="1" x14ac:dyDescent="0.2">
      <c r="B52" s="87" t="s">
        <v>41</v>
      </c>
      <c r="C52" s="87"/>
      <c r="D52" s="87"/>
      <c r="E52" s="87"/>
      <c r="F52" s="87"/>
      <c r="G52" s="87"/>
    </row>
    <row r="53" spans="2:7" ht="16.5" customHeight="1" x14ac:dyDescent="0.2">
      <c r="B53" s="87"/>
      <c r="C53" s="87"/>
      <c r="D53" s="87"/>
      <c r="E53" s="87"/>
      <c r="F53" s="87"/>
      <c r="G53" s="87"/>
    </row>
    <row r="54" spans="2:7" ht="16.5" customHeight="1" x14ac:dyDescent="0.2">
      <c r="B54" s="87"/>
      <c r="C54" s="87"/>
      <c r="D54" s="87"/>
      <c r="E54" s="87"/>
      <c r="F54" s="87"/>
      <c r="G54" s="87"/>
    </row>
    <row r="55" spans="2:7" ht="16.5" customHeight="1" x14ac:dyDescent="0.2">
      <c r="B55" s="87"/>
      <c r="C55" s="87"/>
      <c r="D55" s="87"/>
      <c r="E55" s="87"/>
      <c r="F55" s="87"/>
      <c r="G55" s="87"/>
    </row>
    <row r="56" spans="2:7" ht="16.5" customHeight="1" x14ac:dyDescent="0.2">
      <c r="B56" s="87"/>
      <c r="C56" s="87"/>
      <c r="D56" s="87"/>
      <c r="E56" s="87"/>
      <c r="F56" s="87"/>
      <c r="G56" s="87"/>
    </row>
  </sheetData>
  <mergeCells count="24">
    <mergeCell ref="B30:C30"/>
    <mergeCell ref="B31:C31"/>
    <mergeCell ref="B46:D46"/>
    <mergeCell ref="E9:G9"/>
    <mergeCell ref="C1:D1"/>
    <mergeCell ref="E1:F1"/>
    <mergeCell ref="B17:C17"/>
    <mergeCell ref="B19:C19"/>
    <mergeCell ref="B33:C33"/>
    <mergeCell ref="D12:E12"/>
    <mergeCell ref="B12:C12"/>
    <mergeCell ref="B13:C13"/>
    <mergeCell ref="D13:G13"/>
    <mergeCell ref="D14:G14"/>
    <mergeCell ref="D15:G15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3H-IAA_P44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2023-02-22T12:19:37Z</dcterms:modified>
</cp:coreProperties>
</file>