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RADIOCHEMICALS\"/>
    </mc:Choice>
  </mc:AlternateContent>
  <bookViews>
    <workbookView xWindow="0" yWindow="0" windowWidth="28800" windowHeight="14100"/>
  </bookViews>
  <sheets>
    <sheet name="3H-cZ-9-G_P2" sheetId="2" r:id="rId1"/>
  </sheets>
  <calcPr calcId="162913"/>
</workbook>
</file>

<file path=xl/calcChain.xml><?xml version="1.0" encoding="utf-8"?>
<calcChain xmlns="http://schemas.openxmlformats.org/spreadsheetml/2006/main">
  <c r="E27" i="2" l="1"/>
  <c r="E28" i="2" s="1"/>
  <c r="E38" i="2"/>
  <c r="E24" i="2" l="1"/>
  <c r="E25" i="2" s="1"/>
  <c r="E30" i="2" s="1"/>
  <c r="E31" i="2" s="1"/>
  <c r="D11" i="2"/>
  <c r="E33" i="2" s="1"/>
  <c r="E34" i="2" l="1"/>
  <c r="C38" i="2" s="1"/>
</calcChain>
</file>

<file path=xl/sharedStrings.xml><?xml version="1.0" encoding="utf-8"?>
<sst xmlns="http://schemas.openxmlformats.org/spreadsheetml/2006/main" count="39" uniqueCount="37">
  <si>
    <t>Results</t>
  </si>
  <si>
    <t>Count</t>
  </si>
  <si>
    <t>dpm</t>
  </si>
  <si>
    <t>DPM</t>
  </si>
  <si>
    <t>Specific activity</t>
  </si>
  <si>
    <t>Halflife correction</t>
  </si>
  <si>
    <t>1 mol equals</t>
  </si>
  <si>
    <t>Equals</t>
  </si>
  <si>
    <t>Average</t>
  </si>
  <si>
    <r>
      <t>(dpm/</t>
    </r>
    <r>
      <rPr>
        <b/>
        <sz val="10"/>
        <rFont val="Arial"/>
        <family val="2"/>
        <charset val="238"/>
      </rPr>
      <t>mmol</t>
    </r>
    <r>
      <rPr>
        <sz val="10"/>
        <rFont val="Arial"/>
        <family val="2"/>
        <charset val="238"/>
      </rPr>
      <t>)</t>
    </r>
  </si>
  <si>
    <r>
      <t>(dpm/</t>
    </r>
    <r>
      <rPr>
        <b/>
        <sz val="10"/>
        <rFont val="Arial"/>
        <family val="2"/>
        <charset val="238"/>
      </rPr>
      <t>mol</t>
    </r>
    <r>
      <rPr>
        <sz val="10"/>
        <rFont val="Arial"/>
        <family val="2"/>
        <charset val="238"/>
      </rPr>
      <t>)</t>
    </r>
  </si>
  <si>
    <t>Factor</t>
  </si>
  <si>
    <t xml:space="preserve">dpm per </t>
  </si>
  <si>
    <t>Greens are auto-calculated</t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</si>
  <si>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</t>
    </r>
  </si>
  <si>
    <r>
      <t>x 10</t>
    </r>
    <r>
      <rPr>
        <vertAlign val="superscript"/>
        <sz val="10"/>
        <rFont val="Arial"/>
        <family val="2"/>
        <charset val="238"/>
      </rPr>
      <t xml:space="preserve">12 </t>
    </r>
    <r>
      <rPr>
        <sz val="10"/>
        <rFont val="Arial"/>
        <family val="2"/>
        <charset val="238"/>
      </rPr>
      <t>dpm/</t>
    </r>
    <r>
      <rPr>
        <b/>
        <sz val="10"/>
        <rFont val="Arial"/>
        <family val="2"/>
        <charset val="238"/>
      </rPr>
      <t>mmol</t>
    </r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</si>
  <si>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dpm/</t>
    </r>
    <r>
      <rPr>
        <b/>
        <sz val="10"/>
        <rFont val="Arial"/>
        <family val="2"/>
        <charset val="238"/>
      </rPr>
      <t>mol</t>
    </r>
  </si>
  <si>
    <r>
      <t>1Ci = 3,7x10</t>
    </r>
    <r>
      <rPr>
        <vertAlign val="superscript"/>
        <sz val="10"/>
        <rFont val="Arial"/>
        <family val="2"/>
        <charset val="238"/>
      </rPr>
      <t>10</t>
    </r>
    <r>
      <rPr>
        <sz val="10"/>
        <rFont val="Arial"/>
        <family val="2"/>
        <charset val="238"/>
      </rPr>
      <t xml:space="preserve"> dps = 2,22x10</t>
    </r>
    <r>
      <rPr>
        <vertAlign val="superscript"/>
        <sz val="10"/>
        <rFont val="Arial"/>
        <family val="2"/>
        <charset val="238"/>
      </rPr>
      <t>12</t>
    </r>
    <r>
      <rPr>
        <sz val="10"/>
        <rFont val="Arial"/>
        <family val="2"/>
        <charset val="238"/>
      </rPr>
      <t xml:space="preserve"> dpm</t>
    </r>
  </si>
  <si>
    <t>which equals:</t>
  </si>
  <si>
    <r>
      <t xml:space="preserve"> m</t>
    </r>
    <r>
      <rPr>
        <b/>
        <sz val="12"/>
        <color indexed="10"/>
        <rFont val="Arial"/>
        <family val="2"/>
        <charset val="238"/>
      </rPr>
      <t>l of</t>
    </r>
  </si>
  <si>
    <t>Yellows need your care</t>
  </si>
  <si>
    <r>
      <t>Ci/</t>
    </r>
    <r>
      <rPr>
        <b/>
        <sz val="10"/>
        <rFont val="Arial"/>
        <family val="2"/>
        <charset val="238"/>
      </rPr>
      <t>mmol</t>
    </r>
  </si>
  <si>
    <t>you need to pipette</t>
  </si>
  <si>
    <t>1 pmol equals</t>
  </si>
  <si>
    <t>Outliers</t>
  </si>
  <si>
    <r>
      <rPr>
        <b/>
        <sz val="10"/>
        <rFont val="Arial"/>
        <family val="2"/>
        <charset val="238"/>
      </rPr>
      <t>Solution</t>
    </r>
    <r>
      <rPr>
        <b/>
        <sz val="12"/>
        <rFont val="Arial"/>
        <family val="2"/>
        <charset val="238"/>
      </rPr>
      <t xml:space="preserve"> </t>
    </r>
    <r>
      <rPr>
        <b/>
        <vertAlign val="superscript"/>
        <sz val="12"/>
        <rFont val="Arial"/>
        <family val="2"/>
        <charset val="238"/>
      </rPr>
      <t/>
    </r>
  </si>
  <si>
    <r>
      <rPr>
        <b/>
        <sz val="10"/>
        <rFont val="Arial"/>
        <family val="2"/>
        <charset val="238"/>
      </rPr>
      <t>Stock</t>
    </r>
    <r>
      <rPr>
        <b/>
        <vertAlign val="superscript"/>
        <sz val="11"/>
        <rFont val="Arial"/>
        <family val="2"/>
        <charset val="238"/>
      </rPr>
      <t/>
    </r>
  </si>
  <si>
    <t>Date synthesized</t>
  </si>
  <si>
    <t>Date prepared</t>
  </si>
  <si>
    <t>days</t>
  </si>
  <si>
    <r>
      <rPr>
        <sz val="10"/>
        <rFont val="Calibri"/>
        <family val="2"/>
        <charset val="238"/>
      </rPr>
      <t>µ</t>
    </r>
    <r>
      <rPr>
        <sz val="10"/>
        <rFont val="Arial"/>
        <family val="2"/>
        <charset val="238"/>
      </rPr>
      <t>l</t>
    </r>
  </si>
  <si>
    <r>
      <t xml:space="preserve">1 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  <charset val="238"/>
      </rPr>
      <t xml:space="preserve">l of </t>
    </r>
    <r>
      <rPr>
        <b/>
        <vertAlign val="superscript"/>
        <sz val="10"/>
        <rFont val="Arial"/>
        <family val="2"/>
        <charset val="238"/>
      </rPr>
      <t>3</t>
    </r>
    <r>
      <rPr>
        <b/>
        <sz val="10"/>
        <rFont val="Arial"/>
        <family val="2"/>
        <charset val="238"/>
      </rPr>
      <t xml:space="preserve">H-tZ-9G-P1 solution contains:   </t>
    </r>
  </si>
  <si>
    <r>
      <t>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tZ-9-G</t>
    </r>
  </si>
  <si>
    <t>40 ul stock + 120 ul EtOH (UV)</t>
  </si>
  <si>
    <t>3H-cZ-9-G (Krč, Lot Number 5/19 - Zah)</t>
  </si>
  <si>
    <r>
      <t>To obtain 2 nM solution of cZ-9-G in 10 ml of suspension</t>
    </r>
    <r>
      <rPr>
        <sz val="12"/>
        <rFont val="Arial"/>
        <family val="2"/>
        <charset val="238"/>
      </rPr>
      <t xml:space="preserve"> (</t>
    </r>
    <r>
      <rPr>
        <sz val="10"/>
        <rFont val="Arial"/>
        <family val="2"/>
        <charset val="238"/>
      </rPr>
      <t>20 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cZ-9-G needed</t>
    </r>
    <r>
      <rPr>
        <sz val="12"/>
        <rFont val="Arial"/>
        <family val="2"/>
        <charset val="238"/>
      </rPr>
      <t>)</t>
    </r>
  </si>
  <si>
    <r>
      <rPr>
        <b/>
        <vertAlign val="superscript"/>
        <sz val="11"/>
        <rFont val="Arial"/>
        <family val="2"/>
        <charset val="238"/>
      </rPr>
      <t>3</t>
    </r>
    <r>
      <rPr>
        <b/>
        <sz val="11"/>
        <rFont val="Arial"/>
        <family val="2"/>
        <charset val="238"/>
      </rPr>
      <t>H-cZ-9-G-P2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</si>
</sst>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00"/>
    <numFmt numFmtId="166" formatCode="yyyy\-mm\-dd;@"/>
  </numFmts>
  <fonts count="23" x14ac:knownFonts="1">
    <font>
      <sz val="10"/>
      <name val="Arial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0"/>
      <name val="Symbol"/>
      <family val="1"/>
      <charset val="2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b/>
      <vertAlign val="superscript"/>
      <sz val="12"/>
      <name val="Arial"/>
      <family val="2"/>
      <charset val="238"/>
    </font>
    <font>
      <vertAlign val="superscript"/>
      <sz val="10"/>
      <name val="Arial"/>
      <family val="2"/>
      <charset val="238"/>
    </font>
    <font>
      <b/>
      <vertAlign val="superscript"/>
      <sz val="10"/>
      <name val="Arial"/>
      <family val="2"/>
      <charset val="238"/>
    </font>
    <font>
      <b/>
      <sz val="12"/>
      <color indexed="10"/>
      <name val="Arial"/>
      <family val="2"/>
      <charset val="238"/>
    </font>
    <font>
      <sz val="10"/>
      <color indexed="14"/>
      <name val="Arial"/>
      <family val="2"/>
      <charset val="238"/>
    </font>
    <font>
      <b/>
      <sz val="10"/>
      <color indexed="10"/>
      <name val="Arial"/>
      <family val="2"/>
      <charset val="238"/>
    </font>
    <font>
      <sz val="8"/>
      <name val="Arial"/>
      <family val="2"/>
      <charset val="238"/>
    </font>
    <font>
      <b/>
      <sz val="10"/>
      <color theme="1"/>
      <name val="Arial"/>
      <family val="2"/>
      <charset val="238"/>
    </font>
    <font>
      <sz val="12"/>
      <name val="Arial"/>
      <family val="2"/>
      <charset val="238"/>
    </font>
    <font>
      <sz val="10"/>
      <color theme="1"/>
      <name val="Arial"/>
      <family val="2"/>
      <charset val="238"/>
    </font>
    <font>
      <b/>
      <sz val="12"/>
      <color indexed="10"/>
      <name val="Symbol"/>
      <family val="1"/>
      <charset val="2"/>
    </font>
    <font>
      <b/>
      <sz val="10"/>
      <color rgb="FFFF0000"/>
      <name val="Arial"/>
      <family val="2"/>
      <charset val="238"/>
    </font>
    <font>
      <sz val="10"/>
      <color rgb="FFFF0000"/>
      <name val="Arial"/>
      <family val="2"/>
      <charset val="238"/>
    </font>
    <font>
      <b/>
      <sz val="11"/>
      <name val="Arial"/>
      <family val="2"/>
      <charset val="238"/>
    </font>
    <font>
      <b/>
      <vertAlign val="superscript"/>
      <sz val="11"/>
      <name val="Arial"/>
      <family val="2"/>
      <charset val="238"/>
    </font>
    <font>
      <sz val="10"/>
      <name val="Calibri"/>
      <family val="2"/>
      <charset val="238"/>
    </font>
    <font>
      <sz val="11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16" fontId="0" fillId="0" borderId="0" xfId="0" applyNumberFormat="1"/>
    <xf numFmtId="17" fontId="0" fillId="0" borderId="0" xfId="0" applyNumberFormat="1"/>
    <xf numFmtId="0" fontId="5" fillId="2" borderId="0" xfId="0" applyFont="1" applyFill="1"/>
    <xf numFmtId="0" fontId="4" fillId="0" borderId="0" xfId="0" applyFont="1"/>
    <xf numFmtId="3" fontId="4" fillId="2" borderId="0" xfId="0" applyNumberFormat="1" applyFont="1" applyFill="1"/>
    <xf numFmtId="4" fontId="4" fillId="2" borderId="0" xfId="0" applyNumberFormat="1" applyFont="1" applyFill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Fill="1"/>
    <xf numFmtId="4" fontId="4" fillId="0" borderId="0" xfId="0" applyNumberFormat="1" applyFont="1" applyFill="1"/>
    <xf numFmtId="0" fontId="2" fillId="0" borderId="0" xfId="0" applyFont="1" applyFill="1"/>
    <xf numFmtId="3" fontId="2" fillId="2" borderId="0" xfId="0" applyNumberFormat="1" applyFont="1" applyFill="1"/>
    <xf numFmtId="0" fontId="11" fillId="0" borderId="0" xfId="0" applyFont="1"/>
    <xf numFmtId="0" fontId="0" fillId="0" borderId="0" xfId="0" applyBorder="1"/>
    <xf numFmtId="0" fontId="2" fillId="0" borderId="0" xfId="0" applyFont="1"/>
    <xf numFmtId="0" fontId="0" fillId="0" borderId="0" xfId="0" applyFill="1"/>
    <xf numFmtId="0" fontId="5" fillId="4" borderId="0" xfId="0" applyFont="1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4" fillId="0" borderId="6" xfId="0" applyFont="1" applyBorder="1"/>
    <xf numFmtId="0" fontId="14" fillId="0" borderId="3" xfId="0" applyFont="1" applyBorder="1"/>
    <xf numFmtId="0" fontId="1" fillId="0" borderId="0" xfId="0" applyFont="1" applyAlignment="1">
      <alignment horizontal="right"/>
    </xf>
    <xf numFmtId="0" fontId="5" fillId="0" borderId="0" xfId="0" applyFont="1" applyFill="1" applyAlignment="1">
      <alignment vertical="center"/>
    </xf>
    <xf numFmtId="0" fontId="0" fillId="0" borderId="0" xfId="0" applyFill="1" applyAlignment="1">
      <alignment horizontal="right"/>
    </xf>
    <xf numFmtId="0" fontId="13" fillId="0" borderId="0" xfId="0" applyFont="1" applyFill="1"/>
    <xf numFmtId="0" fontId="10" fillId="0" borderId="0" xfId="0" applyFont="1" applyFill="1"/>
    <xf numFmtId="0" fontId="2" fillId="0" borderId="0" xfId="0" applyFont="1" applyFill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2" fillId="6" borderId="0" xfId="0" applyFont="1" applyFill="1"/>
    <xf numFmtId="0" fontId="1" fillId="5" borderId="0" xfId="0" applyFont="1" applyFill="1"/>
    <xf numFmtId="0" fontId="1" fillId="0" borderId="0" xfId="0" applyFont="1" applyFill="1"/>
    <xf numFmtId="0" fontId="5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164" fontId="9" fillId="2" borderId="3" xfId="0" applyNumberFormat="1" applyFont="1" applyFill="1" applyBorder="1"/>
    <xf numFmtId="0" fontId="16" fillId="0" borderId="3" xfId="0" applyFont="1" applyFill="1" applyBorder="1"/>
    <xf numFmtId="0" fontId="15" fillId="4" borderId="0" xfId="0" applyFont="1" applyFill="1" applyAlignment="1">
      <alignment horizontal="left" vertical="center"/>
    </xf>
    <xf numFmtId="0" fontId="17" fillId="0" borderId="0" xfId="0" applyFont="1"/>
    <xf numFmtId="0" fontId="18" fillId="0" borderId="0" xfId="0" applyFont="1"/>
    <xf numFmtId="1" fontId="17" fillId="6" borderId="0" xfId="0" applyNumberFormat="1" applyFont="1" applyFill="1" applyAlignment="1">
      <alignment horizontal="right"/>
    </xf>
    <xf numFmtId="0" fontId="18" fillId="5" borderId="0" xfId="0" applyFont="1" applyFill="1"/>
    <xf numFmtId="165" fontId="4" fillId="6" borderId="0" xfId="0" applyNumberFormat="1" applyFont="1" applyFill="1" applyAlignment="1">
      <alignment horizontal="right"/>
    </xf>
    <xf numFmtId="0" fontId="9" fillId="4" borderId="5" xfId="0" applyFont="1" applyFill="1" applyBorder="1"/>
    <xf numFmtId="0" fontId="14" fillId="4" borderId="1" xfId="0" applyFont="1" applyFill="1" applyBorder="1"/>
    <xf numFmtId="0" fontId="14" fillId="4" borderId="2" xfId="0" applyFont="1" applyFill="1" applyBorder="1"/>
    <xf numFmtId="0" fontId="19" fillId="0" borderId="0" xfId="0" applyFont="1" applyFill="1" applyAlignment="1">
      <alignment vertical="center"/>
    </xf>
    <xf numFmtId="0" fontId="19" fillId="3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19" fillId="4" borderId="0" xfId="0" applyFont="1" applyFill="1"/>
    <xf numFmtId="0" fontId="2" fillId="0" borderId="0" xfId="0" applyFont="1" applyFill="1" applyAlignment="1"/>
    <xf numFmtId="166" fontId="19" fillId="0" borderId="0" xfId="0" applyNumberFormat="1" applyFont="1" applyFill="1" applyAlignment="1">
      <alignment horizontal="center"/>
    </xf>
    <xf numFmtId="166" fontId="19" fillId="4" borderId="0" xfId="0" applyNumberFormat="1" applyFont="1" applyFill="1" applyAlignment="1">
      <alignment horizontal="left" vertical="center"/>
    </xf>
    <xf numFmtId="0" fontId="2" fillId="6" borderId="0" xfId="0" applyFont="1" applyFill="1" applyAlignment="1"/>
    <xf numFmtId="0" fontId="9" fillId="6" borderId="3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22" fillId="6" borderId="0" xfId="0" applyFont="1" applyFill="1"/>
    <xf numFmtId="0" fontId="15" fillId="2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19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38"/>
  <sheetViews>
    <sheetView tabSelected="1" zoomScaleNormal="100" workbookViewId="0">
      <selection activeCell="B17" sqref="B17"/>
    </sheetView>
  </sheetViews>
  <sheetFormatPr defaultRowHeight="12.75" x14ac:dyDescent="0.2"/>
  <cols>
    <col min="1" max="1" width="17.28515625" customWidth="1"/>
    <col min="2" max="2" width="13.85546875" customWidth="1"/>
    <col min="3" max="3" width="8.85546875" customWidth="1"/>
    <col min="4" max="4" width="10.7109375" customWidth="1"/>
    <col min="5" max="5" width="16.7109375" customWidth="1"/>
    <col min="6" max="7" width="10.5703125" customWidth="1"/>
    <col min="8" max="8" width="9.5703125" customWidth="1"/>
    <col min="9" max="13" width="10.7109375" customWidth="1"/>
    <col min="14" max="14" width="12.7109375" customWidth="1"/>
    <col min="15" max="16" width="8.7109375" customWidth="1"/>
  </cols>
  <sheetData>
    <row r="1" spans="1:236" s="3" customFormat="1" ht="15.75" x14ac:dyDescent="0.25">
      <c r="A1" s="61" t="s">
        <v>20</v>
      </c>
      <c r="B1" s="61"/>
      <c r="C1" s="61"/>
      <c r="D1" s="40"/>
      <c r="E1" s="60" t="s">
        <v>13</v>
      </c>
      <c r="F1" s="60"/>
      <c r="G1" s="60"/>
      <c r="H1" s="29"/>
      <c r="I1" s="24"/>
      <c r="J1" s="24"/>
      <c r="K1" s="24"/>
      <c r="L1" s="24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</row>
    <row r="2" spans="1:236" s="9" customFormat="1" ht="15.75" x14ac:dyDescent="0.25">
      <c r="D2" s="29"/>
      <c r="E2" s="29"/>
      <c r="F2" s="29"/>
      <c r="G2" s="29"/>
      <c r="H2" s="29"/>
      <c r="K2" s="24"/>
      <c r="L2" s="24"/>
    </row>
    <row r="3" spans="1:236" ht="18.75" x14ac:dyDescent="0.2">
      <c r="A3" s="36" t="s">
        <v>25</v>
      </c>
      <c r="B3" s="50" t="s">
        <v>36</v>
      </c>
      <c r="C3" s="36"/>
      <c r="D3" s="36"/>
      <c r="H3" s="24"/>
      <c r="M3" s="16"/>
      <c r="N3" s="16"/>
      <c r="O3" s="16"/>
      <c r="P3" s="16"/>
    </row>
    <row r="4" spans="1:236" ht="15.75" x14ac:dyDescent="0.25">
      <c r="A4" s="51" t="s">
        <v>28</v>
      </c>
      <c r="B4" s="55">
        <v>43663</v>
      </c>
      <c r="C4" s="9"/>
      <c r="D4" s="9"/>
      <c r="E4" s="64" t="s">
        <v>33</v>
      </c>
      <c r="F4" s="64"/>
      <c r="G4" s="64"/>
      <c r="H4" s="24"/>
      <c r="I4" s="16"/>
      <c r="J4" s="16"/>
      <c r="K4" s="16"/>
      <c r="M4" s="16"/>
      <c r="N4" s="16"/>
      <c r="O4" s="16"/>
    </row>
    <row r="5" spans="1:236" ht="15.75" x14ac:dyDescent="0.25">
      <c r="A5" s="9"/>
      <c r="B5" s="9"/>
      <c r="C5" s="9"/>
      <c r="D5" s="9"/>
      <c r="E5" s="37"/>
      <c r="F5" s="37"/>
      <c r="G5" s="37"/>
      <c r="H5" s="37"/>
      <c r="I5" s="16"/>
      <c r="J5" s="16"/>
      <c r="K5" s="16"/>
      <c r="M5" s="16"/>
      <c r="N5" s="16"/>
      <c r="O5" s="16"/>
    </row>
    <row r="6" spans="1:236" ht="17.25" x14ac:dyDescent="0.25">
      <c r="A6" s="49" t="s">
        <v>26</v>
      </c>
      <c r="B6" s="52" t="s">
        <v>34</v>
      </c>
      <c r="C6" s="17"/>
      <c r="D6" s="17"/>
      <c r="E6" s="17"/>
      <c r="F6" s="18"/>
      <c r="H6" s="24"/>
      <c r="I6" s="16"/>
      <c r="J6" s="16"/>
      <c r="K6" s="16"/>
      <c r="M6" s="16"/>
      <c r="N6" s="16"/>
      <c r="O6" s="16"/>
    </row>
    <row r="7" spans="1:236" ht="15.75" x14ac:dyDescent="0.25">
      <c r="A7" s="11" t="s">
        <v>27</v>
      </c>
      <c r="B7" s="55">
        <v>43508</v>
      </c>
      <c r="C7" s="9"/>
      <c r="D7" s="9"/>
      <c r="E7" s="9"/>
      <c r="F7" s="11"/>
      <c r="G7" s="54"/>
      <c r="H7" s="24"/>
      <c r="I7" s="16"/>
      <c r="J7" s="16"/>
      <c r="K7" s="16"/>
      <c r="M7" s="16"/>
      <c r="N7" s="16"/>
      <c r="O7" s="16"/>
    </row>
    <row r="8" spans="1:236" ht="13.5" customHeight="1" x14ac:dyDescent="0.25">
      <c r="A8" s="24"/>
      <c r="B8" s="9"/>
      <c r="C8" s="9"/>
      <c r="D8" s="9"/>
      <c r="E8" s="9"/>
      <c r="F8" s="9"/>
      <c r="G8" s="9"/>
      <c r="H8" s="24"/>
      <c r="I8" s="16"/>
      <c r="J8" s="16"/>
      <c r="L8" s="16"/>
      <c r="M8" s="16"/>
      <c r="N8" s="16"/>
    </row>
    <row r="9" spans="1:236" x14ac:dyDescent="0.2">
      <c r="A9" s="4" t="s">
        <v>0</v>
      </c>
      <c r="B9" s="13"/>
      <c r="D9" s="28" t="s">
        <v>8</v>
      </c>
    </row>
    <row r="10" spans="1:236" x14ac:dyDescent="0.2">
      <c r="A10" t="s">
        <v>1</v>
      </c>
      <c r="B10" s="20" t="s">
        <v>3</v>
      </c>
      <c r="C10" t="s">
        <v>24</v>
      </c>
      <c r="G10" s="16"/>
    </row>
    <row r="11" spans="1:236" x14ac:dyDescent="0.2">
      <c r="A11">
        <v>1</v>
      </c>
      <c r="B11" s="18">
        <v>138177</v>
      </c>
      <c r="D11" s="12">
        <f>AVERAGE(B11:B18)</f>
        <v>136616.57142857142</v>
      </c>
      <c r="E11" s="35" t="s">
        <v>12</v>
      </c>
      <c r="F11" s="30">
        <v>0.2</v>
      </c>
      <c r="G11" s="20" t="s">
        <v>30</v>
      </c>
    </row>
    <row r="12" spans="1:236" x14ac:dyDescent="0.2">
      <c r="A12">
        <v>2</v>
      </c>
      <c r="B12" s="18">
        <v>132149</v>
      </c>
      <c r="I12" s="14"/>
    </row>
    <row r="13" spans="1:236" x14ac:dyDescent="0.2">
      <c r="A13">
        <v>3</v>
      </c>
      <c r="B13" s="18">
        <v>132792</v>
      </c>
    </row>
    <row r="14" spans="1:236" x14ac:dyDescent="0.2">
      <c r="A14">
        <v>4</v>
      </c>
      <c r="B14" s="18">
        <v>119618</v>
      </c>
    </row>
    <row r="15" spans="1:236" x14ac:dyDescent="0.2">
      <c r="A15">
        <v>5</v>
      </c>
      <c r="B15" s="18">
        <v>143088</v>
      </c>
    </row>
    <row r="16" spans="1:236" x14ac:dyDescent="0.2">
      <c r="A16">
        <v>6</v>
      </c>
      <c r="B16" s="18">
        <v>146219</v>
      </c>
    </row>
    <row r="17" spans="1:14" x14ac:dyDescent="0.2">
      <c r="A17">
        <v>7</v>
      </c>
      <c r="B17" s="18"/>
      <c r="C17">
        <v>45818</v>
      </c>
    </row>
    <row r="18" spans="1:14" x14ac:dyDescent="0.2">
      <c r="A18">
        <v>8</v>
      </c>
      <c r="B18" s="18">
        <v>144273</v>
      </c>
    </row>
    <row r="19" spans="1:14" x14ac:dyDescent="0.2">
      <c r="I19" s="11"/>
    </row>
    <row r="20" spans="1:14" ht="14.25" x14ac:dyDescent="0.2">
      <c r="B20" s="20" t="s">
        <v>17</v>
      </c>
    </row>
    <row r="21" spans="1:14" x14ac:dyDescent="0.2">
      <c r="B21" s="16"/>
      <c r="C21" s="16"/>
      <c r="D21" s="16"/>
      <c r="E21" s="16"/>
      <c r="I21" s="23"/>
    </row>
    <row r="22" spans="1:14" x14ac:dyDescent="0.2">
      <c r="A22" s="26"/>
      <c r="B22" s="20" t="s">
        <v>4</v>
      </c>
      <c r="C22" s="20"/>
      <c r="E22" s="31">
        <v>34.299999999999997</v>
      </c>
      <c r="F22" s="20" t="s">
        <v>21</v>
      </c>
      <c r="H22" s="15"/>
      <c r="I22" s="7"/>
    </row>
    <row r="23" spans="1:14" x14ac:dyDescent="0.2">
      <c r="A23" s="26"/>
      <c r="B23" s="20"/>
      <c r="C23" s="20"/>
      <c r="E23" s="25"/>
      <c r="H23" s="15"/>
      <c r="I23" s="8"/>
      <c r="J23" s="4"/>
    </row>
    <row r="24" spans="1:14" ht="14.25" x14ac:dyDescent="0.2">
      <c r="A24" s="16"/>
      <c r="B24" s="20" t="s">
        <v>7</v>
      </c>
      <c r="C24" s="20" t="s">
        <v>9</v>
      </c>
      <c r="E24" s="32">
        <f>E22*2.22</f>
        <v>76.146000000000001</v>
      </c>
      <c r="F24" s="20" t="s">
        <v>15</v>
      </c>
      <c r="G24" s="16"/>
      <c r="H24" s="15"/>
      <c r="L24" s="19"/>
    </row>
    <row r="25" spans="1:14" ht="14.25" x14ac:dyDescent="0.2">
      <c r="A25" s="16"/>
      <c r="B25" s="20" t="s">
        <v>7</v>
      </c>
      <c r="C25" s="20" t="s">
        <v>10</v>
      </c>
      <c r="E25" s="33">
        <f>E24</f>
        <v>76.146000000000001</v>
      </c>
      <c r="F25" s="20" t="s">
        <v>16</v>
      </c>
      <c r="G25" s="16"/>
      <c r="L25" s="19"/>
    </row>
    <row r="26" spans="1:14" x14ac:dyDescent="0.2">
      <c r="D26" s="1"/>
      <c r="G26" s="27"/>
    </row>
    <row r="27" spans="1:14" x14ac:dyDescent="0.2">
      <c r="B27" s="20" t="s">
        <v>5</v>
      </c>
      <c r="C27" s="20"/>
      <c r="D27" s="53"/>
      <c r="E27" s="56">
        <f>B4-B7</f>
        <v>155</v>
      </c>
      <c r="F27" t="s">
        <v>29</v>
      </c>
    </row>
    <row r="28" spans="1:14" ht="15" x14ac:dyDescent="0.25">
      <c r="B28" s="20" t="s">
        <v>11</v>
      </c>
      <c r="D28" s="2"/>
      <c r="E28" s="59">
        <f>EXP(-E27*(LN(2)/4500))</f>
        <v>0.97640768518746357</v>
      </c>
      <c r="M28" s="10"/>
      <c r="N28" s="4"/>
    </row>
    <row r="29" spans="1:14" x14ac:dyDescent="0.2">
      <c r="D29" s="2"/>
    </row>
    <row r="30" spans="1:14" ht="12.75" customHeight="1" x14ac:dyDescent="0.2">
      <c r="B30" s="15" t="s">
        <v>6</v>
      </c>
      <c r="C30" s="15"/>
      <c r="E30" s="45">
        <f>E25*E28</f>
        <v>74.3495395962846</v>
      </c>
      <c r="F30" s="34" t="s">
        <v>14</v>
      </c>
      <c r="H30" s="20"/>
    </row>
    <row r="31" spans="1:14" ht="12.75" customHeight="1" x14ac:dyDescent="0.2">
      <c r="B31" s="41" t="s">
        <v>23</v>
      </c>
      <c r="C31" s="41"/>
      <c r="D31" s="42"/>
      <c r="E31" s="43">
        <f>E30*1000</f>
        <v>74349.539596284594</v>
      </c>
      <c r="F31" s="44" t="s">
        <v>2</v>
      </c>
      <c r="H31" s="20"/>
    </row>
    <row r="32" spans="1:14" x14ac:dyDescent="0.2">
      <c r="D32" s="2"/>
    </row>
    <row r="33" spans="1:7" ht="14.25" x14ac:dyDescent="0.2">
      <c r="B33" s="63" t="s">
        <v>31</v>
      </c>
      <c r="C33" s="63"/>
      <c r="D33" s="63"/>
      <c r="E33" s="5">
        <f>5*D11</f>
        <v>683082.85714285704</v>
      </c>
      <c r="F33" t="s">
        <v>2</v>
      </c>
    </row>
    <row r="34" spans="1:7" ht="14.25" x14ac:dyDescent="0.2">
      <c r="B34" s="20" t="s">
        <v>18</v>
      </c>
      <c r="D34" s="2"/>
      <c r="E34" s="6">
        <f>E33/E30/1000</f>
        <v>9.1874524153340165</v>
      </c>
      <c r="F34" s="62" t="s">
        <v>32</v>
      </c>
      <c r="G34" s="62"/>
    </row>
    <row r="36" spans="1:7" ht="13.5" thickBot="1" x14ac:dyDescent="0.25"/>
    <row r="37" spans="1:7" ht="15.75" x14ac:dyDescent="0.25">
      <c r="A37" s="46" t="s">
        <v>35</v>
      </c>
      <c r="B37" s="47"/>
      <c r="C37" s="47"/>
      <c r="D37" s="47"/>
      <c r="E37" s="47"/>
      <c r="F37" s="47"/>
      <c r="G37" s="48"/>
    </row>
    <row r="38" spans="1:7" ht="16.5" thickBot="1" x14ac:dyDescent="0.3">
      <c r="A38" s="21" t="s">
        <v>22</v>
      </c>
      <c r="B38" s="22"/>
      <c r="C38" s="38">
        <f>20/E34</f>
        <v>2.1768820229881851</v>
      </c>
      <c r="D38" s="39" t="s">
        <v>19</v>
      </c>
      <c r="E38" s="57" t="str">
        <f>B3</f>
        <v>3H-cZ-9-G-P2</v>
      </c>
      <c r="F38" s="22"/>
      <c r="G38" s="58"/>
    </row>
  </sheetData>
  <mergeCells count="5">
    <mergeCell ref="E1:G1"/>
    <mergeCell ref="A1:C1"/>
    <mergeCell ref="F34:G34"/>
    <mergeCell ref="B33:D33"/>
    <mergeCell ref="E4:G4"/>
  </mergeCells>
  <phoneticPr fontId="12" type="noConversion"/>
  <pageMargins left="0.70866141732283472" right="0.70866141732283472" top="0.78740157480314965" bottom="0.78740157480314965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3H-cZ-9-G_P2</vt:lpstr>
    </vt:vector>
  </TitlesOfParts>
  <Company>UEB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Zazimalova;Petr Klíma</dc:creator>
  <cp:lastModifiedBy>Klíma Petr  UEB</cp:lastModifiedBy>
  <cp:lastPrinted>2018-02-12T15:35:59Z</cp:lastPrinted>
  <dcterms:created xsi:type="dcterms:W3CDTF">2003-12-10T13:18:36Z</dcterms:created>
  <dcterms:modified xsi:type="dcterms:W3CDTF">2019-07-17T15:17:55Z</dcterms:modified>
</cp:coreProperties>
</file>