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-105" yWindow="-105" windowWidth="23250" windowHeight="12570"/>
  </bookViews>
  <sheets>
    <sheet name="3H-tZ_P13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3" l="1"/>
  <c r="E46" i="3" l="1"/>
  <c r="E47" i="3" s="1"/>
  <c r="C37" i="3"/>
  <c r="D31" i="3"/>
  <c r="C9" i="3"/>
  <c r="F42" i="3"/>
  <c r="E21" i="3"/>
  <c r="E37" i="3" s="1"/>
  <c r="D33" i="3" l="1"/>
  <c r="E38" i="3" s="1"/>
  <c r="D34" i="3" l="1"/>
  <c r="E49" i="3" s="1"/>
  <c r="D42" i="3"/>
</calcChain>
</file>

<file path=xl/sharedStrings.xml><?xml version="1.0" encoding="utf-8"?>
<sst xmlns="http://schemas.openxmlformats.org/spreadsheetml/2006/main" count="52" uniqueCount="48">
  <si>
    <t>DPM</t>
  </si>
  <si>
    <t>Average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</si>
  <si>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</si>
  <si>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</si>
  <si>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r>
      <t>Ci/</t>
    </r>
    <r>
      <rPr>
        <b/>
        <sz val="10"/>
        <rFont val="Arial"/>
        <family val="2"/>
        <charset val="238"/>
      </rPr>
      <t>mmol</t>
    </r>
  </si>
  <si>
    <t>Outliers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</si>
  <si>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</si>
  <si>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</si>
  <si>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Solution name</t>
  </si>
  <si>
    <t>Stock information</t>
  </si>
  <si>
    <t>Yellow cells need your care</t>
  </si>
  <si>
    <t>Green cells are auto-calculated</t>
  </si>
  <si>
    <t>Legend:</t>
  </si>
  <si>
    <t>Solution preparation and scintillation counting:</t>
  </si>
  <si>
    <t>Dilution and notes:</t>
  </si>
  <si>
    <t>Date prepared &amp; counted:</t>
  </si>
  <si>
    <t>Sample volume for counting:</t>
  </si>
  <si>
    <t>Count nr.</t>
  </si>
  <si>
    <r>
      <t>(1Ci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dpm)</t>
    </r>
  </si>
  <si>
    <t>Stock specification:</t>
  </si>
  <si>
    <t>Date synthesized:</t>
  </si>
  <si>
    <t>Specific activity:</t>
  </si>
  <si>
    <t>Specific activity in DPM:</t>
  </si>
  <si>
    <t>Decay-corrected specific activity in DPM:</t>
  </si>
  <si>
    <t xml:space="preserve">solution contains:  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</si>
  <si>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</si>
  <si>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</si>
  <si>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t>DPM/pmol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</si>
  <si>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of the tracer</t>
    </r>
  </si>
  <si>
    <t>you need to pipette:</t>
  </si>
  <si>
    <t>RESULTS 1: Pipetting instructions</t>
  </si>
  <si>
    <t>RESULTS 2: Calculating mols from DPM when processing experimental results</t>
  </si>
  <si>
    <t>Date of scintillation counting of the experiment samples:</t>
  </si>
  <si>
    <t>Decay correction period:*</t>
  </si>
  <si>
    <t>Secondary decay correction period:**</t>
  </si>
  <si>
    <t>Decay correction factor:*</t>
  </si>
  <si>
    <t>Secondary decay correction factor:**</t>
  </si>
  <si>
    <r>
      <rPr>
        <sz val="10"/>
        <rFont val="Arial"/>
        <family val="2"/>
        <charset val="238"/>
      </rPr>
      <t xml:space="preserve">↑ </t>
    </r>
    <r>
      <rPr>
        <i/>
        <sz val="10"/>
        <rFont val="Arial"/>
        <family val="2"/>
        <charset val="238"/>
      </rPr>
      <t>Do not use to convert experimental results from DPM to mols ↑</t>
    </r>
  </si>
  <si>
    <t>Tracer activity on the date of the measurement:</t>
  </si>
  <si>
    <t>which equals to:</t>
  </si>
  <si>
    <t>↑ Divide your experimentally measured DPM by this number to get pmols per sample ↑</t>
  </si>
  <si>
    <t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</si>
  <si>
    <t>Scintillation counting results:</t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</si>
  <si>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H-tZ-P13</t>
    </r>
  </si>
  <si>
    <t>3H-tZ (Krč, Lot Number 3/20 - Zah)</t>
  </si>
  <si>
    <t>300 ul stock + 300 ul EtOH (UV)</t>
  </si>
  <si>
    <t>To obtain 2 nM solution of tZ in 10 ml of suspension</t>
  </si>
  <si>
    <r>
      <t>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tZ needed</t>
    </r>
    <r>
      <rPr>
        <sz val="12"/>
        <rFont val="Arial"/>
        <family val="2"/>
        <charset val="238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</si>
</sst>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1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  <font>
      <i/>
      <sz val="1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6" fontId="13" fillId="4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vertical="center"/>
    </xf>
    <xf numFmtId="166" fontId="13" fillId="9" borderId="1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7" borderId="0" xfId="0" applyFill="1"/>
    <xf numFmtId="0" fontId="5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6" borderId="2" xfId="0" applyFont="1" applyFill="1" applyBorder="1"/>
    <xf numFmtId="0" fontId="2" fillId="4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1" fontId="12" fillId="5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4" fontId="4" fillId="2" borderId="3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2" fontId="13" fillId="4" borderId="0" xfId="0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5" fontId="16" fillId="5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9" xfId="0" applyFill="1" applyBorder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" fontId="0" fillId="7" borderId="0" xfId="0" applyNumberForma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6" xfId="0" applyFill="1" applyBorder="1"/>
    <xf numFmtId="0" fontId="0" fillId="7" borderId="3" xfId="0" applyFill="1" applyBorder="1"/>
    <xf numFmtId="0" fontId="2" fillId="7" borderId="0" xfId="0" applyFont="1" applyFill="1" applyBorder="1"/>
    <xf numFmtId="0" fontId="5" fillId="11" borderId="5" xfId="0" applyFon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/>
    <xf numFmtId="0" fontId="17" fillId="7" borderId="0" xfId="0" applyFont="1" applyFill="1" applyBorder="1"/>
    <xf numFmtId="164" fontId="7" fillId="2" borderId="3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" fontId="18" fillId="5" borderId="0" xfId="0" applyNumberFormat="1" applyFont="1" applyFill="1" applyBorder="1" applyAlignment="1">
      <alignment vertical="center"/>
    </xf>
    <xf numFmtId="0" fontId="0" fillId="12" borderId="9" xfId="0" applyFill="1" applyBorder="1"/>
    <xf numFmtId="0" fontId="0" fillId="12" borderId="0" xfId="0" applyFill="1" applyBorder="1"/>
    <xf numFmtId="0" fontId="13" fillId="12" borderId="9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horizontal="right" vertical="center"/>
    </xf>
    <xf numFmtId="0" fontId="0" fillId="12" borderId="10" xfId="0" applyFill="1" applyBorder="1"/>
    <xf numFmtId="0" fontId="1" fillId="12" borderId="0" xfId="0" applyFont="1" applyFill="1" applyBorder="1"/>
    <xf numFmtId="0" fontId="18" fillId="12" borderId="0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2" fillId="12" borderId="9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  <xf numFmtId="166" fontId="13" fillId="4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C56"/>
  <sheetViews>
    <sheetView tabSelected="1" topLeftCell="A21" zoomScaleNormal="100" workbookViewId="0">
      <selection activeCell="F42" sqref="F42"/>
    </sheetView>
  </sheetViews>
  <sheetFormatPr defaultRowHeight="12.75" x14ac:dyDescent="0.2"/>
  <cols>
    <col min="1" max="1" width="2.85546875" customWidth="1"/>
    <col min="2" max="2" width="23.140625" customWidth="1"/>
    <col min="3" max="3" width="14.5703125" customWidth="1"/>
    <col min="4" max="4" width="17.7109375" customWidth="1"/>
    <col min="5" max="5" width="10.7109375" customWidth="1"/>
    <col min="6" max="6" width="16.7109375" customWidth="1"/>
    <col min="7" max="8" width="10.5703125" customWidth="1"/>
    <col min="9" max="9" width="9.5703125" customWidth="1"/>
    <col min="10" max="14" width="10.7109375" customWidth="1"/>
    <col min="15" max="15" width="12.7109375" customWidth="1"/>
    <col min="16" max="17" width="8.7109375" customWidth="1"/>
  </cols>
  <sheetData>
    <row r="1" spans="1:237" s="1" customFormat="1" ht="19.5" customHeight="1" x14ac:dyDescent="0.25">
      <c r="A1"/>
      <c r="B1" s="29" t="s">
        <v>12</v>
      </c>
      <c r="C1" s="94" t="s">
        <v>10</v>
      </c>
      <c r="D1" s="94"/>
      <c r="E1" s="95" t="s">
        <v>11</v>
      </c>
      <c r="F1" s="95"/>
      <c r="G1"/>
      <c r="H1"/>
      <c r="I1" s="11"/>
      <c r="J1" s="10"/>
      <c r="K1" s="10"/>
      <c r="L1" s="10"/>
      <c r="M1" s="1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</row>
    <row r="2" spans="1:237" s="4" customFormat="1" ht="11.25" customHeight="1" thickBot="1" x14ac:dyDescent="0.3">
      <c r="E2" s="11"/>
      <c r="F2" s="11"/>
      <c r="G2" s="11"/>
      <c r="H2" s="11"/>
      <c r="I2" s="11"/>
      <c r="L2" s="10"/>
      <c r="M2" s="10"/>
    </row>
    <row r="3" spans="1:237" ht="22.5" customHeight="1" thickBot="1" x14ac:dyDescent="0.25">
      <c r="B3" s="16" t="s">
        <v>8</v>
      </c>
      <c r="C3" s="15" t="s">
        <v>43</v>
      </c>
      <c r="D3" s="12"/>
      <c r="E3" s="12"/>
      <c r="I3" s="10"/>
      <c r="N3" s="8"/>
      <c r="O3" s="8"/>
      <c r="P3" s="8"/>
      <c r="Q3" s="8"/>
    </row>
    <row r="4" spans="1:237" ht="11.25" customHeight="1" thickBot="1" x14ac:dyDescent="0.25">
      <c r="B4" s="14"/>
      <c r="D4" s="12"/>
      <c r="E4" s="12"/>
      <c r="I4" s="10"/>
      <c r="N4" s="8"/>
      <c r="O4" s="8"/>
      <c r="P4" s="8"/>
      <c r="Q4" s="8"/>
    </row>
    <row r="5" spans="1:237" ht="22.5" customHeight="1" x14ac:dyDescent="0.2">
      <c r="B5" s="25" t="s">
        <v>9</v>
      </c>
      <c r="C5" s="26"/>
      <c r="D5" s="26"/>
      <c r="E5" s="26"/>
      <c r="F5" s="27"/>
      <c r="G5" s="28"/>
      <c r="H5" s="13"/>
      <c r="I5" s="8"/>
      <c r="J5" s="8"/>
      <c r="K5" s="8"/>
      <c r="M5" s="8"/>
      <c r="N5" s="8"/>
      <c r="O5" s="8"/>
    </row>
    <row r="6" spans="1:237" ht="16.5" customHeight="1" x14ac:dyDescent="0.2">
      <c r="B6" s="44" t="s">
        <v>19</v>
      </c>
      <c r="C6" s="17" t="s">
        <v>44</v>
      </c>
      <c r="D6" s="18"/>
      <c r="E6" s="18"/>
      <c r="F6" s="18"/>
      <c r="G6" s="20"/>
      <c r="H6" s="10"/>
      <c r="I6" s="8"/>
      <c r="J6" s="8"/>
      <c r="K6" s="8"/>
      <c r="M6" s="8"/>
      <c r="N6" s="8"/>
      <c r="O6" s="8"/>
    </row>
    <row r="7" spans="1:237" ht="16.5" customHeight="1" x14ac:dyDescent="0.2">
      <c r="B7" s="44" t="s">
        <v>20</v>
      </c>
      <c r="C7" s="21">
        <v>43887</v>
      </c>
      <c r="D7" s="22"/>
      <c r="E7" s="22"/>
      <c r="F7" s="22"/>
      <c r="G7" s="23"/>
      <c r="H7" s="10"/>
      <c r="I7" s="8"/>
      <c r="J7" s="8"/>
      <c r="K7" s="8"/>
      <c r="M7" s="8"/>
      <c r="N7" s="8"/>
      <c r="O7" s="8"/>
    </row>
    <row r="8" spans="1:237" ht="16.5" customHeight="1" x14ac:dyDescent="0.2">
      <c r="B8" s="44" t="s">
        <v>21</v>
      </c>
      <c r="C8" s="42">
        <v>35.1</v>
      </c>
      <c r="D8" s="41" t="s">
        <v>4</v>
      </c>
      <c r="E8" s="22"/>
      <c r="F8" s="22"/>
      <c r="G8" s="23"/>
      <c r="H8" s="10"/>
      <c r="I8" s="8"/>
      <c r="J8" s="8"/>
      <c r="K8" s="8"/>
      <c r="M8" s="8"/>
      <c r="N8" s="8"/>
      <c r="O8" s="8"/>
    </row>
    <row r="9" spans="1:237" ht="16.5" customHeight="1" thickBot="1" x14ac:dyDescent="0.25">
      <c r="B9" s="45" t="s">
        <v>22</v>
      </c>
      <c r="C9" s="43">
        <f>C8*2.22</f>
        <v>77.922000000000011</v>
      </c>
      <c r="D9" s="24" t="s">
        <v>2</v>
      </c>
      <c r="E9" s="92" t="s">
        <v>18</v>
      </c>
      <c r="F9" s="92"/>
      <c r="G9" s="93"/>
      <c r="H9" s="10"/>
      <c r="I9" s="8"/>
      <c r="J9" s="8"/>
      <c r="K9" s="8"/>
      <c r="M9" s="8"/>
      <c r="N9" s="8"/>
      <c r="O9" s="8"/>
    </row>
    <row r="10" spans="1:237" ht="11.25" customHeight="1" thickBot="1" x14ac:dyDescent="0.3">
      <c r="G10" s="4"/>
      <c r="H10" s="10"/>
      <c r="I10" s="8"/>
      <c r="J10" s="8"/>
      <c r="L10" s="8"/>
      <c r="M10" s="8"/>
      <c r="N10" s="8"/>
    </row>
    <row r="11" spans="1:237" ht="22.5" customHeight="1" x14ac:dyDescent="0.25">
      <c r="B11" s="31" t="s">
        <v>13</v>
      </c>
      <c r="C11" s="32"/>
      <c r="D11" s="32"/>
      <c r="E11" s="32"/>
      <c r="F11" s="32"/>
      <c r="G11" s="33"/>
      <c r="H11" s="10"/>
      <c r="I11" s="8"/>
      <c r="J11" s="8"/>
      <c r="L11" s="8"/>
      <c r="M11" s="8"/>
      <c r="N11" s="8"/>
    </row>
    <row r="12" spans="1:237" ht="15" customHeight="1" x14ac:dyDescent="0.2">
      <c r="B12" s="88" t="s">
        <v>15</v>
      </c>
      <c r="C12" s="89"/>
      <c r="D12" s="98">
        <v>43948</v>
      </c>
      <c r="E12" s="98"/>
      <c r="F12" s="47"/>
      <c r="G12" s="48"/>
      <c r="H12" s="10"/>
      <c r="I12" s="8"/>
      <c r="J12" s="8"/>
      <c r="K12" s="8"/>
      <c r="M12" s="8"/>
      <c r="N12" s="8"/>
      <c r="O12" s="8"/>
    </row>
    <row r="13" spans="1:237" ht="15" customHeight="1" x14ac:dyDescent="0.2">
      <c r="B13" s="88" t="s">
        <v>14</v>
      </c>
      <c r="C13" s="89"/>
      <c r="D13" s="96" t="s">
        <v>45</v>
      </c>
      <c r="E13" s="96"/>
      <c r="F13" s="96"/>
      <c r="G13" s="97"/>
      <c r="H13" s="10"/>
      <c r="I13" s="8"/>
      <c r="J13" s="8"/>
      <c r="K13" s="8"/>
      <c r="M13" s="8"/>
      <c r="N13" s="8"/>
      <c r="O13" s="8"/>
    </row>
    <row r="14" spans="1:237" ht="15" customHeight="1" x14ac:dyDescent="0.2">
      <c r="B14" s="49"/>
      <c r="C14" s="50"/>
      <c r="D14" s="96"/>
      <c r="E14" s="96"/>
      <c r="F14" s="96"/>
      <c r="G14" s="97"/>
      <c r="H14" s="10"/>
      <c r="I14" s="8"/>
      <c r="J14" s="8"/>
      <c r="K14" s="8"/>
      <c r="M14" s="8"/>
      <c r="N14" s="8"/>
      <c r="O14" s="8"/>
    </row>
    <row r="15" spans="1:237" ht="15" customHeight="1" x14ac:dyDescent="0.2">
      <c r="B15" s="49"/>
      <c r="C15" s="50"/>
      <c r="D15" s="96"/>
      <c r="E15" s="96"/>
      <c r="F15" s="96"/>
      <c r="G15" s="97"/>
      <c r="H15" s="10"/>
      <c r="I15" s="8"/>
      <c r="J15" s="8"/>
      <c r="K15" s="8"/>
      <c r="M15" s="8"/>
      <c r="N15" s="8"/>
      <c r="O15" s="8"/>
    </row>
    <row r="16" spans="1:237" ht="15" customHeight="1" x14ac:dyDescent="0.2">
      <c r="B16" s="49"/>
      <c r="C16" s="50"/>
      <c r="D16" s="55"/>
      <c r="E16" s="55"/>
      <c r="F16" s="55"/>
      <c r="G16" s="56"/>
      <c r="H16" s="10"/>
      <c r="I16" s="8"/>
      <c r="J16" s="8"/>
      <c r="K16" s="8"/>
      <c r="M16" s="8"/>
      <c r="N16" s="8"/>
      <c r="O16" s="8"/>
    </row>
    <row r="17" spans="2:15" ht="15" customHeight="1" x14ac:dyDescent="0.2">
      <c r="B17" s="88" t="s">
        <v>16</v>
      </c>
      <c r="C17" s="89"/>
      <c r="D17" s="34">
        <v>0.2</v>
      </c>
      <c r="E17" s="47" t="s">
        <v>7</v>
      </c>
      <c r="F17" s="47"/>
      <c r="G17" s="48"/>
      <c r="H17" s="10"/>
      <c r="I17" s="8"/>
      <c r="J17" s="8"/>
      <c r="K17" s="8"/>
      <c r="M17" s="8"/>
      <c r="N17" s="8"/>
      <c r="O17" s="8"/>
    </row>
    <row r="18" spans="2:15" ht="15" customHeight="1" x14ac:dyDescent="0.2">
      <c r="B18" s="51"/>
      <c r="C18" s="52"/>
      <c r="D18" s="55"/>
      <c r="E18" s="47"/>
      <c r="F18" s="47"/>
      <c r="G18" s="48"/>
      <c r="H18" s="10"/>
      <c r="I18" s="8"/>
      <c r="J18" s="8"/>
      <c r="K18" s="8"/>
      <c r="M18" s="8"/>
      <c r="N18" s="8"/>
      <c r="O18" s="8"/>
    </row>
    <row r="19" spans="2:15" ht="15" customHeight="1" x14ac:dyDescent="0.2">
      <c r="B19" s="88" t="s">
        <v>42</v>
      </c>
      <c r="C19" s="89"/>
      <c r="D19" s="47"/>
      <c r="E19" s="55"/>
      <c r="F19" s="47"/>
      <c r="G19" s="48"/>
    </row>
    <row r="20" spans="2:15" ht="15" customHeight="1" x14ac:dyDescent="0.2">
      <c r="B20" s="53" t="s">
        <v>17</v>
      </c>
      <c r="C20" s="54" t="s">
        <v>0</v>
      </c>
      <c r="D20" s="57" t="s">
        <v>5</v>
      </c>
      <c r="E20" s="54" t="s">
        <v>1</v>
      </c>
      <c r="F20" s="47"/>
      <c r="G20" s="48"/>
    </row>
    <row r="21" spans="2:15" ht="15" customHeight="1" x14ac:dyDescent="0.2">
      <c r="B21" s="62">
        <v>1</v>
      </c>
      <c r="C21" s="19"/>
      <c r="D21" s="47">
        <v>13947</v>
      </c>
      <c r="E21" s="35">
        <f>AVERAGE(C21:C28)</f>
        <v>110915.71428571429</v>
      </c>
      <c r="F21" s="58" t="s">
        <v>0</v>
      </c>
      <c r="G21" s="48"/>
    </row>
    <row r="22" spans="2:15" ht="15" customHeight="1" x14ac:dyDescent="0.2">
      <c r="B22" s="62">
        <v>2</v>
      </c>
      <c r="C22" s="19">
        <v>127237</v>
      </c>
      <c r="D22" s="47"/>
      <c r="E22" s="47"/>
      <c r="F22" s="47"/>
      <c r="G22" s="48"/>
      <c r="I22" s="6"/>
    </row>
    <row r="23" spans="2:15" ht="15" customHeight="1" x14ac:dyDescent="0.2">
      <c r="B23" s="62">
        <v>3</v>
      </c>
      <c r="C23" s="19">
        <v>105755</v>
      </c>
      <c r="D23" s="47"/>
      <c r="E23" s="47"/>
      <c r="F23" s="47"/>
      <c r="G23" s="48"/>
    </row>
    <row r="24" spans="2:15" ht="15" customHeight="1" x14ac:dyDescent="0.2">
      <c r="B24" s="62">
        <v>4</v>
      </c>
      <c r="C24" s="19">
        <v>81790</v>
      </c>
      <c r="D24" s="47"/>
      <c r="E24" s="47"/>
      <c r="F24" s="47"/>
      <c r="G24" s="48"/>
    </row>
    <row r="25" spans="2:15" ht="15" customHeight="1" x14ac:dyDescent="0.2">
      <c r="B25" s="62">
        <v>5</v>
      </c>
      <c r="C25" s="19">
        <v>115903</v>
      </c>
      <c r="D25" s="47"/>
      <c r="E25" s="47"/>
      <c r="F25" s="47"/>
      <c r="G25" s="48"/>
    </row>
    <row r="26" spans="2:15" ht="15" customHeight="1" x14ac:dyDescent="0.2">
      <c r="B26" s="62">
        <v>6</v>
      </c>
      <c r="C26" s="19">
        <v>104555</v>
      </c>
      <c r="D26" s="47"/>
      <c r="E26" s="47"/>
      <c r="F26" s="47"/>
      <c r="G26" s="48"/>
    </row>
    <row r="27" spans="2:15" ht="15" customHeight="1" x14ac:dyDescent="0.2">
      <c r="B27" s="62">
        <v>7</v>
      </c>
      <c r="C27" s="19">
        <v>116560</v>
      </c>
      <c r="D27" s="47"/>
      <c r="E27" s="47"/>
      <c r="F27" s="47"/>
      <c r="G27" s="48"/>
    </row>
    <row r="28" spans="2:15" ht="15" customHeight="1" x14ac:dyDescent="0.2">
      <c r="B28" s="62">
        <v>8</v>
      </c>
      <c r="C28" s="19">
        <v>124610</v>
      </c>
      <c r="D28" s="47"/>
      <c r="E28" s="47"/>
      <c r="F28" s="47"/>
      <c r="G28" s="48"/>
    </row>
    <row r="29" spans="2:15" ht="15" customHeight="1" x14ac:dyDescent="0.2">
      <c r="B29" s="64"/>
      <c r="C29" s="58"/>
      <c r="D29" s="58"/>
      <c r="E29" s="47"/>
      <c r="F29" s="50"/>
      <c r="G29" s="48"/>
      <c r="H29" s="7"/>
      <c r="I29" s="3"/>
      <c r="J29" s="2"/>
    </row>
    <row r="30" spans="2:15" ht="15" customHeight="1" x14ac:dyDescent="0.2">
      <c r="B30" s="88" t="s">
        <v>33</v>
      </c>
      <c r="C30" s="89"/>
      <c r="D30" s="36">
        <f>D12-C7</f>
        <v>61</v>
      </c>
      <c r="E30" s="47" t="s">
        <v>6</v>
      </c>
      <c r="F30" s="55"/>
      <c r="G30" s="48"/>
    </row>
    <row r="31" spans="2:15" ht="15" customHeight="1" x14ac:dyDescent="0.2">
      <c r="B31" s="88" t="s">
        <v>35</v>
      </c>
      <c r="C31" s="89"/>
      <c r="D31" s="46">
        <f>EXP(-D30*(LN(2)/4500))</f>
        <v>0.99064800931817909</v>
      </c>
      <c r="E31" s="55"/>
      <c r="F31" s="47"/>
      <c r="G31" s="48"/>
      <c r="N31" s="5"/>
      <c r="O31" s="2"/>
    </row>
    <row r="32" spans="2:15" ht="15" customHeight="1" x14ac:dyDescent="0.2">
      <c r="B32" s="62"/>
      <c r="C32" s="47"/>
      <c r="D32" s="63"/>
      <c r="E32" s="47"/>
      <c r="F32" s="47"/>
      <c r="G32" s="48"/>
    </row>
    <row r="33" spans="2:9" ht="15" customHeight="1" x14ac:dyDescent="0.2">
      <c r="B33" s="88" t="s">
        <v>23</v>
      </c>
      <c r="C33" s="89"/>
      <c r="D33" s="37">
        <f>C9*D31</f>
        <v>77.193274182091159</v>
      </c>
      <c r="E33" s="58" t="s">
        <v>26</v>
      </c>
      <c r="F33" s="55"/>
      <c r="G33" s="48"/>
      <c r="I33" s="9"/>
    </row>
    <row r="34" spans="2:9" ht="15" customHeight="1" x14ac:dyDescent="0.2">
      <c r="B34" s="65"/>
      <c r="C34" s="61"/>
      <c r="D34" s="38">
        <f>D33*1000</f>
        <v>77193.274182091161</v>
      </c>
      <c r="E34" s="61" t="s">
        <v>27</v>
      </c>
      <c r="F34" s="30"/>
      <c r="G34" s="48"/>
      <c r="I34" s="9"/>
    </row>
    <row r="35" spans="2:9" ht="15" customHeight="1" x14ac:dyDescent="0.2">
      <c r="B35" s="65"/>
      <c r="C35" s="61"/>
      <c r="D35" s="74" t="s">
        <v>37</v>
      </c>
      <c r="E35" s="61"/>
      <c r="F35" s="74"/>
      <c r="G35" s="48"/>
      <c r="I35" s="9"/>
    </row>
    <row r="36" spans="2:9" ht="15" customHeight="1" x14ac:dyDescent="0.2">
      <c r="B36" s="62"/>
      <c r="C36" s="47"/>
      <c r="D36" s="63"/>
      <c r="E36" s="47"/>
      <c r="F36" s="47"/>
      <c r="G36" s="48"/>
    </row>
    <row r="37" spans="2:9" ht="15" customHeight="1" x14ac:dyDescent="0.2">
      <c r="B37" s="66" t="s">
        <v>25</v>
      </c>
      <c r="C37" s="67" t="str">
        <f>C3</f>
        <v>3H-tZ-P13</v>
      </c>
      <c r="D37" s="70" t="s">
        <v>24</v>
      </c>
      <c r="E37" s="39">
        <f>E21/D17</f>
        <v>554578.57142857136</v>
      </c>
      <c r="F37" s="58" t="s">
        <v>0</v>
      </c>
      <c r="G37" s="56"/>
    </row>
    <row r="38" spans="2:9" ht="15" customHeight="1" thickBot="1" x14ac:dyDescent="0.3">
      <c r="B38" s="68"/>
      <c r="C38" s="69"/>
      <c r="D38" s="59" t="s">
        <v>39</v>
      </c>
      <c r="E38" s="40">
        <f>E37/D33/1000</f>
        <v>7.184286160998643</v>
      </c>
      <c r="F38" s="59" t="s">
        <v>28</v>
      </c>
      <c r="G38" s="60"/>
    </row>
    <row r="39" spans="2:9" ht="11.25" customHeight="1" thickBot="1" x14ac:dyDescent="0.25"/>
    <row r="40" spans="2:9" ht="22.5" customHeight="1" x14ac:dyDescent="0.2">
      <c r="B40" s="71" t="s">
        <v>30</v>
      </c>
      <c r="C40" s="72"/>
      <c r="D40" s="72"/>
      <c r="E40" s="72"/>
      <c r="F40" s="72"/>
      <c r="G40" s="73"/>
    </row>
    <row r="41" spans="2:9" ht="18.75" customHeight="1" x14ac:dyDescent="0.2">
      <c r="B41" s="100" t="s">
        <v>46</v>
      </c>
      <c r="C41" s="101"/>
      <c r="D41" s="101"/>
      <c r="E41" s="101"/>
      <c r="F41" s="102" t="s">
        <v>47</v>
      </c>
      <c r="G41" s="103"/>
    </row>
    <row r="42" spans="2:9" ht="18.75" customHeight="1" thickBot="1" x14ac:dyDescent="0.25">
      <c r="B42" s="110" t="s">
        <v>29</v>
      </c>
      <c r="C42" s="111"/>
      <c r="D42" s="75">
        <f>20/E38</f>
        <v>2.7838534757390461</v>
      </c>
      <c r="E42" s="76" t="s">
        <v>3</v>
      </c>
      <c r="F42" s="77" t="str">
        <f>C3</f>
        <v>3H-tZ-P13</v>
      </c>
      <c r="G42" s="78"/>
    </row>
    <row r="43" spans="2:9" ht="13.5" thickBot="1" x14ac:dyDescent="0.25"/>
    <row r="44" spans="2:9" ht="22.5" customHeight="1" x14ac:dyDescent="0.2">
      <c r="B44" s="104" t="s">
        <v>31</v>
      </c>
      <c r="C44" s="105"/>
      <c r="D44" s="105"/>
      <c r="E44" s="105"/>
      <c r="F44" s="105"/>
      <c r="G44" s="106"/>
    </row>
    <row r="45" spans="2:9" ht="15" customHeight="1" x14ac:dyDescent="0.2">
      <c r="B45" s="90" t="s">
        <v>32</v>
      </c>
      <c r="C45" s="91"/>
      <c r="D45" s="91"/>
      <c r="E45" s="98">
        <v>43949</v>
      </c>
      <c r="F45" s="98"/>
      <c r="G45" s="85"/>
    </row>
    <row r="46" spans="2:9" ht="15" customHeight="1" x14ac:dyDescent="0.2">
      <c r="B46" s="90" t="s">
        <v>34</v>
      </c>
      <c r="C46" s="91"/>
      <c r="D46" s="91"/>
      <c r="E46" s="36">
        <f>E45-D12</f>
        <v>1</v>
      </c>
      <c r="F46" s="86" t="s">
        <v>6</v>
      </c>
      <c r="G46" s="85"/>
    </row>
    <row r="47" spans="2:9" ht="15" x14ac:dyDescent="0.2">
      <c r="B47" s="90" t="s">
        <v>36</v>
      </c>
      <c r="C47" s="91"/>
      <c r="D47" s="91"/>
      <c r="E47" s="46">
        <f>EXP(-E46*(LN(2)/4500))</f>
        <v>0.99984597915563722</v>
      </c>
      <c r="F47" s="81"/>
      <c r="G47" s="85"/>
    </row>
    <row r="48" spans="2:9" ht="18.75" customHeight="1" x14ac:dyDescent="0.2">
      <c r="B48" s="80"/>
      <c r="C48" s="81"/>
      <c r="D48" s="81"/>
      <c r="E48" s="81"/>
      <c r="F48" s="81"/>
      <c r="G48" s="85"/>
    </row>
    <row r="49" spans="2:7" ht="18.75" customHeight="1" x14ac:dyDescent="0.2">
      <c r="B49" s="82"/>
      <c r="C49" s="83"/>
      <c r="D49" s="84" t="s">
        <v>38</v>
      </c>
      <c r="E49" s="79">
        <f>E47*D34</f>
        <v>77181.384808822506</v>
      </c>
      <c r="F49" s="87" t="s">
        <v>27</v>
      </c>
      <c r="G49" s="85"/>
    </row>
    <row r="50" spans="2:7" ht="18.75" customHeight="1" thickBot="1" x14ac:dyDescent="0.25">
      <c r="B50" s="107" t="s">
        <v>40</v>
      </c>
      <c r="C50" s="108"/>
      <c r="D50" s="108"/>
      <c r="E50" s="108"/>
      <c r="F50" s="108"/>
      <c r="G50" s="109"/>
    </row>
    <row r="51" spans="2:7" ht="11.25" customHeight="1" x14ac:dyDescent="0.2"/>
    <row r="52" spans="2:7" ht="16.5" customHeight="1" x14ac:dyDescent="0.2">
      <c r="B52" s="99" t="s">
        <v>41</v>
      </c>
      <c r="C52" s="99"/>
      <c r="D52" s="99"/>
      <c r="E52" s="99"/>
      <c r="F52" s="99"/>
      <c r="G52" s="99"/>
    </row>
    <row r="53" spans="2:7" ht="16.5" customHeight="1" x14ac:dyDescent="0.2">
      <c r="B53" s="99"/>
      <c r="C53" s="99"/>
      <c r="D53" s="99"/>
      <c r="E53" s="99"/>
      <c r="F53" s="99"/>
      <c r="G53" s="99"/>
    </row>
    <row r="54" spans="2:7" ht="16.5" customHeight="1" x14ac:dyDescent="0.2">
      <c r="B54" s="99"/>
      <c r="C54" s="99"/>
      <c r="D54" s="99"/>
      <c r="E54" s="99"/>
      <c r="F54" s="99"/>
      <c r="G54" s="99"/>
    </row>
    <row r="55" spans="2:7" ht="16.5" customHeight="1" x14ac:dyDescent="0.2">
      <c r="B55" s="99"/>
      <c r="C55" s="99"/>
      <c r="D55" s="99"/>
      <c r="E55" s="99"/>
      <c r="F55" s="99"/>
      <c r="G55" s="99"/>
    </row>
    <row r="56" spans="2:7" ht="16.5" customHeight="1" x14ac:dyDescent="0.2">
      <c r="B56" s="99"/>
      <c r="C56" s="99"/>
      <c r="D56" s="99"/>
      <c r="E56" s="99"/>
      <c r="F56" s="99"/>
      <c r="G56" s="99"/>
    </row>
  </sheetData>
  <mergeCells count="22">
    <mergeCell ref="B52:G56"/>
    <mergeCell ref="B47:D47"/>
    <mergeCell ref="B41:E41"/>
    <mergeCell ref="F41:G41"/>
    <mergeCell ref="B44:G44"/>
    <mergeCell ref="B50:G50"/>
    <mergeCell ref="B42:C42"/>
    <mergeCell ref="B45:D45"/>
    <mergeCell ref="E45:F45"/>
    <mergeCell ref="B30:C30"/>
    <mergeCell ref="B31:C31"/>
    <mergeCell ref="B46:D46"/>
    <mergeCell ref="E9:G9"/>
    <mergeCell ref="C1:D1"/>
    <mergeCell ref="E1:F1"/>
    <mergeCell ref="B17:C17"/>
    <mergeCell ref="D13:G15"/>
    <mergeCell ref="B19:C19"/>
    <mergeCell ref="B33:C33"/>
    <mergeCell ref="D12:E12"/>
    <mergeCell ref="B12:C12"/>
    <mergeCell ref="B13:C13"/>
  </mergeCells>
  <pageMargins left="0.70866141732283472" right="0.70866141732283472" top="0.78740157480314965" bottom="0.78740157480314965" header="0.31496062992125984" footer="0.31496062992125984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3H-tZ_P13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2020-04-28T12:54:47Z</cp:lastPrinted>
  <dcterms:created xsi:type="dcterms:W3CDTF">2003-12-10T13:18:36Z</dcterms:created>
  <dcterms:modified xsi:type="dcterms:W3CDTF">2022-01-20T12:11:07Z</dcterms:modified>
</cp:coreProperties>
</file>