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ongTank\07252016\"/>
    </mc:Choice>
  </mc:AlternateContent>
  <bookViews>
    <workbookView xWindow="0" yWindow="0" windowWidth="19200" windowHeight="12510" activeTab="3"/>
  </bookViews>
  <sheets>
    <sheet name="Sheet1" sheetId="1" r:id="rId1"/>
    <sheet name="Data" sheetId="2" r:id="rId2"/>
    <sheet name="Cycle" sheetId="3" r:id="rId3"/>
    <sheet name="Coordination" sheetId="4" r:id="rId4"/>
    <sheet name="Graph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H2" i="2" l="1"/>
  <c r="FI2" i="2"/>
  <c r="BR2" i="4"/>
  <c r="BQ2" i="4"/>
  <c r="BO55" i="4"/>
  <c r="BN54" i="4"/>
  <c r="BM54" i="4"/>
  <c r="BO54" i="4"/>
  <c r="BN53" i="4"/>
  <c r="BM53" i="4"/>
  <c r="BO53" i="4"/>
  <c r="BN52" i="4"/>
  <c r="BM52" i="4"/>
  <c r="BO52" i="4"/>
  <c r="BN51" i="4"/>
  <c r="BM51" i="4"/>
  <c r="BO51" i="4"/>
  <c r="BO50" i="4"/>
  <c r="BN50" i="4"/>
  <c r="BM50" i="4"/>
  <c r="BO49" i="4"/>
  <c r="BN49" i="4"/>
  <c r="BM49" i="4"/>
  <c r="BO48" i="4"/>
  <c r="BN48" i="4"/>
  <c r="BM48" i="4"/>
  <c r="BO47" i="4"/>
  <c r="BN47" i="4"/>
  <c r="BM47" i="4"/>
  <c r="BO46" i="4"/>
  <c r="BN46" i="4"/>
  <c r="BM46" i="4"/>
  <c r="BO45" i="4"/>
  <c r="BN45" i="4"/>
  <c r="BM45" i="4"/>
  <c r="BK54" i="4"/>
  <c r="BL53" i="4"/>
  <c r="BJ54" i="4"/>
  <c r="BK53" i="4"/>
  <c r="BL52" i="4"/>
  <c r="BJ53" i="4"/>
  <c r="BK52" i="4"/>
  <c r="BL51" i="4"/>
  <c r="BJ52" i="4"/>
  <c r="BK51" i="4"/>
  <c r="BL50" i="4"/>
  <c r="BJ51" i="4"/>
  <c r="BK50" i="4"/>
  <c r="BL49" i="4"/>
  <c r="BJ50" i="4"/>
  <c r="BK49" i="4"/>
  <c r="BL48" i="4"/>
  <c r="BJ49" i="4"/>
  <c r="BK48" i="4"/>
  <c r="BJ48" i="4"/>
  <c r="BL47" i="4"/>
  <c r="BK47" i="4"/>
  <c r="BJ47" i="4"/>
  <c r="BL46" i="4"/>
  <c r="BK46" i="4"/>
  <c r="BJ46" i="4"/>
  <c r="BL45" i="4"/>
  <c r="BK45" i="4"/>
  <c r="BJ45" i="4"/>
  <c r="BH53" i="4"/>
  <c r="BI53" i="4"/>
  <c r="BG54" i="4"/>
  <c r="BH52" i="4"/>
  <c r="BI52" i="4"/>
  <c r="BG53" i="4"/>
  <c r="BH51" i="4"/>
  <c r="BI51" i="4"/>
  <c r="BG52" i="4"/>
  <c r="BH50" i="4"/>
  <c r="BI50" i="4"/>
  <c r="BG51" i="4"/>
  <c r="BH49" i="4"/>
  <c r="BI49" i="4"/>
  <c r="BG50" i="4"/>
  <c r="BH48" i="4"/>
  <c r="BI48" i="4"/>
  <c r="BG49" i="4"/>
  <c r="BH47" i="4"/>
  <c r="BI47" i="4"/>
  <c r="BG48" i="4"/>
  <c r="BG47" i="4"/>
  <c r="BH46" i="4"/>
  <c r="BI46" i="4"/>
  <c r="BG46" i="4"/>
  <c r="BH45" i="4"/>
  <c r="BI45" i="4"/>
  <c r="BG45" i="4"/>
  <c r="BE55" i="4"/>
  <c r="BF55" i="4"/>
  <c r="BD54" i="4"/>
  <c r="BE54" i="4"/>
  <c r="BF54" i="4"/>
  <c r="BD53" i="4"/>
  <c r="BE53" i="4"/>
  <c r="BF53" i="4"/>
  <c r="BD52" i="4"/>
  <c r="BE52" i="4"/>
  <c r="BF52" i="4"/>
  <c r="BD51" i="4"/>
  <c r="BE51" i="4"/>
  <c r="BF51" i="4"/>
  <c r="BD50" i="4"/>
  <c r="BE50" i="4"/>
  <c r="BF50" i="4"/>
  <c r="BD49" i="4"/>
  <c r="BE49" i="4"/>
  <c r="BF49" i="4"/>
  <c r="BD48" i="4"/>
  <c r="BE48" i="4"/>
  <c r="BF48" i="4"/>
  <c r="BE47" i="4"/>
  <c r="BD47" i="4"/>
  <c r="BF47" i="4"/>
  <c r="BE46" i="4"/>
  <c r="BD46" i="4"/>
  <c r="BF46" i="4"/>
  <c r="BE45" i="4"/>
  <c r="BD45" i="4"/>
  <c r="BF45" i="4"/>
  <c r="BN42" i="4"/>
  <c r="BO41" i="4"/>
  <c r="BM42" i="4"/>
  <c r="BN41" i="4"/>
  <c r="BO40" i="4"/>
  <c r="BM41" i="4"/>
  <c r="BN40" i="4"/>
  <c r="BM40" i="4"/>
  <c r="BO39" i="4"/>
  <c r="BN39" i="4"/>
  <c r="BO38" i="4"/>
  <c r="BM39" i="4"/>
  <c r="BN38" i="4"/>
  <c r="BO37" i="4"/>
  <c r="BM38" i="4"/>
  <c r="BN37" i="4"/>
  <c r="BM37" i="4"/>
  <c r="BO36" i="4"/>
  <c r="BN36" i="4"/>
  <c r="BM36" i="4"/>
  <c r="BK42" i="4"/>
  <c r="BL43" i="4"/>
  <c r="BJ42" i="4"/>
  <c r="BK41" i="4"/>
  <c r="BL42" i="4"/>
  <c r="BL41" i="4"/>
  <c r="BJ41" i="4"/>
  <c r="BK40" i="4"/>
  <c r="BL40" i="4"/>
  <c r="BJ40" i="4"/>
  <c r="BK39" i="4"/>
  <c r="BL39" i="4"/>
  <c r="BJ39" i="4"/>
  <c r="BK38" i="4"/>
  <c r="BJ38" i="4"/>
  <c r="BK37" i="4"/>
  <c r="BL38" i="4"/>
  <c r="BL37" i="4"/>
  <c r="BJ37" i="4"/>
  <c r="BK36" i="4"/>
  <c r="BL36" i="4"/>
  <c r="BJ36" i="4"/>
  <c r="BH42" i="4"/>
  <c r="BI42" i="4"/>
  <c r="BG42" i="4"/>
  <c r="BH41" i="4"/>
  <c r="BI41" i="4"/>
  <c r="BG41" i="4"/>
  <c r="BH40" i="4"/>
  <c r="BI40" i="4"/>
  <c r="BG40" i="4"/>
  <c r="BH39" i="4"/>
  <c r="BI39" i="4"/>
  <c r="BG39" i="4"/>
  <c r="BH38" i="4"/>
  <c r="BI38" i="4"/>
  <c r="BG38" i="4"/>
  <c r="BH37" i="4"/>
  <c r="BI37" i="4"/>
  <c r="BG37" i="4"/>
  <c r="BH36" i="4"/>
  <c r="BI36" i="4"/>
  <c r="BG36" i="4"/>
  <c r="BE41" i="4"/>
  <c r="BD41" i="4"/>
  <c r="BF41" i="4"/>
  <c r="BE40" i="4"/>
  <c r="BD40" i="4"/>
  <c r="BF40" i="4"/>
  <c r="BE39" i="4"/>
  <c r="BD39" i="4"/>
  <c r="BF39" i="4"/>
  <c r="BE38" i="4"/>
  <c r="BD38" i="4"/>
  <c r="BF38" i="4"/>
  <c r="BE37" i="4"/>
  <c r="BD37" i="4"/>
  <c r="BF37" i="4"/>
  <c r="BE36" i="4"/>
  <c r="BD36" i="4"/>
  <c r="BF36" i="4"/>
  <c r="BN33" i="4"/>
  <c r="BM33" i="4"/>
  <c r="BO32" i="4"/>
  <c r="BN32" i="4"/>
  <c r="BM32" i="4"/>
  <c r="BO31" i="4"/>
  <c r="BN31" i="4"/>
  <c r="BM31" i="4"/>
  <c r="BO30" i="4"/>
  <c r="BN30" i="4"/>
  <c r="BO29" i="4"/>
  <c r="BM30" i="4"/>
  <c r="BN29" i="4"/>
  <c r="BO28" i="4"/>
  <c r="BM29" i="4"/>
  <c r="BN28" i="4"/>
  <c r="BO27" i="4"/>
  <c r="BM28" i="4"/>
  <c r="BN27" i="4"/>
  <c r="BM27" i="4"/>
  <c r="BO26" i="4"/>
  <c r="BN26" i="4"/>
  <c r="BM26" i="4"/>
  <c r="BO25" i="4"/>
  <c r="BN25" i="4"/>
  <c r="BM25" i="4"/>
  <c r="BK33" i="4"/>
  <c r="BL34" i="4"/>
  <c r="BJ33" i="4"/>
  <c r="BL33" i="4"/>
  <c r="BK32" i="4"/>
  <c r="BJ32" i="4"/>
  <c r="BL32" i="4"/>
  <c r="BK31" i="4"/>
  <c r="BJ31" i="4"/>
  <c r="BL31" i="4"/>
  <c r="BK30" i="4"/>
  <c r="BJ30" i="4"/>
  <c r="BK29" i="4"/>
  <c r="BL30" i="4"/>
  <c r="BJ29" i="4"/>
  <c r="BK28" i="4"/>
  <c r="BL29" i="4"/>
  <c r="BJ28" i="4"/>
  <c r="BK27" i="4"/>
  <c r="BL28" i="4"/>
  <c r="BJ27" i="4"/>
  <c r="BL27" i="4"/>
  <c r="BK26" i="4"/>
  <c r="BJ26" i="4"/>
  <c r="BL26" i="4"/>
  <c r="BK25" i="4"/>
  <c r="BJ25" i="4"/>
  <c r="BL25" i="4"/>
  <c r="BH33" i="4"/>
  <c r="BG33" i="4"/>
  <c r="BI33" i="4"/>
  <c r="BH32" i="4"/>
  <c r="BG32" i="4"/>
  <c r="BI32" i="4"/>
  <c r="BH31" i="4"/>
  <c r="BG31" i="4"/>
  <c r="BI31" i="4"/>
  <c r="BH30" i="4"/>
  <c r="BG30" i="4"/>
  <c r="BI30" i="4"/>
  <c r="BH29" i="4"/>
  <c r="BG29" i="4"/>
  <c r="BI29" i="4"/>
  <c r="BH28" i="4"/>
  <c r="BG28" i="4"/>
  <c r="BI28" i="4"/>
  <c r="BH27" i="4"/>
  <c r="BG27" i="4"/>
  <c r="BI27" i="4"/>
  <c r="BH26" i="4"/>
  <c r="BG26" i="4"/>
  <c r="BI26" i="4"/>
  <c r="BH25" i="4"/>
  <c r="BG25" i="4"/>
  <c r="BI25" i="4"/>
  <c r="BE32" i="4"/>
  <c r="BD32" i="4"/>
  <c r="BF32" i="4"/>
  <c r="BE31" i="4"/>
  <c r="BD31" i="4"/>
  <c r="BF31" i="4"/>
  <c r="BE30" i="4"/>
  <c r="BD30" i="4"/>
  <c r="BF30" i="4"/>
  <c r="BE29" i="4"/>
  <c r="BD29" i="4"/>
  <c r="BF29" i="4"/>
  <c r="BE28" i="4"/>
  <c r="BD28" i="4"/>
  <c r="BF28" i="4"/>
  <c r="BE27" i="4"/>
  <c r="BD27" i="4"/>
  <c r="BF27" i="4"/>
  <c r="BE26" i="4"/>
  <c r="BD26" i="4"/>
  <c r="BF26" i="4"/>
  <c r="BE25" i="4"/>
  <c r="BD25" i="4"/>
  <c r="BF25" i="4"/>
  <c r="BO21" i="4"/>
  <c r="BN21" i="4"/>
  <c r="BO20" i="4"/>
  <c r="BM21" i="4"/>
  <c r="BN20" i="4"/>
  <c r="BO19" i="4"/>
  <c r="BM20" i="4"/>
  <c r="BN19" i="4"/>
  <c r="BO18" i="4"/>
  <c r="BM19" i="4"/>
  <c r="BN18" i="4"/>
  <c r="BO17" i="4"/>
  <c r="BM18" i="4"/>
  <c r="BN17" i="4"/>
  <c r="BO16" i="4"/>
  <c r="BM17" i="4"/>
  <c r="BN16" i="4"/>
  <c r="BO15" i="4"/>
  <c r="BM16" i="4"/>
  <c r="BN15" i="4"/>
  <c r="BM15" i="4"/>
  <c r="BO14" i="4"/>
  <c r="BN14" i="4"/>
  <c r="BM14" i="4"/>
  <c r="BK21" i="4"/>
  <c r="BJ21" i="4"/>
  <c r="BL21" i="4"/>
  <c r="BK20" i="4"/>
  <c r="BJ20" i="4"/>
  <c r="BK19" i="4"/>
  <c r="BL20" i="4"/>
  <c r="BJ19" i="4"/>
  <c r="BL19" i="4"/>
  <c r="BK18" i="4"/>
  <c r="BJ18" i="4"/>
  <c r="BL18" i="4"/>
  <c r="BK17" i="4"/>
  <c r="BJ17" i="4"/>
  <c r="BL17" i="4"/>
  <c r="BK16" i="4"/>
  <c r="BJ16" i="4"/>
  <c r="BK15" i="4"/>
  <c r="BL16" i="4"/>
  <c r="BJ15" i="4"/>
  <c r="BL15" i="4"/>
  <c r="BK14" i="4"/>
  <c r="BJ14" i="4"/>
  <c r="BL14" i="4"/>
  <c r="BH21" i="4"/>
  <c r="BG21" i="4"/>
  <c r="BI21" i="4"/>
  <c r="BH20" i="4"/>
  <c r="BG20" i="4"/>
  <c r="BI20" i="4"/>
  <c r="BH19" i="4"/>
  <c r="BG19" i="4"/>
  <c r="BI19" i="4"/>
  <c r="BH18" i="4"/>
  <c r="BG18" i="4"/>
  <c r="BI18" i="4"/>
  <c r="BH17" i="4"/>
  <c r="BG17" i="4"/>
  <c r="BI17" i="4"/>
  <c r="BH16" i="4"/>
  <c r="BG16" i="4"/>
  <c r="BI16" i="4"/>
  <c r="BH15" i="4"/>
  <c r="BG15" i="4"/>
  <c r="BI15" i="4"/>
  <c r="BH14" i="4"/>
  <c r="BG14" i="4"/>
  <c r="BI14" i="4"/>
  <c r="BE22" i="4"/>
  <c r="BD22" i="4"/>
  <c r="BF22" i="4"/>
  <c r="BE21" i="4"/>
  <c r="BD21" i="4"/>
  <c r="BF21" i="4"/>
  <c r="BE20" i="4"/>
  <c r="BD20" i="4"/>
  <c r="BF20" i="4"/>
  <c r="BE19" i="4"/>
  <c r="BD19" i="4"/>
  <c r="BF19" i="4"/>
  <c r="BE18" i="4"/>
  <c r="BD18" i="4"/>
  <c r="BF18" i="4"/>
  <c r="BE17" i="4"/>
  <c r="BD17" i="4"/>
  <c r="BF17" i="4"/>
  <c r="BE16" i="4"/>
  <c r="BD16" i="4"/>
  <c r="BF16" i="4"/>
  <c r="BE15" i="4"/>
  <c r="BD15" i="4"/>
  <c r="BF15" i="4"/>
  <c r="BE14" i="4"/>
  <c r="BD14" i="4"/>
  <c r="BF14" i="4"/>
  <c r="BO10" i="4"/>
  <c r="BN10" i="4"/>
  <c r="BM10" i="4"/>
  <c r="BO9" i="4"/>
  <c r="BN9" i="4"/>
  <c r="BM9" i="4"/>
  <c r="BO8" i="4"/>
  <c r="BN8" i="4"/>
  <c r="BM8" i="4"/>
  <c r="BO7" i="4"/>
  <c r="BN7" i="4"/>
  <c r="BM7" i="4"/>
  <c r="BO6" i="4"/>
  <c r="BN6" i="4"/>
  <c r="BM6" i="4"/>
  <c r="BO5" i="4"/>
  <c r="BN5" i="4"/>
  <c r="BM5" i="4"/>
  <c r="BO4" i="4"/>
  <c r="BN4" i="4"/>
  <c r="BM4" i="4"/>
  <c r="BO3" i="4"/>
  <c r="BN3" i="4"/>
  <c r="BM3" i="4"/>
  <c r="BO2" i="4"/>
  <c r="BN2" i="4"/>
  <c r="BM2" i="4"/>
  <c r="BL11" i="4"/>
  <c r="BK10" i="4"/>
  <c r="BJ11" i="4"/>
  <c r="BL10" i="4"/>
  <c r="BK9" i="4"/>
  <c r="BJ10" i="4"/>
  <c r="BL9" i="4"/>
  <c r="BK8" i="4"/>
  <c r="BJ9" i="4"/>
  <c r="BL8" i="4"/>
  <c r="BK7" i="4"/>
  <c r="BJ8" i="4"/>
  <c r="BL7" i="4"/>
  <c r="BK6" i="4"/>
  <c r="BJ7" i="4"/>
  <c r="BL6" i="4"/>
  <c r="BK5" i="4"/>
  <c r="BJ6" i="4"/>
  <c r="BL5" i="4"/>
  <c r="BK4" i="4"/>
  <c r="BJ5" i="4"/>
  <c r="BL4" i="4"/>
  <c r="BK3" i="4"/>
  <c r="BJ4" i="4"/>
  <c r="BL3" i="4"/>
  <c r="BJ3" i="4"/>
  <c r="BK2" i="4"/>
  <c r="BL2" i="4"/>
  <c r="BJ2" i="4"/>
  <c r="BH12" i="4"/>
  <c r="BI11" i="4"/>
  <c r="BG11" i="4"/>
  <c r="BH11" i="4"/>
  <c r="BI10" i="4"/>
  <c r="BG10" i="4"/>
  <c r="BH10" i="4"/>
  <c r="BI9" i="4"/>
  <c r="BG9" i="4"/>
  <c r="BH9" i="4"/>
  <c r="BI8" i="4"/>
  <c r="BG8" i="4"/>
  <c r="BH8" i="4"/>
  <c r="BI7" i="4"/>
  <c r="BG7" i="4"/>
  <c r="BH7" i="4"/>
  <c r="BI6" i="4"/>
  <c r="BG6" i="4"/>
  <c r="BH6" i="4"/>
  <c r="BI5" i="4"/>
  <c r="BG5" i="4"/>
  <c r="BH5" i="4"/>
  <c r="BI4" i="4"/>
  <c r="BG4" i="4"/>
  <c r="BH4" i="4"/>
  <c r="BI3" i="4"/>
  <c r="BH3" i="4"/>
  <c r="BG3" i="4"/>
  <c r="BI2" i="4"/>
  <c r="BH2" i="4"/>
  <c r="BG2" i="4"/>
  <c r="BE10" i="4"/>
  <c r="BD10" i="4"/>
  <c r="BF10" i="4"/>
  <c r="BE9" i="4"/>
  <c r="BD9" i="4"/>
  <c r="BF9" i="4"/>
  <c r="BE8" i="4"/>
  <c r="BD8" i="4"/>
  <c r="BF8" i="4"/>
  <c r="BE7" i="4"/>
  <c r="BD7" i="4"/>
  <c r="BF7" i="4"/>
  <c r="BE6" i="4"/>
  <c r="BD6" i="4"/>
  <c r="BF6" i="4"/>
  <c r="BE5" i="4"/>
  <c r="BD5" i="4"/>
  <c r="BF5" i="4"/>
  <c r="BE4" i="4"/>
  <c r="BD4" i="4"/>
  <c r="BF4" i="4"/>
  <c r="BE3" i="4"/>
  <c r="BD3" i="4"/>
  <c r="BF3" i="4"/>
  <c r="BE2" i="4"/>
  <c r="BD2" i="4"/>
  <c r="BF2" i="4"/>
  <c r="AT55" i="4"/>
  <c r="AS54" i="4"/>
  <c r="AR54" i="4"/>
  <c r="AT54" i="4"/>
  <c r="AS53" i="4"/>
  <c r="AR53" i="4"/>
  <c r="AT53" i="4"/>
  <c r="AS52" i="4"/>
  <c r="AR52" i="4"/>
  <c r="AT52" i="4"/>
  <c r="AS51" i="4"/>
  <c r="AR51" i="4"/>
  <c r="AT51" i="4"/>
  <c r="AT50" i="4"/>
  <c r="AS50" i="4"/>
  <c r="AR50" i="4"/>
  <c r="AT49" i="4"/>
  <c r="AS49" i="4"/>
  <c r="AR49" i="4"/>
  <c r="AT48" i="4"/>
  <c r="AS48" i="4"/>
  <c r="AR48" i="4"/>
  <c r="AT47" i="4"/>
  <c r="AS47" i="4"/>
  <c r="AR47" i="4"/>
  <c r="AT46" i="4"/>
  <c r="AS46" i="4"/>
  <c r="AR46" i="4"/>
  <c r="AT45" i="4"/>
  <c r="AS45" i="4"/>
  <c r="AR45" i="4"/>
  <c r="AP54" i="4"/>
  <c r="AQ53" i="4"/>
  <c r="AO54" i="4"/>
  <c r="AP53" i="4"/>
  <c r="AQ52" i="4"/>
  <c r="AO53" i="4"/>
  <c r="AP52" i="4"/>
  <c r="AQ51" i="4"/>
  <c r="AO52" i="4"/>
  <c r="AP51" i="4"/>
  <c r="AQ50" i="4"/>
  <c r="AO51" i="4"/>
  <c r="AP50" i="4"/>
  <c r="AQ49" i="4"/>
  <c r="AO50" i="4"/>
  <c r="AP49" i="4"/>
  <c r="AQ48" i="4"/>
  <c r="AO49" i="4"/>
  <c r="AP48" i="4"/>
  <c r="AO48" i="4"/>
  <c r="AQ47" i="4"/>
  <c r="AP47" i="4"/>
  <c r="AO47" i="4"/>
  <c r="AQ46" i="4"/>
  <c r="AP46" i="4"/>
  <c r="AO46" i="4"/>
  <c r="AQ45" i="4"/>
  <c r="AP45" i="4"/>
  <c r="AO45" i="4"/>
  <c r="AM53" i="4"/>
  <c r="AN53" i="4"/>
  <c r="AL54" i="4"/>
  <c r="AM52" i="4"/>
  <c r="AN52" i="4"/>
  <c r="AL53" i="4"/>
  <c r="AM51" i="4"/>
  <c r="AN51" i="4"/>
  <c r="AL52" i="4"/>
  <c r="AM50" i="4"/>
  <c r="AN50" i="4"/>
  <c r="AL51" i="4"/>
  <c r="AM49" i="4"/>
  <c r="AN49" i="4"/>
  <c r="AL50" i="4"/>
  <c r="AM48" i="4"/>
  <c r="AN48" i="4"/>
  <c r="AL49" i="4"/>
  <c r="AM47" i="4"/>
  <c r="AN47" i="4"/>
  <c r="AL48" i="4"/>
  <c r="AL47" i="4"/>
  <c r="AM46" i="4"/>
  <c r="AN46" i="4"/>
  <c r="AL46" i="4"/>
  <c r="AM45" i="4"/>
  <c r="AN45" i="4"/>
  <c r="AL45" i="4"/>
  <c r="AJ55" i="4"/>
  <c r="AK55" i="4"/>
  <c r="AI54" i="4"/>
  <c r="AJ54" i="4"/>
  <c r="AK54" i="4"/>
  <c r="AI53" i="4"/>
  <c r="AJ53" i="4"/>
  <c r="AK53" i="4"/>
  <c r="AI52" i="4"/>
  <c r="AJ52" i="4"/>
  <c r="AK52" i="4"/>
  <c r="AI51" i="4"/>
  <c r="AJ51" i="4"/>
  <c r="AK51" i="4"/>
  <c r="AI50" i="4"/>
  <c r="AJ50" i="4"/>
  <c r="AK50" i="4"/>
  <c r="AI49" i="4"/>
  <c r="AJ49" i="4"/>
  <c r="AK49" i="4"/>
  <c r="AI48" i="4"/>
  <c r="AJ48" i="4"/>
  <c r="AK48" i="4"/>
  <c r="AJ47" i="4"/>
  <c r="AI47" i="4"/>
  <c r="AK47" i="4"/>
  <c r="AJ46" i="4"/>
  <c r="AI46" i="4"/>
  <c r="AK46" i="4"/>
  <c r="AJ45" i="4"/>
  <c r="AI45" i="4"/>
  <c r="AK45" i="4"/>
  <c r="AS42" i="4"/>
  <c r="AT41" i="4"/>
  <c r="AR42" i="4"/>
  <c r="AS41" i="4"/>
  <c r="AT40" i="4"/>
  <c r="AR41" i="4"/>
  <c r="AS40" i="4"/>
  <c r="AR40" i="4"/>
  <c r="AT39" i="4"/>
  <c r="AS39" i="4"/>
  <c r="AT38" i="4"/>
  <c r="AR39" i="4"/>
  <c r="AS38" i="4"/>
  <c r="AT37" i="4"/>
  <c r="AR38" i="4"/>
  <c r="AS37" i="4"/>
  <c r="AR37" i="4"/>
  <c r="AT36" i="4"/>
  <c r="AS36" i="4"/>
  <c r="AR36" i="4"/>
  <c r="AP42" i="4"/>
  <c r="AQ43" i="4"/>
  <c r="AO42" i="4"/>
  <c r="AP41" i="4"/>
  <c r="AQ42" i="4"/>
  <c r="AQ41" i="4"/>
  <c r="AO41" i="4"/>
  <c r="AP40" i="4"/>
  <c r="AQ40" i="4"/>
  <c r="AO40" i="4"/>
  <c r="AP39" i="4"/>
  <c r="AQ39" i="4"/>
  <c r="AO39" i="4"/>
  <c r="AP38" i="4"/>
  <c r="AO38" i="4"/>
  <c r="AP37" i="4"/>
  <c r="AQ38" i="4"/>
  <c r="AQ37" i="4"/>
  <c r="AO37" i="4"/>
  <c r="AP36" i="4"/>
  <c r="AQ36" i="4"/>
  <c r="AO36" i="4"/>
  <c r="AM42" i="4"/>
  <c r="AN42" i="4"/>
  <c r="AL42" i="4"/>
  <c r="AM41" i="4"/>
  <c r="AN41" i="4"/>
  <c r="AL41" i="4"/>
  <c r="AM40" i="4"/>
  <c r="AN40" i="4"/>
  <c r="AL40" i="4"/>
  <c r="AM39" i="4"/>
  <c r="AN39" i="4"/>
  <c r="AL39" i="4"/>
  <c r="AM38" i="4"/>
  <c r="AN38" i="4"/>
  <c r="AL38" i="4"/>
  <c r="AM37" i="4"/>
  <c r="AN37" i="4"/>
  <c r="AL37" i="4"/>
  <c r="AM36" i="4"/>
  <c r="AN36" i="4"/>
  <c r="AL36" i="4"/>
  <c r="AJ41" i="4"/>
  <c r="AI41" i="4"/>
  <c r="AK41" i="4"/>
  <c r="AJ40" i="4"/>
  <c r="AI40" i="4"/>
  <c r="AK40" i="4"/>
  <c r="AJ39" i="4"/>
  <c r="AI39" i="4"/>
  <c r="AK39" i="4"/>
  <c r="AJ38" i="4"/>
  <c r="AI38" i="4"/>
  <c r="AK38" i="4"/>
  <c r="AJ37" i="4"/>
  <c r="AI37" i="4"/>
  <c r="AK37" i="4"/>
  <c r="AJ36" i="4"/>
  <c r="AI36" i="4"/>
  <c r="AK36" i="4"/>
  <c r="AS33" i="4"/>
  <c r="AR33" i="4"/>
  <c r="AT32" i="4"/>
  <c r="AS32" i="4"/>
  <c r="AR32" i="4"/>
  <c r="AT31" i="4"/>
  <c r="AS31" i="4"/>
  <c r="AR31" i="4"/>
  <c r="AT30" i="4"/>
  <c r="AS30" i="4"/>
  <c r="AT29" i="4"/>
  <c r="AR30" i="4"/>
  <c r="AS29" i="4"/>
  <c r="AT28" i="4"/>
  <c r="AR29" i="4"/>
  <c r="AS28" i="4"/>
  <c r="AT27" i="4"/>
  <c r="AR28" i="4"/>
  <c r="AS27" i="4"/>
  <c r="AR27" i="4"/>
  <c r="AT26" i="4"/>
  <c r="AS26" i="4"/>
  <c r="AR26" i="4"/>
  <c r="AT25" i="4"/>
  <c r="AS25" i="4"/>
  <c r="AR25" i="4"/>
  <c r="AP33" i="4"/>
  <c r="AQ34" i="4"/>
  <c r="AO33" i="4"/>
  <c r="AQ33" i="4"/>
  <c r="AP32" i="4"/>
  <c r="AO32" i="4"/>
  <c r="AQ32" i="4"/>
  <c r="AP31" i="4"/>
  <c r="AO31" i="4"/>
  <c r="AQ31" i="4"/>
  <c r="AP30" i="4"/>
  <c r="AO30" i="4"/>
  <c r="AP29" i="4"/>
  <c r="AQ30" i="4"/>
  <c r="AO29" i="4"/>
  <c r="AP28" i="4"/>
  <c r="AQ29" i="4"/>
  <c r="AO28" i="4"/>
  <c r="AP27" i="4"/>
  <c r="AQ28" i="4"/>
  <c r="AO27" i="4"/>
  <c r="AQ27" i="4"/>
  <c r="AP26" i="4"/>
  <c r="AO26" i="4"/>
  <c r="AQ26" i="4"/>
  <c r="AP25" i="4"/>
  <c r="AO25" i="4"/>
  <c r="AQ25" i="4"/>
  <c r="AM33" i="4"/>
  <c r="AL33" i="4"/>
  <c r="AN33" i="4"/>
  <c r="AM32" i="4"/>
  <c r="AL32" i="4"/>
  <c r="AN32" i="4"/>
  <c r="AM31" i="4"/>
  <c r="AL31" i="4"/>
  <c r="AN31" i="4"/>
  <c r="AM30" i="4"/>
  <c r="AL30" i="4"/>
  <c r="AN30" i="4"/>
  <c r="AM29" i="4"/>
  <c r="AL29" i="4"/>
  <c r="AN29" i="4"/>
  <c r="AM28" i="4"/>
  <c r="AL28" i="4"/>
  <c r="AN28" i="4"/>
  <c r="AM27" i="4"/>
  <c r="AL27" i="4"/>
  <c r="AN27" i="4"/>
  <c r="AM26" i="4"/>
  <c r="AL26" i="4"/>
  <c r="AN26" i="4"/>
  <c r="AM25" i="4"/>
  <c r="AL25" i="4"/>
  <c r="AN25" i="4"/>
  <c r="AJ32" i="4"/>
  <c r="AI32" i="4"/>
  <c r="AK32" i="4"/>
  <c r="AJ31" i="4"/>
  <c r="AI31" i="4"/>
  <c r="AK31" i="4"/>
  <c r="AJ30" i="4"/>
  <c r="AI30" i="4"/>
  <c r="AK30" i="4"/>
  <c r="AJ29" i="4"/>
  <c r="AI29" i="4"/>
  <c r="AK29" i="4"/>
  <c r="AJ28" i="4"/>
  <c r="AI28" i="4"/>
  <c r="AK28" i="4"/>
  <c r="AJ27" i="4"/>
  <c r="AI27" i="4"/>
  <c r="AK27" i="4"/>
  <c r="AJ26" i="4"/>
  <c r="AI26" i="4"/>
  <c r="AK26" i="4"/>
  <c r="AJ25" i="4"/>
  <c r="AI25" i="4"/>
  <c r="AK25" i="4"/>
  <c r="AT21" i="4"/>
  <c r="AS21" i="4"/>
  <c r="AT20" i="4"/>
  <c r="AR21" i="4"/>
  <c r="AS20" i="4"/>
  <c r="AT19" i="4"/>
  <c r="AR20" i="4"/>
  <c r="AS19" i="4"/>
  <c r="AT18" i="4"/>
  <c r="AR19" i="4"/>
  <c r="AS18" i="4"/>
  <c r="AT17" i="4"/>
  <c r="AR18" i="4"/>
  <c r="AS17" i="4"/>
  <c r="AT16" i="4"/>
  <c r="AR17" i="4"/>
  <c r="AS16" i="4"/>
  <c r="AT15" i="4"/>
  <c r="AR16" i="4"/>
  <c r="AS15" i="4"/>
  <c r="AR15" i="4"/>
  <c r="AT14" i="4"/>
  <c r="AS14" i="4"/>
  <c r="AR14" i="4"/>
  <c r="AP21" i="4"/>
  <c r="AO21" i="4"/>
  <c r="AQ21" i="4"/>
  <c r="AP20" i="4"/>
  <c r="AO20" i="4"/>
  <c r="AP19" i="4"/>
  <c r="AQ20" i="4"/>
  <c r="AO19" i="4"/>
  <c r="AQ19" i="4"/>
  <c r="AP18" i="4"/>
  <c r="AO18" i="4"/>
  <c r="AQ18" i="4"/>
  <c r="AP17" i="4"/>
  <c r="AO17" i="4"/>
  <c r="AQ17" i="4"/>
  <c r="AP16" i="4"/>
  <c r="AO16" i="4"/>
  <c r="AP15" i="4"/>
  <c r="AQ16" i="4"/>
  <c r="AO15" i="4"/>
  <c r="AQ15" i="4"/>
  <c r="AP14" i="4"/>
  <c r="AO14" i="4"/>
  <c r="AQ14" i="4"/>
  <c r="AM21" i="4"/>
  <c r="AL21" i="4"/>
  <c r="AN21" i="4"/>
  <c r="AM20" i="4"/>
  <c r="AL20" i="4"/>
  <c r="AN20" i="4"/>
  <c r="AM19" i="4"/>
  <c r="AL19" i="4"/>
  <c r="AN19" i="4"/>
  <c r="AM18" i="4"/>
  <c r="AL18" i="4"/>
  <c r="AN18" i="4"/>
  <c r="AM17" i="4"/>
  <c r="AL17" i="4"/>
  <c r="AN17" i="4"/>
  <c r="AM16" i="4"/>
  <c r="AL16" i="4"/>
  <c r="AN16" i="4"/>
  <c r="AM15" i="4"/>
  <c r="AL15" i="4"/>
  <c r="AN15" i="4"/>
  <c r="AM14" i="4"/>
  <c r="AL14" i="4"/>
  <c r="AN14" i="4"/>
  <c r="AJ22" i="4"/>
  <c r="AI22" i="4"/>
  <c r="AK22" i="4"/>
  <c r="AJ21" i="4"/>
  <c r="AI21" i="4"/>
  <c r="AK21" i="4"/>
  <c r="AJ20" i="4"/>
  <c r="AI20" i="4"/>
  <c r="AK20" i="4"/>
  <c r="AJ19" i="4"/>
  <c r="AI19" i="4"/>
  <c r="AK19" i="4"/>
  <c r="AJ18" i="4"/>
  <c r="AI18" i="4"/>
  <c r="AK18" i="4"/>
  <c r="AJ17" i="4"/>
  <c r="AI17" i="4"/>
  <c r="AK17" i="4"/>
  <c r="AJ16" i="4"/>
  <c r="AI16" i="4"/>
  <c r="AK16" i="4"/>
  <c r="AJ15" i="4"/>
  <c r="AI15" i="4"/>
  <c r="AK15" i="4"/>
  <c r="AJ14" i="4"/>
  <c r="AI14" i="4"/>
  <c r="AK14" i="4"/>
  <c r="AT10" i="4"/>
  <c r="AS10" i="4"/>
  <c r="AR10" i="4"/>
  <c r="AT9" i="4"/>
  <c r="AS9" i="4"/>
  <c r="AR9" i="4"/>
  <c r="AT8" i="4"/>
  <c r="AS8" i="4"/>
  <c r="AR8" i="4"/>
  <c r="AT7" i="4"/>
  <c r="AS7" i="4"/>
  <c r="AR7" i="4"/>
  <c r="AT6" i="4"/>
  <c r="AS6" i="4"/>
  <c r="AR6" i="4"/>
  <c r="AT5" i="4"/>
  <c r="AS5" i="4"/>
  <c r="AR5" i="4"/>
  <c r="AT4" i="4"/>
  <c r="AS4" i="4"/>
  <c r="AR4" i="4"/>
  <c r="AT3" i="4"/>
  <c r="AS3" i="4"/>
  <c r="AR3" i="4"/>
  <c r="AT2" i="4"/>
  <c r="AS2" i="4"/>
  <c r="AR2" i="4"/>
  <c r="AQ11" i="4"/>
  <c r="AP10" i="4"/>
  <c r="AO11" i="4"/>
  <c r="AQ10" i="4"/>
  <c r="AP9" i="4"/>
  <c r="AO10" i="4"/>
  <c r="AQ9" i="4"/>
  <c r="AP8" i="4"/>
  <c r="AO9" i="4"/>
  <c r="AQ8" i="4"/>
  <c r="AP7" i="4"/>
  <c r="AO8" i="4"/>
  <c r="AQ7" i="4"/>
  <c r="AP6" i="4"/>
  <c r="AO7" i="4"/>
  <c r="AQ6" i="4"/>
  <c r="AP5" i="4"/>
  <c r="AO6" i="4"/>
  <c r="AQ5" i="4"/>
  <c r="AP4" i="4"/>
  <c r="AO5" i="4"/>
  <c r="AQ4" i="4"/>
  <c r="AP3" i="4"/>
  <c r="AO4" i="4"/>
  <c r="AQ3" i="4"/>
  <c r="AO3" i="4"/>
  <c r="AP2" i="4"/>
  <c r="AQ2" i="4"/>
  <c r="AO2" i="4"/>
  <c r="AM12" i="4"/>
  <c r="AN11" i="4"/>
  <c r="AL11" i="4"/>
  <c r="AM11" i="4"/>
  <c r="AN10" i="4"/>
  <c r="AL10" i="4"/>
  <c r="AM10" i="4"/>
  <c r="AN9" i="4"/>
  <c r="AL9" i="4"/>
  <c r="AM9" i="4"/>
  <c r="AN8" i="4"/>
  <c r="AL8" i="4"/>
  <c r="AM8" i="4"/>
  <c r="AN7" i="4"/>
  <c r="AL7" i="4"/>
  <c r="AM7" i="4"/>
  <c r="AN6" i="4"/>
  <c r="AL6" i="4"/>
  <c r="AM6" i="4"/>
  <c r="AN5" i="4"/>
  <c r="AL5" i="4"/>
  <c r="AM5" i="4"/>
  <c r="AN4" i="4"/>
  <c r="AL4" i="4"/>
  <c r="AM4" i="4"/>
  <c r="AN3" i="4"/>
  <c r="AM3" i="4"/>
  <c r="AL3" i="4"/>
  <c r="AN2" i="4"/>
  <c r="AM2" i="4"/>
  <c r="AL2" i="4"/>
  <c r="AJ10" i="4"/>
  <c r="AI10" i="4"/>
  <c r="AK10" i="4"/>
  <c r="AJ9" i="4"/>
  <c r="AI9" i="4"/>
  <c r="AK9" i="4"/>
  <c r="AJ8" i="4"/>
  <c r="AI8" i="4"/>
  <c r="AK8" i="4"/>
  <c r="AJ7" i="4"/>
  <c r="AI7" i="4"/>
  <c r="AK7" i="4"/>
  <c r="AJ6" i="4"/>
  <c r="AI6" i="4"/>
  <c r="AK6" i="4"/>
  <c r="AJ5" i="4"/>
  <c r="AI5" i="4"/>
  <c r="AK5" i="4"/>
  <c r="AJ4" i="4"/>
  <c r="AI4" i="4"/>
  <c r="AK4" i="4"/>
  <c r="AJ3" i="4"/>
  <c r="AI3" i="4"/>
  <c r="AK3" i="4"/>
  <c r="AJ2" i="4"/>
  <c r="AI2" i="4"/>
  <c r="AK2" i="4"/>
  <c r="CT54" i="3"/>
  <c r="CT52" i="3"/>
  <c r="CT51" i="3"/>
  <c r="CT46" i="3"/>
  <c r="CT42" i="3"/>
  <c r="CT41" i="3"/>
  <c r="CT36" i="3"/>
  <c r="CT32" i="3"/>
  <c r="CT31" i="3"/>
  <c r="CT21" i="3"/>
  <c r="CT20" i="3"/>
  <c r="CT15" i="3"/>
  <c r="CS54" i="3"/>
  <c r="CS49" i="3"/>
  <c r="CS47" i="3"/>
  <c r="CS46" i="3"/>
  <c r="CS37" i="3"/>
  <c r="CS36" i="3"/>
  <c r="CS27" i="3"/>
  <c r="CS26" i="3"/>
  <c r="CS18" i="3"/>
  <c r="CS16" i="3"/>
  <c r="CS15" i="3"/>
  <c r="CS8" i="3"/>
  <c r="CS6" i="3"/>
  <c r="CS5" i="3"/>
  <c r="CS3" i="3"/>
  <c r="CR50" i="3"/>
  <c r="CR49" i="3"/>
  <c r="CR40" i="3"/>
  <c r="CR39" i="3"/>
  <c r="CR29" i="3"/>
  <c r="CR21" i="3"/>
  <c r="CR19" i="3"/>
  <c r="CR18" i="3"/>
  <c r="CR11" i="3"/>
  <c r="CR9" i="3"/>
  <c r="CR8" i="3"/>
  <c r="CR3" i="3"/>
  <c r="CQ54" i="3"/>
  <c r="CQ47" i="3"/>
  <c r="CQ46" i="3"/>
  <c r="CQ22" i="3"/>
  <c r="CQ15" i="3"/>
  <c r="CQ14" i="3"/>
  <c r="CQ6" i="3"/>
  <c r="CQ4" i="3"/>
  <c r="CQ3" i="3"/>
  <c r="W2" i="4"/>
  <c r="U2" i="4"/>
  <c r="S10" i="4"/>
  <c r="S8" i="4"/>
  <c r="S6" i="4"/>
  <c r="S4" i="4"/>
  <c r="X8" i="4"/>
  <c r="X4" i="4" s="1"/>
  <c r="X6" i="4"/>
  <c r="AY4" i="4"/>
  <c r="AX6" i="4"/>
  <c r="AX5" i="4"/>
  <c r="AX4" i="4"/>
  <c r="AX3" i="4"/>
  <c r="AX2" i="4"/>
  <c r="AY2" i="4" s="1"/>
  <c r="BA2" i="4" s="1"/>
  <c r="AW179" i="4"/>
  <c r="AW178" i="4"/>
  <c r="AW177" i="4"/>
  <c r="AW176" i="4"/>
  <c r="AW175" i="4"/>
  <c r="AW174" i="4"/>
  <c r="AW173" i="4"/>
  <c r="AW172" i="4"/>
  <c r="AW171" i="4"/>
  <c r="AW170" i="4"/>
  <c r="AW169" i="4"/>
  <c r="AW168" i="4"/>
  <c r="AW167" i="4"/>
  <c r="AW166" i="4"/>
  <c r="AW165" i="4"/>
  <c r="AW164" i="4"/>
  <c r="AW163" i="4"/>
  <c r="AW162" i="4"/>
  <c r="AW161" i="4"/>
  <c r="AW160" i="4"/>
  <c r="AW159" i="4"/>
  <c r="AW158" i="4"/>
  <c r="AW157" i="4"/>
  <c r="AW156" i="4"/>
  <c r="AW155" i="4"/>
  <c r="AW154" i="4"/>
  <c r="AW153" i="4"/>
  <c r="AW152" i="4"/>
  <c r="AW151" i="4"/>
  <c r="AW150" i="4"/>
  <c r="AW149" i="4"/>
  <c r="AW148" i="4"/>
  <c r="AW147" i="4"/>
  <c r="AW146" i="4"/>
  <c r="AW145" i="4"/>
  <c r="AW144" i="4"/>
  <c r="AW143" i="4"/>
  <c r="AW142" i="4"/>
  <c r="AW141" i="4"/>
  <c r="AW140" i="4"/>
  <c r="AW139" i="4"/>
  <c r="AW138" i="4"/>
  <c r="AW137" i="4"/>
  <c r="AW136" i="4"/>
  <c r="AW135" i="4"/>
  <c r="AW134" i="4"/>
  <c r="AW133" i="4"/>
  <c r="AW132" i="4"/>
  <c r="AW131" i="4"/>
  <c r="AW130" i="4"/>
  <c r="AW129" i="4"/>
  <c r="AW128" i="4"/>
  <c r="AW127" i="4"/>
  <c r="AW126" i="4"/>
  <c r="AW125" i="4"/>
  <c r="AW124" i="4"/>
  <c r="AW123" i="4"/>
  <c r="AW122" i="4"/>
  <c r="AW121" i="4"/>
  <c r="AW120" i="4"/>
  <c r="AW119" i="4"/>
  <c r="AW118" i="4"/>
  <c r="AW117" i="4"/>
  <c r="AW116" i="4"/>
  <c r="AW115" i="4"/>
  <c r="AW114" i="4"/>
  <c r="AW113" i="4"/>
  <c r="AW112" i="4"/>
  <c r="AW111" i="4"/>
  <c r="AW110" i="4"/>
  <c r="AW109" i="4"/>
  <c r="AW108" i="4"/>
  <c r="AW107" i="4"/>
  <c r="AW106" i="4"/>
  <c r="AW105" i="4"/>
  <c r="AW104" i="4"/>
  <c r="AW103" i="4"/>
  <c r="AW102" i="4"/>
  <c r="AW101" i="4"/>
  <c r="AW100" i="4"/>
  <c r="AW99" i="4"/>
  <c r="AW98" i="4"/>
  <c r="AW97" i="4"/>
  <c r="AW96" i="4"/>
  <c r="AW95" i="4"/>
  <c r="AW94" i="4"/>
  <c r="AW93" i="4"/>
  <c r="AW92" i="4"/>
  <c r="AW91" i="4"/>
  <c r="AW90" i="4"/>
  <c r="AW89" i="4"/>
  <c r="AW88" i="4"/>
  <c r="AW87" i="4"/>
  <c r="AW86" i="4"/>
  <c r="AW85" i="4"/>
  <c r="AW84" i="4"/>
  <c r="AW83" i="4"/>
  <c r="AW82" i="4"/>
  <c r="AW81" i="4"/>
  <c r="AW80" i="4"/>
  <c r="AW79" i="4"/>
  <c r="AW78" i="4"/>
  <c r="AW77" i="4"/>
  <c r="AW76" i="4"/>
  <c r="AW75" i="4"/>
  <c r="AW74" i="4"/>
  <c r="AW73" i="4"/>
  <c r="AW72" i="4"/>
  <c r="AW71" i="4"/>
  <c r="AW70" i="4"/>
  <c r="AW69" i="4"/>
  <c r="AW68" i="4"/>
  <c r="AW67" i="4"/>
  <c r="AW66" i="4"/>
  <c r="AW65" i="4"/>
  <c r="AW64" i="4"/>
  <c r="AW63" i="4"/>
  <c r="AW62" i="4"/>
  <c r="AW61" i="4"/>
  <c r="AW60" i="4"/>
  <c r="AW59" i="4"/>
  <c r="AW58" i="4"/>
  <c r="AW57" i="4"/>
  <c r="AW56" i="4"/>
  <c r="AW55" i="4"/>
  <c r="AW54" i="4"/>
  <c r="AW53" i="4"/>
  <c r="AW52" i="4"/>
  <c r="AW51" i="4"/>
  <c r="AW50" i="4"/>
  <c r="AW49" i="4"/>
  <c r="AW48" i="4"/>
  <c r="AW47" i="4"/>
  <c r="AW46" i="4"/>
  <c r="AW45" i="4"/>
  <c r="AW44" i="4"/>
  <c r="AW43" i="4"/>
  <c r="AW42" i="4"/>
  <c r="AW41" i="4"/>
  <c r="AW40" i="4"/>
  <c r="AW39" i="4"/>
  <c r="AW38" i="4"/>
  <c r="AW37" i="4"/>
  <c r="AW36" i="4"/>
  <c r="AW35" i="4"/>
  <c r="AW34" i="4"/>
  <c r="AW33" i="4"/>
  <c r="AW32" i="4"/>
  <c r="AW31" i="4"/>
  <c r="AW30" i="4"/>
  <c r="AW29" i="4"/>
  <c r="AW28" i="4"/>
  <c r="AW27" i="4"/>
  <c r="AW26" i="4"/>
  <c r="AW25" i="4"/>
  <c r="AW24" i="4"/>
  <c r="AW23" i="4"/>
  <c r="AW22" i="4"/>
  <c r="AW21" i="4"/>
  <c r="AW20" i="4"/>
  <c r="AW19" i="4"/>
  <c r="AW18" i="4"/>
  <c r="AW17" i="4"/>
  <c r="AW16" i="4"/>
  <c r="AW15" i="4"/>
  <c r="AW14" i="4"/>
  <c r="AW13" i="4"/>
  <c r="AW12" i="4"/>
  <c r="AW11" i="4"/>
  <c r="AW10" i="4"/>
  <c r="AW9" i="4"/>
  <c r="AW8" i="4"/>
  <c r="AW7" i="4"/>
  <c r="AW6" i="4"/>
  <c r="AW5" i="4"/>
  <c r="AW4" i="4"/>
  <c r="AZ3" i="4" s="1"/>
  <c r="AW3" i="4"/>
  <c r="AW2" i="4"/>
  <c r="AZ2" i="4" s="1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V2" i="4"/>
  <c r="Q1809" i="4"/>
  <c r="Q1808" i="4"/>
  <c r="Q1807" i="4"/>
  <c r="Q1806" i="4"/>
  <c r="Q1805" i="4"/>
  <c r="Q1804" i="4"/>
  <c r="Q1803" i="4"/>
  <c r="Q1802" i="4"/>
  <c r="Q1801" i="4"/>
  <c r="Q1800" i="4"/>
  <c r="Q1799" i="4"/>
  <c r="Q1798" i="4"/>
  <c r="Q1797" i="4"/>
  <c r="Q1796" i="4"/>
  <c r="Q1795" i="4"/>
  <c r="Q1794" i="4"/>
  <c r="Q1793" i="4"/>
  <c r="Q1792" i="4"/>
  <c r="Q1791" i="4"/>
  <c r="Q1790" i="4"/>
  <c r="Q1789" i="4"/>
  <c r="Q1788" i="4"/>
  <c r="Q1787" i="4"/>
  <c r="Q1786" i="4"/>
  <c r="Q1785" i="4"/>
  <c r="Q1784" i="4"/>
  <c r="Q1783" i="4"/>
  <c r="Q1782" i="4"/>
  <c r="Q1781" i="4"/>
  <c r="Q1780" i="4"/>
  <c r="Q1779" i="4"/>
  <c r="Q1778" i="4"/>
  <c r="Q1777" i="4"/>
  <c r="Q1776" i="4"/>
  <c r="Q1775" i="4"/>
  <c r="Q1774" i="4"/>
  <c r="Q1773" i="4"/>
  <c r="Q1772" i="4"/>
  <c r="Q1771" i="4"/>
  <c r="Q1770" i="4"/>
  <c r="Q1769" i="4"/>
  <c r="Q1768" i="4"/>
  <c r="Q1767" i="4"/>
  <c r="Q1766" i="4"/>
  <c r="Q1765" i="4"/>
  <c r="Q1764" i="4"/>
  <c r="Q1763" i="4"/>
  <c r="Q1762" i="4"/>
  <c r="Q1761" i="4"/>
  <c r="Q1760" i="4"/>
  <c r="Q1759" i="4"/>
  <c r="Q1758" i="4"/>
  <c r="Q1757" i="4"/>
  <c r="Q1756" i="4"/>
  <c r="Q1755" i="4"/>
  <c r="Q1754" i="4"/>
  <c r="Q1753" i="4"/>
  <c r="Q1752" i="4"/>
  <c r="Q1751" i="4"/>
  <c r="Q1750" i="4"/>
  <c r="Q1749" i="4"/>
  <c r="Q1748" i="4"/>
  <c r="Q1747" i="4"/>
  <c r="Q1746" i="4"/>
  <c r="Q1745" i="4"/>
  <c r="Q1744" i="4"/>
  <c r="Q1743" i="4"/>
  <c r="Q1742" i="4"/>
  <c r="Q1741" i="4"/>
  <c r="Q1740" i="4"/>
  <c r="Q1739" i="4"/>
  <c r="Q1738" i="4"/>
  <c r="Q1737" i="4"/>
  <c r="Q1736" i="4"/>
  <c r="Q1735" i="4"/>
  <c r="Q1734" i="4"/>
  <c r="Q1733" i="4"/>
  <c r="Q1732" i="4"/>
  <c r="Q1731" i="4"/>
  <c r="Q1730" i="4"/>
  <c r="Q1729" i="4"/>
  <c r="Q1728" i="4"/>
  <c r="Q1727" i="4"/>
  <c r="Q1726" i="4"/>
  <c r="Q1725" i="4"/>
  <c r="Q1724" i="4"/>
  <c r="Q1723" i="4"/>
  <c r="Q1722" i="4"/>
  <c r="Q1721" i="4"/>
  <c r="Q1720" i="4"/>
  <c r="Q1719" i="4"/>
  <c r="Q1718" i="4"/>
  <c r="Q1717" i="4"/>
  <c r="Q1716" i="4"/>
  <c r="Q1715" i="4"/>
  <c r="Q1714" i="4"/>
  <c r="Q1713" i="4"/>
  <c r="Q1712" i="4"/>
  <c r="Q1711" i="4"/>
  <c r="Q1710" i="4"/>
  <c r="Q1709" i="4"/>
  <c r="Q1708" i="4"/>
  <c r="Q1707" i="4"/>
  <c r="Q1706" i="4"/>
  <c r="Q1705" i="4"/>
  <c r="Q1704" i="4"/>
  <c r="Q1703" i="4"/>
  <c r="Q1702" i="4"/>
  <c r="Q1701" i="4"/>
  <c r="Q1700" i="4"/>
  <c r="Q1699" i="4"/>
  <c r="Q1698" i="4"/>
  <c r="Q1697" i="4"/>
  <c r="Q1696" i="4"/>
  <c r="Q1695" i="4"/>
  <c r="Q1694" i="4"/>
  <c r="Q1693" i="4"/>
  <c r="Q1692" i="4"/>
  <c r="Q1691" i="4"/>
  <c r="Q1690" i="4"/>
  <c r="Q1689" i="4"/>
  <c r="Q1688" i="4"/>
  <c r="Q1687" i="4"/>
  <c r="Q1686" i="4"/>
  <c r="Q1685" i="4"/>
  <c r="Q1684" i="4"/>
  <c r="Q1683" i="4"/>
  <c r="Q1682" i="4"/>
  <c r="Q1681" i="4"/>
  <c r="Q1680" i="4"/>
  <c r="Q1679" i="4"/>
  <c r="Q1678" i="4"/>
  <c r="Q1677" i="4"/>
  <c r="Q1676" i="4"/>
  <c r="Q1675" i="4"/>
  <c r="Q1674" i="4"/>
  <c r="Q1673" i="4"/>
  <c r="Q1672" i="4"/>
  <c r="Q1671" i="4"/>
  <c r="Q1670" i="4"/>
  <c r="Q1669" i="4"/>
  <c r="Q1668" i="4"/>
  <c r="Q1667" i="4"/>
  <c r="Q1666" i="4"/>
  <c r="Q1665" i="4"/>
  <c r="Q1664" i="4"/>
  <c r="Q1663" i="4"/>
  <c r="Q1662" i="4"/>
  <c r="Q1661" i="4"/>
  <c r="Q1660" i="4"/>
  <c r="Q1659" i="4"/>
  <c r="Q1658" i="4"/>
  <c r="Q1657" i="4"/>
  <c r="Q1656" i="4"/>
  <c r="Q1655" i="4"/>
  <c r="Q1654" i="4"/>
  <c r="Q1653" i="4"/>
  <c r="Q1652" i="4"/>
  <c r="Q1651" i="4"/>
  <c r="Q1650" i="4"/>
  <c r="Q1649" i="4"/>
  <c r="Q1648" i="4"/>
  <c r="Q1647" i="4"/>
  <c r="Q1646" i="4"/>
  <c r="Q1645" i="4"/>
  <c r="Q1644" i="4"/>
  <c r="Q1643" i="4"/>
  <c r="Q1642" i="4"/>
  <c r="Q1641" i="4"/>
  <c r="Q1640" i="4"/>
  <c r="Q1639" i="4"/>
  <c r="Q1638" i="4"/>
  <c r="Q1637" i="4"/>
  <c r="Q1636" i="4"/>
  <c r="Q1635" i="4"/>
  <c r="Q1634" i="4"/>
  <c r="Q1633" i="4"/>
  <c r="Q1632" i="4"/>
  <c r="Q1631" i="4"/>
  <c r="Q1630" i="4"/>
  <c r="Q1629" i="4"/>
  <c r="Q1628" i="4"/>
  <c r="Q1627" i="4"/>
  <c r="Q1626" i="4"/>
  <c r="Q1625" i="4"/>
  <c r="Q1624" i="4"/>
  <c r="Q1623" i="4"/>
  <c r="Q1622" i="4"/>
  <c r="Q1621" i="4"/>
  <c r="Q1620" i="4"/>
  <c r="Q1619" i="4"/>
  <c r="Q1618" i="4"/>
  <c r="Q1617" i="4"/>
  <c r="Q1616" i="4"/>
  <c r="Q1615" i="4"/>
  <c r="Q1614" i="4"/>
  <c r="Q1613" i="4"/>
  <c r="Q1612" i="4"/>
  <c r="Q1611" i="4"/>
  <c r="Q1610" i="4"/>
  <c r="Q1609" i="4"/>
  <c r="Q1608" i="4"/>
  <c r="Q1607" i="4"/>
  <c r="Q1606" i="4"/>
  <c r="Q1605" i="4"/>
  <c r="Q1604" i="4"/>
  <c r="Q1603" i="4"/>
  <c r="Q1602" i="4"/>
  <c r="Q1601" i="4"/>
  <c r="Q1600" i="4"/>
  <c r="Q1599" i="4"/>
  <c r="Q1598" i="4"/>
  <c r="Q1597" i="4"/>
  <c r="Q1596" i="4"/>
  <c r="Q1595" i="4"/>
  <c r="Q1594" i="4"/>
  <c r="Q1593" i="4"/>
  <c r="Q1592" i="4"/>
  <c r="Q1591" i="4"/>
  <c r="Q1590" i="4"/>
  <c r="Q1589" i="4"/>
  <c r="Q1588" i="4"/>
  <c r="Q1587" i="4"/>
  <c r="Q1586" i="4"/>
  <c r="Q1585" i="4"/>
  <c r="Q1584" i="4"/>
  <c r="Q1583" i="4"/>
  <c r="Q1582" i="4"/>
  <c r="Q1581" i="4"/>
  <c r="Q1580" i="4"/>
  <c r="Q1579" i="4"/>
  <c r="Q1578" i="4"/>
  <c r="Q1577" i="4"/>
  <c r="Q1576" i="4"/>
  <c r="Q1575" i="4"/>
  <c r="Q1574" i="4"/>
  <c r="Q1573" i="4"/>
  <c r="Q1572" i="4"/>
  <c r="Q1571" i="4"/>
  <c r="Q1570" i="4"/>
  <c r="Q1569" i="4"/>
  <c r="Q1568" i="4"/>
  <c r="Q1567" i="4"/>
  <c r="Q1566" i="4"/>
  <c r="Q1565" i="4"/>
  <c r="Q1564" i="4"/>
  <c r="Q1563" i="4"/>
  <c r="Q1562" i="4"/>
  <c r="Q1561" i="4"/>
  <c r="Q1560" i="4"/>
  <c r="Q1559" i="4"/>
  <c r="Q1558" i="4"/>
  <c r="Q1557" i="4"/>
  <c r="Q1556" i="4"/>
  <c r="Q1555" i="4"/>
  <c r="Q1554" i="4"/>
  <c r="Q1553" i="4"/>
  <c r="Q1552" i="4"/>
  <c r="Q1551" i="4"/>
  <c r="Q1550" i="4"/>
  <c r="Q1549" i="4"/>
  <c r="Q1548" i="4"/>
  <c r="Q1547" i="4"/>
  <c r="Q1546" i="4"/>
  <c r="Q1545" i="4"/>
  <c r="Q1544" i="4"/>
  <c r="Q1543" i="4"/>
  <c r="Q1542" i="4"/>
  <c r="Q1541" i="4"/>
  <c r="Q1540" i="4"/>
  <c r="Q1539" i="4"/>
  <c r="Q1538" i="4"/>
  <c r="Q1537" i="4"/>
  <c r="Q1536" i="4"/>
  <c r="Q1535" i="4"/>
  <c r="Q1534" i="4"/>
  <c r="Q1533" i="4"/>
  <c r="Q1532" i="4"/>
  <c r="Q1531" i="4"/>
  <c r="Q1530" i="4"/>
  <c r="Q1529" i="4"/>
  <c r="Q1528" i="4"/>
  <c r="Q1527" i="4"/>
  <c r="Q1526" i="4"/>
  <c r="Q1525" i="4"/>
  <c r="Q1524" i="4"/>
  <c r="Q1523" i="4"/>
  <c r="Q1522" i="4"/>
  <c r="Q1521" i="4"/>
  <c r="Q1520" i="4"/>
  <c r="Q1519" i="4"/>
  <c r="Q1518" i="4"/>
  <c r="Q1517" i="4"/>
  <c r="Q1516" i="4"/>
  <c r="Q1515" i="4"/>
  <c r="Q1514" i="4"/>
  <c r="Q1513" i="4"/>
  <c r="Q1512" i="4"/>
  <c r="Q1511" i="4"/>
  <c r="Q1510" i="4"/>
  <c r="Q1509" i="4"/>
  <c r="Q1508" i="4"/>
  <c r="Q1507" i="4"/>
  <c r="Q1506" i="4"/>
  <c r="Q1505" i="4"/>
  <c r="Q1504" i="4"/>
  <c r="Q1503" i="4"/>
  <c r="Q1502" i="4"/>
  <c r="Q1501" i="4"/>
  <c r="Q1500" i="4"/>
  <c r="Q1499" i="4"/>
  <c r="Q1498" i="4"/>
  <c r="Q1497" i="4"/>
  <c r="Q1496" i="4"/>
  <c r="Q1495" i="4"/>
  <c r="Q1494" i="4"/>
  <c r="Q1493" i="4"/>
  <c r="Q1492" i="4"/>
  <c r="Q1491" i="4"/>
  <c r="Q1490" i="4"/>
  <c r="Q1489" i="4"/>
  <c r="Q1488" i="4"/>
  <c r="Q1487" i="4"/>
  <c r="Q1486" i="4"/>
  <c r="Q1485" i="4"/>
  <c r="Q1484" i="4"/>
  <c r="Q1483" i="4"/>
  <c r="Q1482" i="4"/>
  <c r="Q1481" i="4"/>
  <c r="Q1480" i="4"/>
  <c r="Q1479" i="4"/>
  <c r="Q1478" i="4"/>
  <c r="Q1477" i="4"/>
  <c r="Q1476" i="4"/>
  <c r="Q1475" i="4"/>
  <c r="Q1474" i="4"/>
  <c r="Q1473" i="4"/>
  <c r="Q1472" i="4"/>
  <c r="Q1471" i="4"/>
  <c r="Q1470" i="4"/>
  <c r="Q1469" i="4"/>
  <c r="Q1468" i="4"/>
  <c r="Q1467" i="4"/>
  <c r="Q1466" i="4"/>
  <c r="Q1465" i="4"/>
  <c r="Q1464" i="4"/>
  <c r="Q1463" i="4"/>
  <c r="Q1462" i="4"/>
  <c r="Q1461" i="4"/>
  <c r="Q1460" i="4"/>
  <c r="Q1459" i="4"/>
  <c r="Q1458" i="4"/>
  <c r="Q1457" i="4"/>
  <c r="Q1456" i="4"/>
  <c r="Q1455" i="4"/>
  <c r="Q1454" i="4"/>
  <c r="Q1453" i="4"/>
  <c r="Q1452" i="4"/>
  <c r="Q1451" i="4"/>
  <c r="Q1450" i="4"/>
  <c r="Q1449" i="4"/>
  <c r="Q1448" i="4"/>
  <c r="Q1447" i="4"/>
  <c r="Q1446" i="4"/>
  <c r="Q1445" i="4"/>
  <c r="Q1444" i="4"/>
  <c r="Q1443" i="4"/>
  <c r="Q1442" i="4"/>
  <c r="Q1441" i="4"/>
  <c r="Q1440" i="4"/>
  <c r="Q1439" i="4"/>
  <c r="Q1438" i="4"/>
  <c r="Q1437" i="4"/>
  <c r="Q1436" i="4"/>
  <c r="Q1435" i="4"/>
  <c r="Q1434" i="4"/>
  <c r="Q1433" i="4"/>
  <c r="Q1432" i="4"/>
  <c r="Q1431" i="4"/>
  <c r="Q1430" i="4"/>
  <c r="Q1429" i="4"/>
  <c r="Q1428" i="4"/>
  <c r="Q1427" i="4"/>
  <c r="Q1426" i="4"/>
  <c r="Q1425" i="4"/>
  <c r="Q1424" i="4"/>
  <c r="Q1423" i="4"/>
  <c r="Q1422" i="4"/>
  <c r="Q1421" i="4"/>
  <c r="Q1420" i="4"/>
  <c r="Q1419" i="4"/>
  <c r="Q1418" i="4"/>
  <c r="Q1417" i="4"/>
  <c r="Q1416" i="4"/>
  <c r="Q1415" i="4"/>
  <c r="Q1414" i="4"/>
  <c r="Q1413" i="4"/>
  <c r="Q1412" i="4"/>
  <c r="Q1411" i="4"/>
  <c r="Q1410" i="4"/>
  <c r="Q1409" i="4"/>
  <c r="Q1408" i="4"/>
  <c r="Q1407" i="4"/>
  <c r="Q1406" i="4"/>
  <c r="Q1405" i="4"/>
  <c r="Q1404" i="4"/>
  <c r="Q1403" i="4"/>
  <c r="Q1402" i="4"/>
  <c r="Q1401" i="4"/>
  <c r="Q1400" i="4"/>
  <c r="Q1399" i="4"/>
  <c r="Q1398" i="4"/>
  <c r="Q1397" i="4"/>
  <c r="Q1396" i="4"/>
  <c r="Q1395" i="4"/>
  <c r="Q1394" i="4"/>
  <c r="Q1393" i="4"/>
  <c r="Q1392" i="4"/>
  <c r="Q1391" i="4"/>
  <c r="Q1390" i="4"/>
  <c r="Q1389" i="4"/>
  <c r="Q1388" i="4"/>
  <c r="Q1387" i="4"/>
  <c r="Q1386" i="4"/>
  <c r="Q1385" i="4"/>
  <c r="Q1384" i="4"/>
  <c r="Q1383" i="4"/>
  <c r="Q1382" i="4"/>
  <c r="Q1381" i="4"/>
  <c r="Q1380" i="4"/>
  <c r="Q1379" i="4"/>
  <c r="Q1378" i="4"/>
  <c r="Q1377" i="4"/>
  <c r="Q1376" i="4"/>
  <c r="Q1375" i="4"/>
  <c r="Q1374" i="4"/>
  <c r="Q1373" i="4"/>
  <c r="Q1372" i="4"/>
  <c r="Q1371" i="4"/>
  <c r="Q1370" i="4"/>
  <c r="Q1369" i="4"/>
  <c r="Q1368" i="4"/>
  <c r="Q1367" i="4"/>
  <c r="Q1366" i="4"/>
  <c r="Q1365" i="4"/>
  <c r="Q1364" i="4"/>
  <c r="Q1363" i="4"/>
  <c r="Q1362" i="4"/>
  <c r="Q1361" i="4"/>
  <c r="Q1360" i="4"/>
  <c r="Q1359" i="4"/>
  <c r="Q1358" i="4"/>
  <c r="Q1357" i="4"/>
  <c r="Q1356" i="4"/>
  <c r="Q1355" i="4"/>
  <c r="Q1354" i="4"/>
  <c r="Q1353" i="4"/>
  <c r="Q1352" i="4"/>
  <c r="Q1351" i="4"/>
  <c r="Q1350" i="4"/>
  <c r="Q1349" i="4"/>
  <c r="Q1348" i="4"/>
  <c r="Q1347" i="4"/>
  <c r="Q1346" i="4"/>
  <c r="Q1345" i="4"/>
  <c r="Q1344" i="4"/>
  <c r="Q1343" i="4"/>
  <c r="Q1342" i="4"/>
  <c r="Q1341" i="4"/>
  <c r="Q1340" i="4"/>
  <c r="Q1339" i="4"/>
  <c r="Q1338" i="4"/>
  <c r="Q1337" i="4"/>
  <c r="Q1336" i="4"/>
  <c r="Q1335" i="4"/>
  <c r="Q1334" i="4"/>
  <c r="Q1333" i="4"/>
  <c r="Q1332" i="4"/>
  <c r="Q1331" i="4"/>
  <c r="Q1330" i="4"/>
  <c r="Q1329" i="4"/>
  <c r="Q1328" i="4"/>
  <c r="Q1327" i="4"/>
  <c r="Q1326" i="4"/>
  <c r="Q1325" i="4"/>
  <c r="Q1324" i="4"/>
  <c r="Q1323" i="4"/>
  <c r="Q1322" i="4"/>
  <c r="Q1321" i="4"/>
  <c r="Q1320" i="4"/>
  <c r="Q1319" i="4"/>
  <c r="Q1318" i="4"/>
  <c r="Q1317" i="4"/>
  <c r="Q1316" i="4"/>
  <c r="Q1315" i="4"/>
  <c r="Q1314" i="4"/>
  <c r="Q1313" i="4"/>
  <c r="Q1312" i="4"/>
  <c r="Q1311" i="4"/>
  <c r="Q1310" i="4"/>
  <c r="Q1309" i="4"/>
  <c r="Q1308" i="4"/>
  <c r="Q1307" i="4"/>
  <c r="Q1306" i="4"/>
  <c r="Q1305" i="4"/>
  <c r="Q1304" i="4"/>
  <c r="Q1303" i="4"/>
  <c r="Q1302" i="4"/>
  <c r="Q1301" i="4"/>
  <c r="Q1300" i="4"/>
  <c r="Q1299" i="4"/>
  <c r="Q1298" i="4"/>
  <c r="Q1297" i="4"/>
  <c r="Q1296" i="4"/>
  <c r="Q1295" i="4"/>
  <c r="Q1294" i="4"/>
  <c r="Q1293" i="4"/>
  <c r="Q1292" i="4"/>
  <c r="Q1291" i="4"/>
  <c r="Q1290" i="4"/>
  <c r="Q1289" i="4"/>
  <c r="Q1288" i="4"/>
  <c r="Q1287" i="4"/>
  <c r="Q1286" i="4"/>
  <c r="Q1285" i="4"/>
  <c r="Q1284" i="4"/>
  <c r="Q1283" i="4"/>
  <c r="Q1282" i="4"/>
  <c r="Q1281" i="4"/>
  <c r="Q1280" i="4"/>
  <c r="Q1279" i="4"/>
  <c r="Q1278" i="4"/>
  <c r="Q1277" i="4"/>
  <c r="Q1276" i="4"/>
  <c r="Q1275" i="4"/>
  <c r="Q1274" i="4"/>
  <c r="Q1273" i="4"/>
  <c r="Q1272" i="4"/>
  <c r="Q1271" i="4"/>
  <c r="Q1270" i="4"/>
  <c r="Q1269" i="4"/>
  <c r="Q1268" i="4"/>
  <c r="Q1267" i="4"/>
  <c r="Q1266" i="4"/>
  <c r="Q1265" i="4"/>
  <c r="Q1264" i="4"/>
  <c r="Q1263" i="4"/>
  <c r="Q1262" i="4"/>
  <c r="Q1261" i="4"/>
  <c r="Q1260" i="4"/>
  <c r="Q1259" i="4"/>
  <c r="Q1258" i="4"/>
  <c r="Q1257" i="4"/>
  <c r="Q1256" i="4"/>
  <c r="Q1255" i="4"/>
  <c r="Q1254" i="4"/>
  <c r="Q1253" i="4"/>
  <c r="Q1252" i="4"/>
  <c r="Q1251" i="4"/>
  <c r="Q1250" i="4"/>
  <c r="Q1249" i="4"/>
  <c r="Q1248" i="4"/>
  <c r="Q1247" i="4"/>
  <c r="Q1246" i="4"/>
  <c r="Q1245" i="4"/>
  <c r="Q1244" i="4"/>
  <c r="Q1243" i="4"/>
  <c r="Q1242" i="4"/>
  <c r="Q1241" i="4"/>
  <c r="Q1240" i="4"/>
  <c r="Q1239" i="4"/>
  <c r="Q1238" i="4"/>
  <c r="Q1237" i="4"/>
  <c r="Q1236" i="4"/>
  <c r="Q1235" i="4"/>
  <c r="Q1234" i="4"/>
  <c r="Q1233" i="4"/>
  <c r="Q1232" i="4"/>
  <c r="Q1231" i="4"/>
  <c r="Q1230" i="4"/>
  <c r="Q1229" i="4"/>
  <c r="Q1228" i="4"/>
  <c r="Q1227" i="4"/>
  <c r="Q1226" i="4"/>
  <c r="Q1225" i="4"/>
  <c r="Q1224" i="4"/>
  <c r="Q1223" i="4"/>
  <c r="Q1222" i="4"/>
  <c r="Q1221" i="4"/>
  <c r="Q1220" i="4"/>
  <c r="Q1219" i="4"/>
  <c r="Q1218" i="4"/>
  <c r="Q1217" i="4"/>
  <c r="Q1216" i="4"/>
  <c r="Q1215" i="4"/>
  <c r="Q1214" i="4"/>
  <c r="Q1213" i="4"/>
  <c r="Q1212" i="4"/>
  <c r="Q1211" i="4"/>
  <c r="Q1210" i="4"/>
  <c r="Q1209" i="4"/>
  <c r="Q1208" i="4"/>
  <c r="Q1207" i="4"/>
  <c r="Q1206" i="4"/>
  <c r="Q1205" i="4"/>
  <c r="Q1204" i="4"/>
  <c r="Q1203" i="4"/>
  <c r="Q1202" i="4"/>
  <c r="Q1201" i="4"/>
  <c r="Q1200" i="4"/>
  <c r="Q1199" i="4"/>
  <c r="Q1198" i="4"/>
  <c r="Q1197" i="4"/>
  <c r="Q1196" i="4"/>
  <c r="Q1195" i="4"/>
  <c r="Q1194" i="4"/>
  <c r="Q1193" i="4"/>
  <c r="Q1192" i="4"/>
  <c r="Q1191" i="4"/>
  <c r="Q1190" i="4"/>
  <c r="Q1189" i="4"/>
  <c r="Q1188" i="4"/>
  <c r="Q1187" i="4"/>
  <c r="Q1186" i="4"/>
  <c r="Q1185" i="4"/>
  <c r="Q1184" i="4"/>
  <c r="Q1183" i="4"/>
  <c r="Q1182" i="4"/>
  <c r="Q1181" i="4"/>
  <c r="Q1180" i="4"/>
  <c r="Q1179" i="4"/>
  <c r="Q1178" i="4"/>
  <c r="Q1177" i="4"/>
  <c r="Q1176" i="4"/>
  <c r="Q1175" i="4"/>
  <c r="Q1174" i="4"/>
  <c r="Q1173" i="4"/>
  <c r="Q1172" i="4"/>
  <c r="Q1171" i="4"/>
  <c r="Q1170" i="4"/>
  <c r="Q1169" i="4"/>
  <c r="Q1168" i="4"/>
  <c r="Q1167" i="4"/>
  <c r="Q1166" i="4"/>
  <c r="Q1165" i="4"/>
  <c r="Q1164" i="4"/>
  <c r="Q1163" i="4"/>
  <c r="Q1162" i="4"/>
  <c r="Q1161" i="4"/>
  <c r="Q1160" i="4"/>
  <c r="Q1159" i="4"/>
  <c r="Q1158" i="4"/>
  <c r="Q1157" i="4"/>
  <c r="Q1156" i="4"/>
  <c r="Q1155" i="4"/>
  <c r="Q1154" i="4"/>
  <c r="Q1153" i="4"/>
  <c r="Q1152" i="4"/>
  <c r="Q1151" i="4"/>
  <c r="Q1150" i="4"/>
  <c r="Q1149" i="4"/>
  <c r="Q1148" i="4"/>
  <c r="Q1147" i="4"/>
  <c r="Q1146" i="4"/>
  <c r="Q1145" i="4"/>
  <c r="Q1144" i="4"/>
  <c r="Q1143" i="4"/>
  <c r="Q1142" i="4"/>
  <c r="Q1141" i="4"/>
  <c r="Q1140" i="4"/>
  <c r="Q1139" i="4"/>
  <c r="Q1138" i="4"/>
  <c r="Q1137" i="4"/>
  <c r="Q1136" i="4"/>
  <c r="Q1135" i="4"/>
  <c r="Q1134" i="4"/>
  <c r="Q1133" i="4"/>
  <c r="Q1132" i="4"/>
  <c r="Q1131" i="4"/>
  <c r="Q1130" i="4"/>
  <c r="Q1129" i="4"/>
  <c r="Q1128" i="4"/>
  <c r="Q1127" i="4"/>
  <c r="Q1126" i="4"/>
  <c r="Q1125" i="4"/>
  <c r="Q1124" i="4"/>
  <c r="Q1123" i="4"/>
  <c r="Q1122" i="4"/>
  <c r="Q1121" i="4"/>
  <c r="Q1120" i="4"/>
  <c r="Q1119" i="4"/>
  <c r="Q1118" i="4"/>
  <c r="Q1117" i="4"/>
  <c r="Q1116" i="4"/>
  <c r="Q1115" i="4"/>
  <c r="Q1114" i="4"/>
  <c r="Q1113" i="4"/>
  <c r="Q1112" i="4"/>
  <c r="Q1111" i="4"/>
  <c r="Q1110" i="4"/>
  <c r="Q1109" i="4"/>
  <c r="Q1108" i="4"/>
  <c r="Q1107" i="4"/>
  <c r="Q1106" i="4"/>
  <c r="Q1105" i="4"/>
  <c r="Q1104" i="4"/>
  <c r="Q1103" i="4"/>
  <c r="Q1102" i="4"/>
  <c r="Q1101" i="4"/>
  <c r="Q1100" i="4"/>
  <c r="Q1099" i="4"/>
  <c r="Q1098" i="4"/>
  <c r="Q1097" i="4"/>
  <c r="Q1096" i="4"/>
  <c r="Q1095" i="4"/>
  <c r="Q1094" i="4"/>
  <c r="Q1093" i="4"/>
  <c r="Q1092" i="4"/>
  <c r="Q1091" i="4"/>
  <c r="Q1090" i="4"/>
  <c r="Q1089" i="4"/>
  <c r="Q1088" i="4"/>
  <c r="Q1087" i="4"/>
  <c r="Q1086" i="4"/>
  <c r="Q1085" i="4"/>
  <c r="Q1084" i="4"/>
  <c r="Q1083" i="4"/>
  <c r="Q1082" i="4"/>
  <c r="Q1081" i="4"/>
  <c r="Q1080" i="4"/>
  <c r="Q1079" i="4"/>
  <c r="Q1078" i="4"/>
  <c r="Q1077" i="4"/>
  <c r="Q1076" i="4"/>
  <c r="Q1075" i="4"/>
  <c r="Q1074" i="4"/>
  <c r="Q1073" i="4"/>
  <c r="Q1072" i="4"/>
  <c r="Q1071" i="4"/>
  <c r="Q1070" i="4"/>
  <c r="Q1069" i="4"/>
  <c r="Q1068" i="4"/>
  <c r="Q1067" i="4"/>
  <c r="Q1066" i="4"/>
  <c r="Q1065" i="4"/>
  <c r="Q1064" i="4"/>
  <c r="Q1063" i="4"/>
  <c r="Q1062" i="4"/>
  <c r="Q1061" i="4"/>
  <c r="Q1060" i="4"/>
  <c r="Q1059" i="4"/>
  <c r="Q1058" i="4"/>
  <c r="Q1057" i="4"/>
  <c r="Q1056" i="4"/>
  <c r="Q1055" i="4"/>
  <c r="Q1054" i="4"/>
  <c r="Q1053" i="4"/>
  <c r="Q1052" i="4"/>
  <c r="Q1051" i="4"/>
  <c r="Q1050" i="4"/>
  <c r="Q1049" i="4"/>
  <c r="Q1048" i="4"/>
  <c r="Q1047" i="4"/>
  <c r="Q1046" i="4"/>
  <c r="Q1045" i="4"/>
  <c r="Q1044" i="4"/>
  <c r="Q1043" i="4"/>
  <c r="Q1042" i="4"/>
  <c r="Q1041" i="4"/>
  <c r="Q1040" i="4"/>
  <c r="Q1039" i="4"/>
  <c r="Q1038" i="4"/>
  <c r="Q1037" i="4"/>
  <c r="Q1036" i="4"/>
  <c r="Q1035" i="4"/>
  <c r="Q1034" i="4"/>
  <c r="Q1033" i="4"/>
  <c r="Q1032" i="4"/>
  <c r="Q1031" i="4"/>
  <c r="Q1030" i="4"/>
  <c r="Q1029" i="4"/>
  <c r="Q1028" i="4"/>
  <c r="Q1027" i="4"/>
  <c r="Q1026" i="4"/>
  <c r="Q1025" i="4"/>
  <c r="Q1024" i="4"/>
  <c r="Q1023" i="4"/>
  <c r="Q1022" i="4"/>
  <c r="Q1021" i="4"/>
  <c r="Q1020" i="4"/>
  <c r="Q1019" i="4"/>
  <c r="Q1018" i="4"/>
  <c r="Q1017" i="4"/>
  <c r="Q1016" i="4"/>
  <c r="Q1015" i="4"/>
  <c r="Q1014" i="4"/>
  <c r="Q1013" i="4"/>
  <c r="Q1012" i="4"/>
  <c r="Q1011" i="4"/>
  <c r="Q1010" i="4"/>
  <c r="Q1009" i="4"/>
  <c r="Q1008" i="4"/>
  <c r="Q1007" i="4"/>
  <c r="Q1006" i="4"/>
  <c r="Q1005" i="4"/>
  <c r="Q1004" i="4"/>
  <c r="Q100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AB6" i="4"/>
  <c r="AB5" i="4"/>
  <c r="AB4" i="4"/>
  <c r="AB3" i="4"/>
  <c r="AB2" i="4"/>
  <c r="AA4" i="4"/>
  <c r="Z7" i="4"/>
  <c r="Z6" i="4"/>
  <c r="AA6" i="4" s="1"/>
  <c r="Z5" i="4"/>
  <c r="AA5" i="4" s="1"/>
  <c r="Z4" i="4"/>
  <c r="Z3" i="4"/>
  <c r="AA3" i="4" s="1"/>
  <c r="Z2" i="4"/>
  <c r="AA2" i="4" s="1"/>
  <c r="CP54" i="3"/>
  <c r="CO54" i="3"/>
  <c r="CN54" i="3"/>
  <c r="CP53" i="3"/>
  <c r="CO53" i="3"/>
  <c r="CN53" i="3"/>
  <c r="CP52" i="3"/>
  <c r="CO52" i="3"/>
  <c r="CN52" i="3"/>
  <c r="CP51" i="3"/>
  <c r="CO51" i="3"/>
  <c r="CN51" i="3"/>
  <c r="CP50" i="3"/>
  <c r="CO50" i="3"/>
  <c r="CN50" i="3"/>
  <c r="CP49" i="3"/>
  <c r="CO49" i="3"/>
  <c r="CN49" i="3"/>
  <c r="CP48" i="3"/>
  <c r="CO48" i="3"/>
  <c r="CN48" i="3"/>
  <c r="CP47" i="3"/>
  <c r="CO47" i="3"/>
  <c r="CN47" i="3"/>
  <c r="CP46" i="3"/>
  <c r="CO46" i="3"/>
  <c r="CN46" i="3"/>
  <c r="CP45" i="3"/>
  <c r="CO45" i="3"/>
  <c r="CN45" i="3"/>
  <c r="CP42" i="3"/>
  <c r="CO42" i="3"/>
  <c r="CN42" i="3"/>
  <c r="CP41" i="3"/>
  <c r="CO41" i="3"/>
  <c r="CN41" i="3"/>
  <c r="CP40" i="3"/>
  <c r="CO40" i="3"/>
  <c r="CN40" i="3"/>
  <c r="CP39" i="3"/>
  <c r="CO39" i="3"/>
  <c r="CN39" i="3"/>
  <c r="CP38" i="3"/>
  <c r="CO38" i="3"/>
  <c r="CN38" i="3"/>
  <c r="CP37" i="3"/>
  <c r="CO37" i="3"/>
  <c r="CN37" i="3"/>
  <c r="CP36" i="3"/>
  <c r="CO36" i="3"/>
  <c r="CN36" i="3"/>
  <c r="CP33" i="3"/>
  <c r="CO33" i="3"/>
  <c r="CN33" i="3"/>
  <c r="CP32" i="3"/>
  <c r="CO32" i="3"/>
  <c r="CN32" i="3"/>
  <c r="CP31" i="3"/>
  <c r="CO31" i="3"/>
  <c r="CN31" i="3"/>
  <c r="CP30" i="3"/>
  <c r="CO30" i="3"/>
  <c r="CN30" i="3"/>
  <c r="CP29" i="3"/>
  <c r="CO29" i="3"/>
  <c r="CN29" i="3"/>
  <c r="CP28" i="3"/>
  <c r="CO28" i="3"/>
  <c r="CN28" i="3"/>
  <c r="CP27" i="3"/>
  <c r="CO27" i="3"/>
  <c r="CN27" i="3"/>
  <c r="CP26" i="3"/>
  <c r="CO26" i="3"/>
  <c r="CN26" i="3"/>
  <c r="CP25" i="3"/>
  <c r="CO25" i="3"/>
  <c r="CN25" i="3"/>
  <c r="CP21" i="3"/>
  <c r="CO21" i="3"/>
  <c r="CN21" i="3"/>
  <c r="CP20" i="3"/>
  <c r="CO20" i="3"/>
  <c r="CN20" i="3"/>
  <c r="CP19" i="3"/>
  <c r="CO19" i="3"/>
  <c r="CN19" i="3"/>
  <c r="CP18" i="3"/>
  <c r="CO18" i="3"/>
  <c r="CN18" i="3"/>
  <c r="CP17" i="3"/>
  <c r="CO17" i="3"/>
  <c r="CN17" i="3"/>
  <c r="CP16" i="3"/>
  <c r="CO16" i="3"/>
  <c r="CN16" i="3"/>
  <c r="CP15" i="3"/>
  <c r="CO15" i="3"/>
  <c r="CN15" i="3"/>
  <c r="CP14" i="3"/>
  <c r="CO14" i="3"/>
  <c r="CN14" i="3"/>
  <c r="CP11" i="3"/>
  <c r="CO11" i="3"/>
  <c r="CN11" i="3"/>
  <c r="CP10" i="3"/>
  <c r="CO10" i="3"/>
  <c r="CN10" i="3"/>
  <c r="CP9" i="3"/>
  <c r="CO9" i="3"/>
  <c r="CN9" i="3"/>
  <c r="CP8" i="3"/>
  <c r="CO8" i="3"/>
  <c r="CN8" i="3"/>
  <c r="CP7" i="3"/>
  <c r="CO7" i="3"/>
  <c r="CN7" i="3"/>
  <c r="CP6" i="3"/>
  <c r="CO6" i="3"/>
  <c r="CN6" i="3"/>
  <c r="CP5" i="3"/>
  <c r="CO5" i="3"/>
  <c r="CN5" i="3"/>
  <c r="CP4" i="3"/>
  <c r="CO4" i="3"/>
  <c r="CN4" i="3"/>
  <c r="CP3" i="3"/>
  <c r="CO3" i="3"/>
  <c r="CN3" i="3"/>
  <c r="CP2" i="3"/>
  <c r="CO2" i="3"/>
  <c r="CN2" i="3"/>
  <c r="CM55" i="3"/>
  <c r="CL55" i="3"/>
  <c r="CK55" i="3"/>
  <c r="CM54" i="3"/>
  <c r="CL54" i="3"/>
  <c r="CK54" i="3"/>
  <c r="CM53" i="3"/>
  <c r="CL53" i="3"/>
  <c r="CK53" i="3"/>
  <c r="CM52" i="3"/>
  <c r="CL52" i="3"/>
  <c r="CK52" i="3"/>
  <c r="CM51" i="3"/>
  <c r="CL51" i="3"/>
  <c r="CK51" i="3"/>
  <c r="CM50" i="3"/>
  <c r="CL50" i="3"/>
  <c r="CK50" i="3"/>
  <c r="CM49" i="3"/>
  <c r="CL49" i="3"/>
  <c r="CK49" i="3"/>
  <c r="CM48" i="3"/>
  <c r="CL48" i="3"/>
  <c r="CK48" i="3"/>
  <c r="CM47" i="3"/>
  <c r="CL47" i="3"/>
  <c r="CK47" i="3"/>
  <c r="CM46" i="3"/>
  <c r="CL46" i="3"/>
  <c r="CK46" i="3"/>
  <c r="CM45" i="3"/>
  <c r="CL45" i="3"/>
  <c r="CK45" i="3"/>
  <c r="CM42" i="3"/>
  <c r="CL42" i="3"/>
  <c r="CK42" i="3"/>
  <c r="CM41" i="3"/>
  <c r="CL41" i="3"/>
  <c r="CK41" i="3"/>
  <c r="CM40" i="3"/>
  <c r="CL40" i="3"/>
  <c r="CK40" i="3"/>
  <c r="CM39" i="3"/>
  <c r="CL39" i="3"/>
  <c r="CK39" i="3"/>
  <c r="CM38" i="3"/>
  <c r="CL38" i="3"/>
  <c r="CK38" i="3"/>
  <c r="CM37" i="3"/>
  <c r="CL37" i="3"/>
  <c r="CK37" i="3"/>
  <c r="CM36" i="3"/>
  <c r="CL36" i="3"/>
  <c r="CK36" i="3"/>
  <c r="CM33" i="3"/>
  <c r="CL33" i="3"/>
  <c r="CK33" i="3"/>
  <c r="CM32" i="3"/>
  <c r="CL32" i="3"/>
  <c r="CK32" i="3"/>
  <c r="CM31" i="3"/>
  <c r="CL31" i="3"/>
  <c r="CK31" i="3"/>
  <c r="CM30" i="3"/>
  <c r="CL30" i="3"/>
  <c r="CK30" i="3"/>
  <c r="CM29" i="3"/>
  <c r="CL29" i="3"/>
  <c r="CK29" i="3"/>
  <c r="CM28" i="3"/>
  <c r="CL28" i="3"/>
  <c r="CK28" i="3"/>
  <c r="CM27" i="3"/>
  <c r="CL27" i="3"/>
  <c r="CK27" i="3"/>
  <c r="CM26" i="3"/>
  <c r="CL26" i="3"/>
  <c r="CK26" i="3"/>
  <c r="CM25" i="3"/>
  <c r="CL25" i="3"/>
  <c r="CK25" i="3"/>
  <c r="CM22" i="3"/>
  <c r="CL22" i="3"/>
  <c r="CK22" i="3"/>
  <c r="CM21" i="3"/>
  <c r="CL21" i="3"/>
  <c r="CK21" i="3"/>
  <c r="CM20" i="3"/>
  <c r="CL20" i="3"/>
  <c r="CK20" i="3"/>
  <c r="CM19" i="3"/>
  <c r="CL19" i="3"/>
  <c r="CK19" i="3"/>
  <c r="CM18" i="3"/>
  <c r="CL18" i="3"/>
  <c r="CK18" i="3"/>
  <c r="CM17" i="3"/>
  <c r="CL17" i="3"/>
  <c r="CK17" i="3"/>
  <c r="CM16" i="3"/>
  <c r="CL16" i="3"/>
  <c r="CK16" i="3"/>
  <c r="CM15" i="3"/>
  <c r="CL15" i="3"/>
  <c r="CK15" i="3"/>
  <c r="CM14" i="3"/>
  <c r="CL14" i="3"/>
  <c r="CK14" i="3"/>
  <c r="CM11" i="3"/>
  <c r="CL11" i="3"/>
  <c r="CK11" i="3"/>
  <c r="CM10" i="3"/>
  <c r="CL10" i="3"/>
  <c r="CK10" i="3"/>
  <c r="CM9" i="3"/>
  <c r="CL9" i="3"/>
  <c r="CK9" i="3"/>
  <c r="CM8" i="3"/>
  <c r="CL8" i="3"/>
  <c r="CK8" i="3"/>
  <c r="CM7" i="3"/>
  <c r="CL7" i="3"/>
  <c r="CK7" i="3"/>
  <c r="CM6" i="3"/>
  <c r="CL6" i="3"/>
  <c r="CK6" i="3"/>
  <c r="CM5" i="3"/>
  <c r="CL5" i="3"/>
  <c r="CK5" i="3"/>
  <c r="CM4" i="3"/>
  <c r="CL4" i="3"/>
  <c r="CK4" i="3"/>
  <c r="CM3" i="3"/>
  <c r="CL3" i="3"/>
  <c r="CK3" i="3"/>
  <c r="CM2" i="3"/>
  <c r="CL2" i="3"/>
  <c r="CK2" i="3"/>
  <c r="CJ54" i="3"/>
  <c r="CI54" i="3"/>
  <c r="CH54" i="3"/>
  <c r="CJ53" i="3"/>
  <c r="CI53" i="3"/>
  <c r="CH53" i="3"/>
  <c r="CJ52" i="3"/>
  <c r="CI52" i="3"/>
  <c r="CH52" i="3"/>
  <c r="CJ51" i="3"/>
  <c r="CI51" i="3"/>
  <c r="CH51" i="3"/>
  <c r="CJ50" i="3"/>
  <c r="CI50" i="3"/>
  <c r="CH50" i="3"/>
  <c r="CJ49" i="3"/>
  <c r="CI49" i="3"/>
  <c r="CH49" i="3"/>
  <c r="CJ48" i="3"/>
  <c r="CI48" i="3"/>
  <c r="CH48" i="3"/>
  <c r="CJ47" i="3"/>
  <c r="CI47" i="3"/>
  <c r="CH47" i="3"/>
  <c r="CJ46" i="3"/>
  <c r="CI46" i="3"/>
  <c r="CH46" i="3"/>
  <c r="CJ45" i="3"/>
  <c r="CI45" i="3"/>
  <c r="CH45" i="3"/>
  <c r="CJ43" i="3"/>
  <c r="CI43" i="3"/>
  <c r="CH43" i="3"/>
  <c r="CJ42" i="3"/>
  <c r="CI42" i="3"/>
  <c r="CH42" i="3"/>
  <c r="CJ41" i="3"/>
  <c r="CI41" i="3"/>
  <c r="CH41" i="3"/>
  <c r="CJ40" i="3"/>
  <c r="CI40" i="3"/>
  <c r="CH40" i="3"/>
  <c r="CJ39" i="3"/>
  <c r="CI39" i="3"/>
  <c r="CH39" i="3"/>
  <c r="CJ38" i="3"/>
  <c r="CI38" i="3"/>
  <c r="CH38" i="3"/>
  <c r="CJ37" i="3"/>
  <c r="CI37" i="3"/>
  <c r="CH37" i="3"/>
  <c r="CJ36" i="3"/>
  <c r="CI36" i="3"/>
  <c r="CH36" i="3"/>
  <c r="CJ34" i="3"/>
  <c r="CI34" i="3"/>
  <c r="CH34" i="3"/>
  <c r="CJ33" i="3"/>
  <c r="CI33" i="3"/>
  <c r="CH33" i="3"/>
  <c r="CJ32" i="3"/>
  <c r="CI32" i="3"/>
  <c r="CH32" i="3"/>
  <c r="CJ31" i="3"/>
  <c r="CI31" i="3"/>
  <c r="CH31" i="3"/>
  <c r="CJ30" i="3"/>
  <c r="CI30" i="3"/>
  <c r="CH30" i="3"/>
  <c r="CJ29" i="3"/>
  <c r="CI29" i="3"/>
  <c r="CH29" i="3"/>
  <c r="CJ28" i="3"/>
  <c r="CI28" i="3"/>
  <c r="CH28" i="3"/>
  <c r="CJ27" i="3"/>
  <c r="CI27" i="3"/>
  <c r="CH27" i="3"/>
  <c r="CJ26" i="3"/>
  <c r="CI26" i="3"/>
  <c r="CH26" i="3"/>
  <c r="CJ25" i="3"/>
  <c r="CI25" i="3"/>
  <c r="CH25" i="3"/>
  <c r="CJ22" i="3"/>
  <c r="CI22" i="3"/>
  <c r="CH22" i="3"/>
  <c r="CJ21" i="3"/>
  <c r="CI21" i="3"/>
  <c r="CH21" i="3"/>
  <c r="CJ20" i="3"/>
  <c r="CI20" i="3"/>
  <c r="CH20" i="3"/>
  <c r="CJ19" i="3"/>
  <c r="CI19" i="3"/>
  <c r="CH19" i="3"/>
  <c r="CJ18" i="3"/>
  <c r="CI18" i="3"/>
  <c r="CH18" i="3"/>
  <c r="CJ17" i="3"/>
  <c r="CI17" i="3"/>
  <c r="CH17" i="3"/>
  <c r="CJ16" i="3"/>
  <c r="CI16" i="3"/>
  <c r="CH16" i="3"/>
  <c r="CJ15" i="3"/>
  <c r="CI15" i="3"/>
  <c r="CH15" i="3"/>
  <c r="CJ14" i="3"/>
  <c r="CI14" i="3"/>
  <c r="CH14" i="3"/>
  <c r="CJ11" i="3"/>
  <c r="CI11" i="3"/>
  <c r="CH11" i="3"/>
  <c r="CJ10" i="3"/>
  <c r="CI10" i="3"/>
  <c r="CH10" i="3"/>
  <c r="CJ9" i="3"/>
  <c r="CI9" i="3"/>
  <c r="CH9" i="3"/>
  <c r="CJ8" i="3"/>
  <c r="CI8" i="3"/>
  <c r="CH8" i="3"/>
  <c r="CJ7" i="3"/>
  <c r="CI7" i="3"/>
  <c r="CH7" i="3"/>
  <c r="CJ6" i="3"/>
  <c r="CI6" i="3"/>
  <c r="CH6" i="3"/>
  <c r="CJ5" i="3"/>
  <c r="CI5" i="3"/>
  <c r="CH5" i="3"/>
  <c r="CJ4" i="3"/>
  <c r="CI4" i="3"/>
  <c r="CH4" i="3"/>
  <c r="CJ3" i="3"/>
  <c r="CI3" i="3"/>
  <c r="CH3" i="3"/>
  <c r="CJ2" i="3"/>
  <c r="CI2" i="3"/>
  <c r="CH2" i="3"/>
  <c r="CG55" i="3"/>
  <c r="CF55" i="3"/>
  <c r="CE55" i="3"/>
  <c r="CG54" i="3"/>
  <c r="CF54" i="3"/>
  <c r="CE54" i="3"/>
  <c r="CG53" i="3"/>
  <c r="CF53" i="3"/>
  <c r="CE53" i="3"/>
  <c r="CG52" i="3"/>
  <c r="CF52" i="3"/>
  <c r="CE52" i="3"/>
  <c r="CG51" i="3"/>
  <c r="CF51" i="3"/>
  <c r="CE51" i="3"/>
  <c r="CG50" i="3"/>
  <c r="CF50" i="3"/>
  <c r="CE50" i="3"/>
  <c r="CG49" i="3"/>
  <c r="CF49" i="3"/>
  <c r="CE49" i="3"/>
  <c r="CG48" i="3"/>
  <c r="CF48" i="3"/>
  <c r="CE48" i="3"/>
  <c r="CG47" i="3"/>
  <c r="CF47" i="3"/>
  <c r="CE47" i="3"/>
  <c r="CG46" i="3"/>
  <c r="CF46" i="3"/>
  <c r="CE46" i="3"/>
  <c r="CG45" i="3"/>
  <c r="CF45" i="3"/>
  <c r="CE45" i="3"/>
  <c r="CG42" i="3"/>
  <c r="CF42" i="3"/>
  <c r="CE42" i="3"/>
  <c r="CG41" i="3"/>
  <c r="CF41" i="3"/>
  <c r="CE41" i="3"/>
  <c r="CG40" i="3"/>
  <c r="CF40" i="3"/>
  <c r="CE40" i="3"/>
  <c r="CG39" i="3"/>
  <c r="CF39" i="3"/>
  <c r="CE39" i="3"/>
  <c r="CG38" i="3"/>
  <c r="CF38" i="3"/>
  <c r="CE38" i="3"/>
  <c r="CG37" i="3"/>
  <c r="CF37" i="3"/>
  <c r="CE37" i="3"/>
  <c r="CG36" i="3"/>
  <c r="CF36" i="3"/>
  <c r="CE36" i="3"/>
  <c r="CG33" i="3"/>
  <c r="CF33" i="3"/>
  <c r="CE33" i="3"/>
  <c r="CG32" i="3"/>
  <c r="CF32" i="3"/>
  <c r="CE32" i="3"/>
  <c r="CG31" i="3"/>
  <c r="CF31" i="3"/>
  <c r="CE31" i="3"/>
  <c r="CG30" i="3"/>
  <c r="CF30" i="3"/>
  <c r="CE30" i="3"/>
  <c r="CG29" i="3"/>
  <c r="CF29" i="3"/>
  <c r="CE29" i="3"/>
  <c r="CG28" i="3"/>
  <c r="CF28" i="3"/>
  <c r="CE28" i="3"/>
  <c r="CG27" i="3"/>
  <c r="CF27" i="3"/>
  <c r="CE27" i="3"/>
  <c r="CG26" i="3"/>
  <c r="CF26" i="3"/>
  <c r="CE26" i="3"/>
  <c r="CG25" i="3"/>
  <c r="CF25" i="3"/>
  <c r="CE25" i="3"/>
  <c r="CG22" i="3"/>
  <c r="CF22" i="3"/>
  <c r="CE22" i="3"/>
  <c r="CG21" i="3"/>
  <c r="CF21" i="3"/>
  <c r="CE21" i="3"/>
  <c r="CG20" i="3"/>
  <c r="CF20" i="3"/>
  <c r="CE20" i="3"/>
  <c r="CG19" i="3"/>
  <c r="CF19" i="3"/>
  <c r="CE19" i="3"/>
  <c r="CG18" i="3"/>
  <c r="CF18" i="3"/>
  <c r="CE18" i="3"/>
  <c r="CG17" i="3"/>
  <c r="CF17" i="3"/>
  <c r="CE17" i="3"/>
  <c r="CG16" i="3"/>
  <c r="CF16" i="3"/>
  <c r="CE16" i="3"/>
  <c r="CG15" i="3"/>
  <c r="CF15" i="3"/>
  <c r="CE15" i="3"/>
  <c r="CG14" i="3"/>
  <c r="CF14" i="3"/>
  <c r="CE14" i="3"/>
  <c r="CG11" i="3"/>
  <c r="CF11" i="3"/>
  <c r="CE11" i="3"/>
  <c r="CG10" i="3"/>
  <c r="CF10" i="3"/>
  <c r="CE10" i="3"/>
  <c r="CG9" i="3"/>
  <c r="CF9" i="3"/>
  <c r="CE9" i="3"/>
  <c r="CG8" i="3"/>
  <c r="CF8" i="3"/>
  <c r="CE8" i="3"/>
  <c r="CG7" i="3"/>
  <c r="CF7" i="3"/>
  <c r="CE7" i="3"/>
  <c r="CG6" i="3"/>
  <c r="CF6" i="3"/>
  <c r="CE6" i="3"/>
  <c r="CG5" i="3"/>
  <c r="CF5" i="3"/>
  <c r="CE5" i="3"/>
  <c r="CG4" i="3"/>
  <c r="CF4" i="3"/>
  <c r="CE4" i="3"/>
  <c r="CG3" i="3"/>
  <c r="CF3" i="3"/>
  <c r="CE3" i="3"/>
  <c r="CG2" i="3"/>
  <c r="CF2" i="3"/>
  <c r="CE2" i="3"/>
  <c r="CD54" i="3"/>
  <c r="CC54" i="3"/>
  <c r="CB54" i="3"/>
  <c r="CD53" i="3"/>
  <c r="CC53" i="3"/>
  <c r="CB53" i="3"/>
  <c r="CD52" i="3"/>
  <c r="CC52" i="3"/>
  <c r="CB52" i="3"/>
  <c r="CD51" i="3"/>
  <c r="CC51" i="3"/>
  <c r="CB51" i="3"/>
  <c r="CD50" i="3"/>
  <c r="CC50" i="3"/>
  <c r="CB50" i="3"/>
  <c r="CD49" i="3"/>
  <c r="CC49" i="3"/>
  <c r="CB49" i="3"/>
  <c r="CD48" i="3"/>
  <c r="CC48" i="3"/>
  <c r="CB48" i="3"/>
  <c r="CD47" i="3"/>
  <c r="CC47" i="3"/>
  <c r="CB47" i="3"/>
  <c r="CD46" i="3"/>
  <c r="CC46" i="3"/>
  <c r="CB46" i="3"/>
  <c r="CD45" i="3"/>
  <c r="CC45" i="3"/>
  <c r="CB45" i="3"/>
  <c r="CD42" i="3"/>
  <c r="CC42" i="3"/>
  <c r="CB42" i="3"/>
  <c r="CD41" i="3"/>
  <c r="CC41" i="3"/>
  <c r="CB41" i="3"/>
  <c r="CD40" i="3"/>
  <c r="CC40" i="3"/>
  <c r="CB40" i="3"/>
  <c r="CD39" i="3"/>
  <c r="CC39" i="3"/>
  <c r="CB39" i="3"/>
  <c r="CD38" i="3"/>
  <c r="CC38" i="3"/>
  <c r="CB38" i="3"/>
  <c r="CD37" i="3"/>
  <c r="CC37" i="3"/>
  <c r="CB37" i="3"/>
  <c r="CD36" i="3"/>
  <c r="CC36" i="3"/>
  <c r="CB36" i="3"/>
  <c r="CD33" i="3"/>
  <c r="CC33" i="3"/>
  <c r="CB33" i="3"/>
  <c r="CD32" i="3"/>
  <c r="CC32" i="3"/>
  <c r="CB32" i="3"/>
  <c r="CD31" i="3"/>
  <c r="CC31" i="3"/>
  <c r="CB31" i="3"/>
  <c r="CD30" i="3"/>
  <c r="CC30" i="3"/>
  <c r="CB30" i="3"/>
  <c r="CD29" i="3"/>
  <c r="CC29" i="3"/>
  <c r="CB29" i="3"/>
  <c r="CD28" i="3"/>
  <c r="CC28" i="3"/>
  <c r="CB28" i="3"/>
  <c r="CD27" i="3"/>
  <c r="CC27" i="3"/>
  <c r="CB27" i="3"/>
  <c r="CD26" i="3"/>
  <c r="CC26" i="3"/>
  <c r="CB26" i="3"/>
  <c r="CD25" i="3"/>
  <c r="CC25" i="3"/>
  <c r="CB25" i="3"/>
  <c r="CD21" i="3"/>
  <c r="CC21" i="3"/>
  <c r="CB21" i="3"/>
  <c r="CD20" i="3"/>
  <c r="CC20" i="3"/>
  <c r="CB20" i="3"/>
  <c r="CD19" i="3"/>
  <c r="CC19" i="3"/>
  <c r="CB19" i="3"/>
  <c r="CD18" i="3"/>
  <c r="CC18" i="3"/>
  <c r="CB18" i="3"/>
  <c r="CD17" i="3"/>
  <c r="CC17" i="3"/>
  <c r="CB17" i="3"/>
  <c r="CD16" i="3"/>
  <c r="CC16" i="3"/>
  <c r="CB16" i="3"/>
  <c r="CD15" i="3"/>
  <c r="CC15" i="3"/>
  <c r="CB15" i="3"/>
  <c r="CD14" i="3"/>
  <c r="CC14" i="3"/>
  <c r="CB14" i="3"/>
  <c r="CD10" i="3"/>
  <c r="CC10" i="3"/>
  <c r="CB10" i="3"/>
  <c r="CD9" i="3"/>
  <c r="CC9" i="3"/>
  <c r="CB9" i="3"/>
  <c r="CD8" i="3"/>
  <c r="CC8" i="3"/>
  <c r="CB8" i="3"/>
  <c r="CD7" i="3"/>
  <c r="CC7" i="3"/>
  <c r="CB7" i="3"/>
  <c r="CD6" i="3"/>
  <c r="CC6" i="3"/>
  <c r="CB6" i="3"/>
  <c r="CD5" i="3"/>
  <c r="CC5" i="3"/>
  <c r="CB5" i="3"/>
  <c r="CD4" i="3"/>
  <c r="CC4" i="3"/>
  <c r="CB4" i="3"/>
  <c r="CD3" i="3"/>
  <c r="CC3" i="3"/>
  <c r="CB3" i="3"/>
  <c r="CD2" i="3"/>
  <c r="CC2" i="3"/>
  <c r="CB2" i="3"/>
  <c r="CA54" i="3"/>
  <c r="BZ54" i="3"/>
  <c r="BY54" i="3"/>
  <c r="CA53" i="3"/>
  <c r="BZ53" i="3"/>
  <c r="BY53" i="3"/>
  <c r="CA52" i="3"/>
  <c r="BZ52" i="3"/>
  <c r="BY52" i="3"/>
  <c r="CA51" i="3"/>
  <c r="BZ51" i="3"/>
  <c r="BY51" i="3"/>
  <c r="CA50" i="3"/>
  <c r="BZ50" i="3"/>
  <c r="BY50" i="3"/>
  <c r="CA49" i="3"/>
  <c r="BZ49" i="3"/>
  <c r="BY49" i="3"/>
  <c r="CA48" i="3"/>
  <c r="BZ48" i="3"/>
  <c r="BY48" i="3"/>
  <c r="CA47" i="3"/>
  <c r="BZ47" i="3"/>
  <c r="BY47" i="3"/>
  <c r="CA46" i="3"/>
  <c r="BZ46" i="3"/>
  <c r="BY46" i="3"/>
  <c r="CA45" i="3"/>
  <c r="BZ45" i="3"/>
  <c r="BY45" i="3"/>
  <c r="CA42" i="3"/>
  <c r="BZ42" i="3"/>
  <c r="BY42" i="3"/>
  <c r="CA41" i="3"/>
  <c r="BZ41" i="3"/>
  <c r="BY41" i="3"/>
  <c r="CA40" i="3"/>
  <c r="BZ40" i="3"/>
  <c r="BY40" i="3"/>
  <c r="CA39" i="3"/>
  <c r="BZ39" i="3"/>
  <c r="BY39" i="3"/>
  <c r="CA38" i="3"/>
  <c r="BZ38" i="3"/>
  <c r="BY38" i="3"/>
  <c r="CA37" i="3"/>
  <c r="BZ37" i="3"/>
  <c r="BY37" i="3"/>
  <c r="CA36" i="3"/>
  <c r="BZ36" i="3"/>
  <c r="BY36" i="3"/>
  <c r="CA33" i="3"/>
  <c r="BZ33" i="3"/>
  <c r="BY33" i="3"/>
  <c r="CA32" i="3"/>
  <c r="BZ32" i="3"/>
  <c r="BY32" i="3"/>
  <c r="CA31" i="3"/>
  <c r="BZ31" i="3"/>
  <c r="BY31" i="3"/>
  <c r="CA30" i="3"/>
  <c r="BZ30" i="3"/>
  <c r="BY30" i="3"/>
  <c r="CA29" i="3"/>
  <c r="BZ29" i="3"/>
  <c r="BY29" i="3"/>
  <c r="CA28" i="3"/>
  <c r="BZ28" i="3"/>
  <c r="BY28" i="3"/>
  <c r="CA27" i="3"/>
  <c r="BZ27" i="3"/>
  <c r="BY27" i="3"/>
  <c r="CA26" i="3"/>
  <c r="BZ26" i="3"/>
  <c r="BY26" i="3"/>
  <c r="CA25" i="3"/>
  <c r="BZ25" i="3"/>
  <c r="BY25" i="3"/>
  <c r="CA21" i="3"/>
  <c r="BZ21" i="3"/>
  <c r="BY21" i="3"/>
  <c r="CA20" i="3"/>
  <c r="BZ20" i="3"/>
  <c r="BY20" i="3"/>
  <c r="CA19" i="3"/>
  <c r="BZ19" i="3"/>
  <c r="BY19" i="3"/>
  <c r="CA18" i="3"/>
  <c r="BZ18" i="3"/>
  <c r="BY18" i="3"/>
  <c r="CA17" i="3"/>
  <c r="BZ17" i="3"/>
  <c r="BY17" i="3"/>
  <c r="CA16" i="3"/>
  <c r="BZ16" i="3"/>
  <c r="BY16" i="3"/>
  <c r="CA15" i="3"/>
  <c r="BZ15" i="3"/>
  <c r="BY15" i="3"/>
  <c r="CA14" i="3"/>
  <c r="BZ14" i="3"/>
  <c r="BY14" i="3"/>
  <c r="CA11" i="3"/>
  <c r="BZ11" i="3"/>
  <c r="BY11" i="3"/>
  <c r="CA10" i="3"/>
  <c r="BZ10" i="3"/>
  <c r="BY10" i="3"/>
  <c r="CA9" i="3"/>
  <c r="BZ9" i="3"/>
  <c r="BY9" i="3"/>
  <c r="CA8" i="3"/>
  <c r="BZ8" i="3"/>
  <c r="BY8" i="3"/>
  <c r="CA7" i="3"/>
  <c r="BZ7" i="3"/>
  <c r="BY7" i="3"/>
  <c r="CA6" i="3"/>
  <c r="BZ6" i="3"/>
  <c r="BY6" i="3"/>
  <c r="CA5" i="3"/>
  <c r="BZ5" i="3"/>
  <c r="BY5" i="3"/>
  <c r="CA4" i="3"/>
  <c r="BZ4" i="3"/>
  <c r="BY4" i="3"/>
  <c r="CA3" i="3"/>
  <c r="BZ3" i="3"/>
  <c r="BY3" i="3"/>
  <c r="CA2" i="3"/>
  <c r="BZ2" i="3"/>
  <c r="BY2" i="3"/>
  <c r="BX53" i="3"/>
  <c r="BW53" i="3"/>
  <c r="BV53" i="3"/>
  <c r="BX52" i="3"/>
  <c r="BW52" i="3"/>
  <c r="BV52" i="3"/>
  <c r="BX51" i="3"/>
  <c r="BW51" i="3"/>
  <c r="BV51" i="3"/>
  <c r="BX50" i="3"/>
  <c r="BW50" i="3"/>
  <c r="BV50" i="3"/>
  <c r="BX49" i="3"/>
  <c r="BW49" i="3"/>
  <c r="BV49" i="3"/>
  <c r="BX48" i="3"/>
  <c r="BW48" i="3"/>
  <c r="BV48" i="3"/>
  <c r="BX47" i="3"/>
  <c r="BW47" i="3"/>
  <c r="BV47" i="3"/>
  <c r="BX46" i="3"/>
  <c r="BW46" i="3"/>
  <c r="BV46" i="3"/>
  <c r="BX45" i="3"/>
  <c r="BW45" i="3"/>
  <c r="BV45" i="3"/>
  <c r="BX42" i="3"/>
  <c r="BW42" i="3"/>
  <c r="BV42" i="3"/>
  <c r="BX41" i="3"/>
  <c r="BW41" i="3"/>
  <c r="BV41" i="3"/>
  <c r="BX40" i="3"/>
  <c r="BW40" i="3"/>
  <c r="BV40" i="3"/>
  <c r="BX39" i="3"/>
  <c r="BW39" i="3"/>
  <c r="BV39" i="3"/>
  <c r="BX38" i="3"/>
  <c r="BW38" i="3"/>
  <c r="BV38" i="3"/>
  <c r="BX37" i="3"/>
  <c r="BW37" i="3"/>
  <c r="BV37" i="3"/>
  <c r="BX36" i="3"/>
  <c r="BW36" i="3"/>
  <c r="BV36" i="3"/>
  <c r="BX33" i="3"/>
  <c r="BW33" i="3"/>
  <c r="BV33" i="3"/>
  <c r="BX32" i="3"/>
  <c r="BW32" i="3"/>
  <c r="BV32" i="3"/>
  <c r="BX31" i="3"/>
  <c r="BW31" i="3"/>
  <c r="BV31" i="3"/>
  <c r="BX30" i="3"/>
  <c r="BW30" i="3"/>
  <c r="BV30" i="3"/>
  <c r="BX29" i="3"/>
  <c r="BW29" i="3"/>
  <c r="BV29" i="3"/>
  <c r="BX28" i="3"/>
  <c r="BW28" i="3"/>
  <c r="BV28" i="3"/>
  <c r="BX27" i="3"/>
  <c r="BW27" i="3"/>
  <c r="BV27" i="3"/>
  <c r="BX26" i="3"/>
  <c r="BW26" i="3"/>
  <c r="BV26" i="3"/>
  <c r="BX25" i="3"/>
  <c r="BW25" i="3"/>
  <c r="BV25" i="3"/>
  <c r="BX21" i="3"/>
  <c r="BW21" i="3"/>
  <c r="BV21" i="3"/>
  <c r="BX20" i="3"/>
  <c r="BW20" i="3"/>
  <c r="BV20" i="3"/>
  <c r="BX19" i="3"/>
  <c r="BW19" i="3"/>
  <c r="BV19" i="3"/>
  <c r="BX18" i="3"/>
  <c r="BW18" i="3"/>
  <c r="BV18" i="3"/>
  <c r="BX17" i="3"/>
  <c r="BW17" i="3"/>
  <c r="BV17" i="3"/>
  <c r="BX16" i="3"/>
  <c r="BW16" i="3"/>
  <c r="BV16" i="3"/>
  <c r="BX15" i="3"/>
  <c r="BW15" i="3"/>
  <c r="BV15" i="3"/>
  <c r="BX14" i="3"/>
  <c r="BW14" i="3"/>
  <c r="BV14" i="3"/>
  <c r="BX11" i="3"/>
  <c r="BW11" i="3"/>
  <c r="BV11" i="3"/>
  <c r="BX10" i="3"/>
  <c r="BW10" i="3"/>
  <c r="BV10" i="3"/>
  <c r="BX9" i="3"/>
  <c r="BW9" i="3"/>
  <c r="BV9" i="3"/>
  <c r="BX8" i="3"/>
  <c r="BW8" i="3"/>
  <c r="BV8" i="3"/>
  <c r="BX7" i="3"/>
  <c r="BW7" i="3"/>
  <c r="BV7" i="3"/>
  <c r="BX6" i="3"/>
  <c r="BW6" i="3"/>
  <c r="BV6" i="3"/>
  <c r="BX5" i="3"/>
  <c r="BW5" i="3"/>
  <c r="BV5" i="3"/>
  <c r="BX4" i="3"/>
  <c r="BW4" i="3"/>
  <c r="BV4" i="3"/>
  <c r="BX3" i="3"/>
  <c r="BW3" i="3"/>
  <c r="BV3" i="3"/>
  <c r="BX2" i="3"/>
  <c r="BW2" i="3"/>
  <c r="BV2" i="3"/>
  <c r="BU55" i="3"/>
  <c r="BT55" i="3"/>
  <c r="BS55" i="3"/>
  <c r="BU54" i="3"/>
  <c r="BT54" i="3"/>
  <c r="BS54" i="3"/>
  <c r="BU53" i="3"/>
  <c r="BT53" i="3"/>
  <c r="BS53" i="3"/>
  <c r="BU52" i="3"/>
  <c r="BT52" i="3"/>
  <c r="BS52" i="3"/>
  <c r="BU51" i="3"/>
  <c r="BT51" i="3"/>
  <c r="BS51" i="3"/>
  <c r="BU50" i="3"/>
  <c r="BT50" i="3"/>
  <c r="BS50" i="3"/>
  <c r="BU49" i="3"/>
  <c r="BT49" i="3"/>
  <c r="BS49" i="3"/>
  <c r="BU48" i="3"/>
  <c r="BT48" i="3"/>
  <c r="BS48" i="3"/>
  <c r="BU47" i="3"/>
  <c r="BT47" i="3"/>
  <c r="BS47" i="3"/>
  <c r="BU46" i="3"/>
  <c r="BT46" i="3"/>
  <c r="BS46" i="3"/>
  <c r="BU45" i="3"/>
  <c r="BT45" i="3"/>
  <c r="BS45" i="3"/>
  <c r="BU41" i="3"/>
  <c r="BT41" i="3"/>
  <c r="BS41" i="3"/>
  <c r="BU40" i="3"/>
  <c r="BT40" i="3"/>
  <c r="BS40" i="3"/>
  <c r="BU39" i="3"/>
  <c r="BT39" i="3"/>
  <c r="BS39" i="3"/>
  <c r="BU38" i="3"/>
  <c r="BT38" i="3"/>
  <c r="BS38" i="3"/>
  <c r="BU37" i="3"/>
  <c r="BT37" i="3"/>
  <c r="BS37" i="3"/>
  <c r="BU36" i="3"/>
  <c r="BT36" i="3"/>
  <c r="BS36" i="3"/>
  <c r="BU32" i="3"/>
  <c r="BT32" i="3"/>
  <c r="BS32" i="3"/>
  <c r="BU31" i="3"/>
  <c r="BT31" i="3"/>
  <c r="BS31" i="3"/>
  <c r="BU30" i="3"/>
  <c r="BT30" i="3"/>
  <c r="BS30" i="3"/>
  <c r="BU29" i="3"/>
  <c r="BT29" i="3"/>
  <c r="BS29" i="3"/>
  <c r="BU28" i="3"/>
  <c r="BT28" i="3"/>
  <c r="BS28" i="3"/>
  <c r="BU27" i="3"/>
  <c r="BT27" i="3"/>
  <c r="BS27" i="3"/>
  <c r="BU26" i="3"/>
  <c r="BT26" i="3"/>
  <c r="BS26" i="3"/>
  <c r="BU25" i="3"/>
  <c r="BT25" i="3"/>
  <c r="BS25" i="3"/>
  <c r="BU22" i="3"/>
  <c r="BT22" i="3"/>
  <c r="BS22" i="3"/>
  <c r="BU21" i="3"/>
  <c r="BT21" i="3"/>
  <c r="BS21" i="3"/>
  <c r="BU20" i="3"/>
  <c r="BT20" i="3"/>
  <c r="BS20" i="3"/>
  <c r="BU19" i="3"/>
  <c r="BT19" i="3"/>
  <c r="BS19" i="3"/>
  <c r="BU18" i="3"/>
  <c r="BT18" i="3"/>
  <c r="BS18" i="3"/>
  <c r="BU17" i="3"/>
  <c r="BT17" i="3"/>
  <c r="BS17" i="3"/>
  <c r="BU16" i="3"/>
  <c r="BT16" i="3"/>
  <c r="BS16" i="3"/>
  <c r="BU15" i="3"/>
  <c r="BT15" i="3"/>
  <c r="BS15" i="3"/>
  <c r="BU14" i="3"/>
  <c r="BT14" i="3"/>
  <c r="BS14" i="3"/>
  <c r="BU10" i="3"/>
  <c r="BT10" i="3"/>
  <c r="BS10" i="3"/>
  <c r="BU9" i="3"/>
  <c r="BT9" i="3"/>
  <c r="BS9" i="3"/>
  <c r="BU8" i="3"/>
  <c r="BT8" i="3"/>
  <c r="BS8" i="3"/>
  <c r="BU7" i="3"/>
  <c r="BT7" i="3"/>
  <c r="BS7" i="3"/>
  <c r="BU6" i="3"/>
  <c r="BT6" i="3"/>
  <c r="BS6" i="3"/>
  <c r="BU5" i="3"/>
  <c r="BT5" i="3"/>
  <c r="BS5" i="3"/>
  <c r="BU4" i="3"/>
  <c r="BT4" i="3"/>
  <c r="BS4" i="3"/>
  <c r="BU3" i="3"/>
  <c r="BT3" i="3"/>
  <c r="BS3" i="3"/>
  <c r="BU2" i="3"/>
  <c r="BT2" i="3"/>
  <c r="BS2" i="3"/>
  <c r="BR54" i="3"/>
  <c r="BR53" i="3"/>
  <c r="BR52" i="3"/>
  <c r="BR51" i="3"/>
  <c r="BR50" i="3"/>
  <c r="BR49" i="3"/>
  <c r="BR48" i="3"/>
  <c r="BR47" i="3"/>
  <c r="BR46" i="3"/>
  <c r="BR45" i="3"/>
  <c r="BR42" i="3"/>
  <c r="BR41" i="3"/>
  <c r="BR40" i="3"/>
  <c r="BR39" i="3"/>
  <c r="BR38" i="3"/>
  <c r="BR37" i="3"/>
  <c r="BR36" i="3"/>
  <c r="BR33" i="3"/>
  <c r="BR32" i="3"/>
  <c r="BR31" i="3"/>
  <c r="BR30" i="3"/>
  <c r="BR29" i="3"/>
  <c r="BR28" i="3"/>
  <c r="BR27" i="3"/>
  <c r="BR26" i="3"/>
  <c r="BR25" i="3"/>
  <c r="BR21" i="3"/>
  <c r="BR20" i="3"/>
  <c r="BR19" i="3"/>
  <c r="BR18" i="3"/>
  <c r="BR17" i="3"/>
  <c r="BR16" i="3"/>
  <c r="BR15" i="3"/>
  <c r="BR14" i="3"/>
  <c r="BR10" i="3"/>
  <c r="BR9" i="3"/>
  <c r="BR8" i="3"/>
  <c r="BR7" i="3"/>
  <c r="BR6" i="3"/>
  <c r="BR5" i="3"/>
  <c r="BQ54" i="3"/>
  <c r="BQ53" i="3"/>
  <c r="BQ52" i="3"/>
  <c r="BQ51" i="3"/>
  <c r="BQ50" i="3"/>
  <c r="BQ49" i="3"/>
  <c r="BQ48" i="3"/>
  <c r="BQ47" i="3"/>
  <c r="BQ46" i="3"/>
  <c r="BQ45" i="3"/>
  <c r="BQ42" i="3"/>
  <c r="BQ41" i="3"/>
  <c r="BQ40" i="3"/>
  <c r="BQ39" i="3"/>
  <c r="BQ38" i="3"/>
  <c r="BQ37" i="3"/>
  <c r="BQ36" i="3"/>
  <c r="BQ33" i="3"/>
  <c r="BQ32" i="3"/>
  <c r="BQ31" i="3"/>
  <c r="BQ30" i="3"/>
  <c r="BQ29" i="3"/>
  <c r="BQ28" i="3"/>
  <c r="BQ27" i="3"/>
  <c r="BQ26" i="3"/>
  <c r="BQ25" i="3"/>
  <c r="BQ21" i="3"/>
  <c r="BQ20" i="3"/>
  <c r="BQ19" i="3"/>
  <c r="BQ18" i="3"/>
  <c r="BQ17" i="3"/>
  <c r="BQ16" i="3"/>
  <c r="BQ15" i="3"/>
  <c r="BQ14" i="3"/>
  <c r="BQ11" i="3"/>
  <c r="BQ10" i="3"/>
  <c r="BQ9" i="3"/>
  <c r="BQ8" i="3"/>
  <c r="BQ7" i="3"/>
  <c r="BQ6" i="3"/>
  <c r="BQ5" i="3"/>
  <c r="BQ4" i="3"/>
  <c r="BQ3" i="3"/>
  <c r="BQ2" i="3"/>
  <c r="BP53" i="3"/>
  <c r="BP52" i="3"/>
  <c r="BP51" i="3"/>
  <c r="BP50" i="3"/>
  <c r="BP49" i="3"/>
  <c r="BP48" i="3"/>
  <c r="BP47" i="3"/>
  <c r="BP46" i="3"/>
  <c r="BP45" i="3"/>
  <c r="BP42" i="3"/>
  <c r="BP41" i="3"/>
  <c r="BP40" i="3"/>
  <c r="BP39" i="3"/>
  <c r="BP38" i="3"/>
  <c r="BP37" i="3"/>
  <c r="BP36" i="3"/>
  <c r="BP33" i="3"/>
  <c r="BP32" i="3"/>
  <c r="BP31" i="3"/>
  <c r="BP30" i="3"/>
  <c r="BP29" i="3"/>
  <c r="BP28" i="3"/>
  <c r="BP27" i="3"/>
  <c r="BP26" i="3"/>
  <c r="BP25" i="3"/>
  <c r="BP21" i="3"/>
  <c r="BP20" i="3"/>
  <c r="BP19" i="3"/>
  <c r="BP18" i="3"/>
  <c r="BP17" i="3"/>
  <c r="BP16" i="3"/>
  <c r="BP15" i="3"/>
  <c r="BP14" i="3"/>
  <c r="BP11" i="3"/>
  <c r="BP10" i="3"/>
  <c r="BP9" i="3"/>
  <c r="BP8" i="3"/>
  <c r="BP7" i="3"/>
  <c r="BP6" i="3"/>
  <c r="BP5" i="3"/>
  <c r="BP4" i="3"/>
  <c r="BP3" i="3"/>
  <c r="BP2" i="3"/>
  <c r="BO55" i="3"/>
  <c r="BO54" i="3"/>
  <c r="BO53" i="3"/>
  <c r="BO52" i="3"/>
  <c r="BO51" i="3"/>
  <c r="BO50" i="3"/>
  <c r="BO49" i="3"/>
  <c r="BO48" i="3"/>
  <c r="BO47" i="3"/>
  <c r="BO46" i="3"/>
  <c r="BO45" i="3"/>
  <c r="BO41" i="3"/>
  <c r="BO40" i="3"/>
  <c r="BO39" i="3"/>
  <c r="BO38" i="3"/>
  <c r="BO37" i="3"/>
  <c r="BO36" i="3"/>
  <c r="BO32" i="3"/>
  <c r="BO31" i="3"/>
  <c r="BO30" i="3"/>
  <c r="BO29" i="3"/>
  <c r="BO28" i="3"/>
  <c r="BO27" i="3"/>
  <c r="BO26" i="3"/>
  <c r="BO25" i="3"/>
  <c r="BO22" i="3"/>
  <c r="BO21" i="3"/>
  <c r="BO20" i="3"/>
  <c r="BO19" i="3"/>
  <c r="BO18" i="3"/>
  <c r="BO17" i="3"/>
  <c r="BO16" i="3"/>
  <c r="BO15" i="3"/>
  <c r="BO14" i="3"/>
  <c r="BO10" i="3"/>
  <c r="BO9" i="3"/>
  <c r="BO8" i="3"/>
  <c r="BO7" i="3"/>
  <c r="BO6" i="3"/>
  <c r="BO5" i="3"/>
  <c r="BO4" i="3"/>
  <c r="BO3" i="3"/>
  <c r="BO2" i="3"/>
  <c r="BN54" i="3"/>
  <c r="BN53" i="3"/>
  <c r="BN52" i="3"/>
  <c r="BN51" i="3"/>
  <c r="BN50" i="3"/>
  <c r="BN49" i="3"/>
  <c r="BN48" i="3"/>
  <c r="BN47" i="3"/>
  <c r="BN46" i="3"/>
  <c r="BN45" i="3"/>
  <c r="BN42" i="3"/>
  <c r="BN41" i="3"/>
  <c r="BN40" i="3"/>
  <c r="BN39" i="3"/>
  <c r="BN38" i="3"/>
  <c r="BN37" i="3"/>
  <c r="BN36" i="3"/>
  <c r="BN33" i="3"/>
  <c r="BN32" i="3"/>
  <c r="BN31" i="3"/>
  <c r="BN30" i="3"/>
  <c r="BN29" i="3"/>
  <c r="BN28" i="3"/>
  <c r="BN27" i="3"/>
  <c r="BN26" i="3"/>
  <c r="BN25" i="3"/>
  <c r="BN21" i="3"/>
  <c r="BN20" i="3"/>
  <c r="BN19" i="3"/>
  <c r="BN18" i="3"/>
  <c r="BN17" i="3"/>
  <c r="BN16" i="3"/>
  <c r="BN15" i="3"/>
  <c r="BN14" i="3"/>
  <c r="BN10" i="3"/>
  <c r="BN9" i="3"/>
  <c r="BN8" i="3"/>
  <c r="BN7" i="3"/>
  <c r="BN6" i="3"/>
  <c r="BN5" i="3"/>
  <c r="BN4" i="3"/>
  <c r="BN3" i="3"/>
  <c r="BN2" i="3"/>
  <c r="BM54" i="3"/>
  <c r="BM53" i="3"/>
  <c r="BM52" i="3"/>
  <c r="BM51" i="3"/>
  <c r="BM50" i="3"/>
  <c r="BM49" i="3"/>
  <c r="BM48" i="3"/>
  <c r="BM47" i="3"/>
  <c r="BM46" i="3"/>
  <c r="BM45" i="3"/>
  <c r="BM42" i="3"/>
  <c r="BM41" i="3"/>
  <c r="BM40" i="3"/>
  <c r="BM39" i="3"/>
  <c r="BM38" i="3"/>
  <c r="BM37" i="3"/>
  <c r="BM36" i="3"/>
  <c r="BM33" i="3"/>
  <c r="BM32" i="3"/>
  <c r="BM31" i="3"/>
  <c r="BM30" i="3"/>
  <c r="BM29" i="3"/>
  <c r="BM28" i="3"/>
  <c r="BM27" i="3"/>
  <c r="BM26" i="3"/>
  <c r="BM25" i="3"/>
  <c r="BM21" i="3"/>
  <c r="BM20" i="3"/>
  <c r="BM19" i="3"/>
  <c r="BM18" i="3"/>
  <c r="BM17" i="3"/>
  <c r="BM16" i="3"/>
  <c r="BM15" i="3"/>
  <c r="BM14" i="3"/>
  <c r="BM11" i="3"/>
  <c r="BM10" i="3"/>
  <c r="BM9" i="3"/>
  <c r="BM8" i="3"/>
  <c r="BM7" i="3"/>
  <c r="BM6" i="3"/>
  <c r="BM5" i="3"/>
  <c r="BM4" i="3"/>
  <c r="BM3" i="3"/>
  <c r="BM2" i="3"/>
  <c r="BL53" i="3"/>
  <c r="BL52" i="3"/>
  <c r="BL51" i="3"/>
  <c r="BL50" i="3"/>
  <c r="BL49" i="3"/>
  <c r="BL48" i="3"/>
  <c r="BL47" i="3"/>
  <c r="BL46" i="3"/>
  <c r="BL45" i="3"/>
  <c r="BL42" i="3"/>
  <c r="BL41" i="3"/>
  <c r="BL40" i="3"/>
  <c r="BL39" i="3"/>
  <c r="BL38" i="3"/>
  <c r="BL37" i="3"/>
  <c r="BL36" i="3"/>
  <c r="BL33" i="3"/>
  <c r="BL32" i="3"/>
  <c r="BL31" i="3"/>
  <c r="BL30" i="3"/>
  <c r="BL29" i="3"/>
  <c r="BL28" i="3"/>
  <c r="BL27" i="3"/>
  <c r="BL26" i="3"/>
  <c r="BL25" i="3"/>
  <c r="BL21" i="3"/>
  <c r="BL20" i="3"/>
  <c r="BL19" i="3"/>
  <c r="BL18" i="3"/>
  <c r="BL17" i="3"/>
  <c r="BL16" i="3"/>
  <c r="BL15" i="3"/>
  <c r="BL14" i="3"/>
  <c r="BL11" i="3"/>
  <c r="BL10" i="3"/>
  <c r="BL9" i="3"/>
  <c r="BL8" i="3"/>
  <c r="BL7" i="3"/>
  <c r="BL6" i="3"/>
  <c r="BL5" i="3"/>
  <c r="BL4" i="3"/>
  <c r="BL3" i="3"/>
  <c r="BL2" i="3"/>
  <c r="BK55" i="3"/>
  <c r="BK54" i="3"/>
  <c r="BK53" i="3"/>
  <c r="BK52" i="3"/>
  <c r="BK51" i="3"/>
  <c r="BK50" i="3"/>
  <c r="BK49" i="3"/>
  <c r="BK48" i="3"/>
  <c r="BK47" i="3"/>
  <c r="BK46" i="3"/>
  <c r="BK45" i="3"/>
  <c r="BK41" i="3"/>
  <c r="BK40" i="3"/>
  <c r="BK39" i="3"/>
  <c r="BK38" i="3"/>
  <c r="BK37" i="3"/>
  <c r="BK36" i="3"/>
  <c r="BK32" i="3"/>
  <c r="BK31" i="3"/>
  <c r="BK30" i="3"/>
  <c r="BK29" i="3"/>
  <c r="BK28" i="3"/>
  <c r="BK27" i="3"/>
  <c r="BK26" i="3"/>
  <c r="BK25" i="3"/>
  <c r="BK22" i="3"/>
  <c r="BK21" i="3"/>
  <c r="BK20" i="3"/>
  <c r="BK19" i="3"/>
  <c r="BK18" i="3"/>
  <c r="BK17" i="3"/>
  <c r="BK16" i="3"/>
  <c r="BK15" i="3"/>
  <c r="BK14" i="3"/>
  <c r="BK10" i="3"/>
  <c r="BK9" i="3"/>
  <c r="BK8" i="3"/>
  <c r="BK7" i="3"/>
  <c r="BK6" i="3"/>
  <c r="BK5" i="3"/>
  <c r="BK4" i="3"/>
  <c r="BK3" i="3"/>
  <c r="BK2" i="3"/>
  <c r="BJ54" i="3"/>
  <c r="BJ53" i="3"/>
  <c r="BJ52" i="3"/>
  <c r="BJ51" i="3"/>
  <c r="BJ50" i="3"/>
  <c r="BJ49" i="3"/>
  <c r="BJ48" i="3"/>
  <c r="BJ47" i="3"/>
  <c r="BJ46" i="3"/>
  <c r="BJ45" i="3"/>
  <c r="BJ42" i="3"/>
  <c r="BJ41" i="3"/>
  <c r="BJ40" i="3"/>
  <c r="BJ39" i="3"/>
  <c r="BJ38" i="3"/>
  <c r="BJ37" i="3"/>
  <c r="BJ36" i="3"/>
  <c r="BJ33" i="3"/>
  <c r="BJ32" i="3"/>
  <c r="BJ31" i="3"/>
  <c r="BJ30" i="3"/>
  <c r="BJ29" i="3"/>
  <c r="BJ28" i="3"/>
  <c r="BJ27" i="3"/>
  <c r="BJ26" i="3"/>
  <c r="BJ25" i="3"/>
  <c r="BJ21" i="3"/>
  <c r="BJ20" i="3"/>
  <c r="BJ19" i="3"/>
  <c r="BJ18" i="3"/>
  <c r="BJ17" i="3"/>
  <c r="BJ16" i="3"/>
  <c r="BJ15" i="3"/>
  <c r="BJ14" i="3"/>
  <c r="BJ10" i="3"/>
  <c r="BJ9" i="3"/>
  <c r="BJ8" i="3"/>
  <c r="BJ7" i="3"/>
  <c r="BJ6" i="3"/>
  <c r="BJ5" i="3"/>
  <c r="BJ4" i="3"/>
  <c r="BJ3" i="3"/>
  <c r="BJ2" i="3"/>
  <c r="BI54" i="3"/>
  <c r="BI53" i="3"/>
  <c r="BI52" i="3"/>
  <c r="BI51" i="3"/>
  <c r="BI50" i="3"/>
  <c r="BI49" i="3"/>
  <c r="BI48" i="3"/>
  <c r="BI47" i="3"/>
  <c r="BI46" i="3"/>
  <c r="BI45" i="3"/>
  <c r="BI42" i="3"/>
  <c r="BI41" i="3"/>
  <c r="BI40" i="3"/>
  <c r="BI39" i="3"/>
  <c r="BI38" i="3"/>
  <c r="BI37" i="3"/>
  <c r="BI36" i="3"/>
  <c r="BI33" i="3"/>
  <c r="BI32" i="3"/>
  <c r="BI31" i="3"/>
  <c r="BI30" i="3"/>
  <c r="BI29" i="3"/>
  <c r="BI28" i="3"/>
  <c r="BI27" i="3"/>
  <c r="BI26" i="3"/>
  <c r="BI25" i="3"/>
  <c r="BI21" i="3"/>
  <c r="BI20" i="3"/>
  <c r="BI19" i="3"/>
  <c r="BI18" i="3"/>
  <c r="BI17" i="3"/>
  <c r="BI16" i="3"/>
  <c r="BI15" i="3"/>
  <c r="BI14" i="3"/>
  <c r="BI11" i="3"/>
  <c r="BI10" i="3"/>
  <c r="BI9" i="3"/>
  <c r="BI8" i="3"/>
  <c r="BI7" i="3"/>
  <c r="BI6" i="3"/>
  <c r="BI5" i="3"/>
  <c r="BI4" i="3"/>
  <c r="BI3" i="3"/>
  <c r="BI2" i="3"/>
  <c r="BH53" i="3"/>
  <c r="BH52" i="3"/>
  <c r="BH51" i="3"/>
  <c r="BH50" i="3"/>
  <c r="BH49" i="3"/>
  <c r="BH48" i="3"/>
  <c r="BH47" i="3"/>
  <c r="BH46" i="3"/>
  <c r="BH45" i="3"/>
  <c r="BH42" i="3"/>
  <c r="BH41" i="3"/>
  <c r="BH40" i="3"/>
  <c r="BH39" i="3"/>
  <c r="BH38" i="3"/>
  <c r="BH37" i="3"/>
  <c r="BH36" i="3"/>
  <c r="BH33" i="3"/>
  <c r="BH32" i="3"/>
  <c r="BH31" i="3"/>
  <c r="BH30" i="3"/>
  <c r="BH29" i="3"/>
  <c r="BH28" i="3"/>
  <c r="BH27" i="3"/>
  <c r="BH26" i="3"/>
  <c r="BH25" i="3"/>
  <c r="BH21" i="3"/>
  <c r="BH20" i="3"/>
  <c r="BH19" i="3"/>
  <c r="BH18" i="3"/>
  <c r="BH17" i="3"/>
  <c r="BH16" i="3"/>
  <c r="BH15" i="3"/>
  <c r="BH14" i="3"/>
  <c r="BH11" i="3"/>
  <c r="BH10" i="3"/>
  <c r="BH9" i="3"/>
  <c r="BH8" i="3"/>
  <c r="BH7" i="3"/>
  <c r="BH6" i="3"/>
  <c r="BH5" i="3"/>
  <c r="BH4" i="3"/>
  <c r="BH3" i="3"/>
  <c r="BH2" i="3"/>
  <c r="BG55" i="3"/>
  <c r="BG54" i="3"/>
  <c r="BG53" i="3"/>
  <c r="BG52" i="3"/>
  <c r="BG51" i="3"/>
  <c r="BG50" i="3"/>
  <c r="BG49" i="3"/>
  <c r="BG48" i="3"/>
  <c r="BG47" i="3"/>
  <c r="BG46" i="3"/>
  <c r="BG45" i="3"/>
  <c r="BG41" i="3"/>
  <c r="BG40" i="3"/>
  <c r="BG39" i="3"/>
  <c r="BG38" i="3"/>
  <c r="BG37" i="3"/>
  <c r="BG36" i="3"/>
  <c r="BG32" i="3"/>
  <c r="BG31" i="3"/>
  <c r="BG30" i="3"/>
  <c r="BG29" i="3"/>
  <c r="BG28" i="3"/>
  <c r="BG27" i="3"/>
  <c r="BG26" i="3"/>
  <c r="BG25" i="3"/>
  <c r="BG22" i="3"/>
  <c r="BG21" i="3"/>
  <c r="BG20" i="3"/>
  <c r="BG19" i="3"/>
  <c r="BG18" i="3"/>
  <c r="BG17" i="3"/>
  <c r="BG16" i="3"/>
  <c r="BG15" i="3"/>
  <c r="BG14" i="3"/>
  <c r="BG10" i="3"/>
  <c r="BG9" i="3"/>
  <c r="BG8" i="3"/>
  <c r="BG7" i="3"/>
  <c r="BG6" i="3"/>
  <c r="BG5" i="3"/>
  <c r="BG4" i="3"/>
  <c r="BG3" i="3"/>
  <c r="BG2" i="3"/>
  <c r="CU6" i="3" s="1"/>
  <c r="BF54" i="3"/>
  <c r="BF53" i="3"/>
  <c r="BF52" i="3"/>
  <c r="BF51" i="3"/>
  <c r="BF50" i="3"/>
  <c r="BF49" i="3"/>
  <c r="BF48" i="3"/>
  <c r="BF47" i="3"/>
  <c r="BF46" i="3"/>
  <c r="BF45" i="3"/>
  <c r="BF42" i="3"/>
  <c r="BF41" i="3"/>
  <c r="BF40" i="3"/>
  <c r="BF39" i="3"/>
  <c r="BF38" i="3"/>
  <c r="BF37" i="3"/>
  <c r="BF36" i="3"/>
  <c r="BF33" i="3"/>
  <c r="BF32" i="3"/>
  <c r="BF31" i="3"/>
  <c r="BF30" i="3"/>
  <c r="BF29" i="3"/>
  <c r="BF28" i="3"/>
  <c r="BF27" i="3"/>
  <c r="BF26" i="3"/>
  <c r="BF25" i="3"/>
  <c r="BF21" i="3"/>
  <c r="BF20" i="3"/>
  <c r="BF19" i="3"/>
  <c r="BF18" i="3"/>
  <c r="BF17" i="3"/>
  <c r="BF16" i="3"/>
  <c r="BF15" i="3"/>
  <c r="BF14" i="3"/>
  <c r="BF11" i="3"/>
  <c r="BF10" i="3"/>
  <c r="BF9" i="3"/>
  <c r="BF8" i="3"/>
  <c r="BF7" i="3"/>
  <c r="BF6" i="3"/>
  <c r="BF5" i="3"/>
  <c r="BF4" i="3"/>
  <c r="BF3" i="3"/>
  <c r="BF2" i="3"/>
  <c r="BE55" i="3"/>
  <c r="BE54" i="3"/>
  <c r="BE53" i="3"/>
  <c r="BE52" i="3"/>
  <c r="BE51" i="3"/>
  <c r="BE50" i="3"/>
  <c r="BE49" i="3"/>
  <c r="BE48" i="3"/>
  <c r="BE47" i="3"/>
  <c r="BE46" i="3"/>
  <c r="BE45" i="3"/>
  <c r="BE42" i="3"/>
  <c r="BE41" i="3"/>
  <c r="BE40" i="3"/>
  <c r="BE39" i="3"/>
  <c r="BE38" i="3"/>
  <c r="BE37" i="3"/>
  <c r="BE36" i="3"/>
  <c r="BE33" i="3"/>
  <c r="BE32" i="3"/>
  <c r="BE31" i="3"/>
  <c r="BE30" i="3"/>
  <c r="BE29" i="3"/>
  <c r="BE28" i="3"/>
  <c r="BE27" i="3"/>
  <c r="BE26" i="3"/>
  <c r="BE25" i="3"/>
  <c r="BE22" i="3"/>
  <c r="BE21" i="3"/>
  <c r="BE20" i="3"/>
  <c r="BE19" i="3"/>
  <c r="BE18" i="3"/>
  <c r="BE17" i="3"/>
  <c r="BE16" i="3"/>
  <c r="BE15" i="3"/>
  <c r="BE14" i="3"/>
  <c r="BE11" i="3"/>
  <c r="BE10" i="3"/>
  <c r="BE9" i="3"/>
  <c r="BE8" i="3"/>
  <c r="BE7" i="3"/>
  <c r="BE6" i="3"/>
  <c r="BE5" i="3"/>
  <c r="BE4" i="3"/>
  <c r="BE3" i="3"/>
  <c r="BE2" i="3"/>
  <c r="BD54" i="3"/>
  <c r="BD53" i="3"/>
  <c r="BD52" i="3"/>
  <c r="BD51" i="3"/>
  <c r="BD50" i="3"/>
  <c r="BD49" i="3"/>
  <c r="BD48" i="3"/>
  <c r="BD47" i="3"/>
  <c r="BD46" i="3"/>
  <c r="BD45" i="3"/>
  <c r="BD43" i="3"/>
  <c r="BD42" i="3"/>
  <c r="BD41" i="3"/>
  <c r="BD40" i="3"/>
  <c r="BD39" i="3"/>
  <c r="BD38" i="3"/>
  <c r="BD37" i="3"/>
  <c r="BD36" i="3"/>
  <c r="BD34" i="3"/>
  <c r="BD33" i="3"/>
  <c r="BD32" i="3"/>
  <c r="BD31" i="3"/>
  <c r="BD30" i="3"/>
  <c r="BD29" i="3"/>
  <c r="BD28" i="3"/>
  <c r="BD27" i="3"/>
  <c r="BD26" i="3"/>
  <c r="BD25" i="3"/>
  <c r="BD22" i="3"/>
  <c r="BD21" i="3"/>
  <c r="BD20" i="3"/>
  <c r="BD19" i="3"/>
  <c r="BD18" i="3"/>
  <c r="BD17" i="3"/>
  <c r="BD16" i="3"/>
  <c r="BD15" i="3"/>
  <c r="BD14" i="3"/>
  <c r="BD11" i="3"/>
  <c r="BD10" i="3"/>
  <c r="BD9" i="3"/>
  <c r="BD8" i="3"/>
  <c r="BD7" i="3"/>
  <c r="BD6" i="3"/>
  <c r="BD5" i="3"/>
  <c r="BD4" i="3"/>
  <c r="BD3" i="3"/>
  <c r="BD2" i="3"/>
  <c r="BC55" i="3"/>
  <c r="BC54" i="3"/>
  <c r="BC53" i="3"/>
  <c r="BC52" i="3"/>
  <c r="BC51" i="3"/>
  <c r="BC50" i="3"/>
  <c r="BC49" i="3"/>
  <c r="BC48" i="3"/>
  <c r="BC47" i="3"/>
  <c r="BC46" i="3"/>
  <c r="BC45" i="3"/>
  <c r="BC42" i="3"/>
  <c r="BC41" i="3"/>
  <c r="BC40" i="3"/>
  <c r="BC39" i="3"/>
  <c r="BC38" i="3"/>
  <c r="BC37" i="3"/>
  <c r="BC36" i="3"/>
  <c r="BC33" i="3"/>
  <c r="BC32" i="3"/>
  <c r="BC31" i="3"/>
  <c r="BC30" i="3"/>
  <c r="BC29" i="3"/>
  <c r="BC28" i="3"/>
  <c r="BC27" i="3"/>
  <c r="BC26" i="3"/>
  <c r="BC25" i="3"/>
  <c r="BC22" i="3"/>
  <c r="BC21" i="3"/>
  <c r="BC20" i="3"/>
  <c r="BC19" i="3"/>
  <c r="BC18" i="3"/>
  <c r="BC17" i="3"/>
  <c r="BC16" i="3"/>
  <c r="BC15" i="3"/>
  <c r="BC14" i="3"/>
  <c r="BC11" i="3"/>
  <c r="BC10" i="3"/>
  <c r="BC9" i="3"/>
  <c r="BC8" i="3"/>
  <c r="BC7" i="3"/>
  <c r="BC6" i="3"/>
  <c r="BC5" i="3"/>
  <c r="BC4" i="3"/>
  <c r="BC3" i="3"/>
  <c r="BC2" i="3"/>
  <c r="BB54" i="3"/>
  <c r="BB53" i="3"/>
  <c r="BB52" i="3"/>
  <c r="BB51" i="3"/>
  <c r="BB50" i="3"/>
  <c r="BB49" i="3"/>
  <c r="BB48" i="3"/>
  <c r="BB47" i="3"/>
  <c r="BB46" i="3"/>
  <c r="BB45" i="3"/>
  <c r="BB42" i="3"/>
  <c r="BB41" i="3"/>
  <c r="BB40" i="3"/>
  <c r="BB39" i="3"/>
  <c r="BB38" i="3"/>
  <c r="BB37" i="3"/>
  <c r="BB36" i="3"/>
  <c r="BB33" i="3"/>
  <c r="BB32" i="3"/>
  <c r="BB31" i="3"/>
  <c r="BB30" i="3"/>
  <c r="BB29" i="3"/>
  <c r="BB28" i="3"/>
  <c r="BB27" i="3"/>
  <c r="BB26" i="3"/>
  <c r="BB25" i="3"/>
  <c r="BB21" i="3"/>
  <c r="BB20" i="3"/>
  <c r="BB19" i="3"/>
  <c r="BB18" i="3"/>
  <c r="BB17" i="3"/>
  <c r="BB16" i="3"/>
  <c r="BB15" i="3"/>
  <c r="BB14" i="3"/>
  <c r="BB10" i="3"/>
  <c r="BB9" i="3"/>
  <c r="BB8" i="3"/>
  <c r="BB7" i="3"/>
  <c r="BB6" i="3"/>
  <c r="BB5" i="3"/>
  <c r="BB4" i="3"/>
  <c r="BB3" i="3"/>
  <c r="BB2" i="3"/>
  <c r="BA54" i="3"/>
  <c r="BA53" i="3"/>
  <c r="BA52" i="3"/>
  <c r="BA51" i="3"/>
  <c r="BA50" i="3"/>
  <c r="BA49" i="3"/>
  <c r="BA48" i="3"/>
  <c r="BA47" i="3"/>
  <c r="BA46" i="3"/>
  <c r="BA45" i="3"/>
  <c r="BA42" i="3"/>
  <c r="BA41" i="3"/>
  <c r="BA40" i="3"/>
  <c r="BA39" i="3"/>
  <c r="BA38" i="3"/>
  <c r="BA37" i="3"/>
  <c r="BA36" i="3"/>
  <c r="BA33" i="3"/>
  <c r="BA32" i="3"/>
  <c r="BA31" i="3"/>
  <c r="BA30" i="3"/>
  <c r="BA29" i="3"/>
  <c r="BA28" i="3"/>
  <c r="BA27" i="3"/>
  <c r="BA26" i="3"/>
  <c r="BA25" i="3"/>
  <c r="BA21" i="3"/>
  <c r="BA20" i="3"/>
  <c r="BA19" i="3"/>
  <c r="BA18" i="3"/>
  <c r="BA17" i="3"/>
  <c r="BA16" i="3"/>
  <c r="BA15" i="3"/>
  <c r="BA14" i="3"/>
  <c r="BA11" i="3"/>
  <c r="BA10" i="3"/>
  <c r="BA9" i="3"/>
  <c r="BA8" i="3"/>
  <c r="BA7" i="3"/>
  <c r="BA6" i="3"/>
  <c r="BA5" i="3"/>
  <c r="BA4" i="3"/>
  <c r="BA3" i="3"/>
  <c r="BA2" i="3"/>
  <c r="AZ53" i="3"/>
  <c r="AZ52" i="3"/>
  <c r="AZ51" i="3"/>
  <c r="AZ50" i="3"/>
  <c r="AZ49" i="3"/>
  <c r="AZ48" i="3"/>
  <c r="AZ47" i="3"/>
  <c r="AZ46" i="3"/>
  <c r="AZ45" i="3"/>
  <c r="AZ42" i="3"/>
  <c r="AZ41" i="3"/>
  <c r="AZ40" i="3"/>
  <c r="AZ39" i="3"/>
  <c r="AZ38" i="3"/>
  <c r="AZ37" i="3"/>
  <c r="AZ36" i="3"/>
  <c r="AZ33" i="3"/>
  <c r="AZ32" i="3"/>
  <c r="AZ31" i="3"/>
  <c r="AZ30" i="3"/>
  <c r="AZ29" i="3"/>
  <c r="AZ28" i="3"/>
  <c r="AZ27" i="3"/>
  <c r="AZ26" i="3"/>
  <c r="AZ25" i="3"/>
  <c r="AZ21" i="3"/>
  <c r="AZ20" i="3"/>
  <c r="AZ19" i="3"/>
  <c r="AZ18" i="3"/>
  <c r="AZ17" i="3"/>
  <c r="AZ16" i="3"/>
  <c r="AZ15" i="3"/>
  <c r="AZ14" i="3"/>
  <c r="AZ11" i="3"/>
  <c r="AZ10" i="3"/>
  <c r="AZ9" i="3"/>
  <c r="AZ8" i="3"/>
  <c r="AZ7" i="3"/>
  <c r="AZ6" i="3"/>
  <c r="AZ5" i="3"/>
  <c r="AZ4" i="3"/>
  <c r="AZ3" i="3"/>
  <c r="AZ2" i="3"/>
  <c r="AY55" i="3"/>
  <c r="AY54" i="3"/>
  <c r="AY53" i="3"/>
  <c r="AY52" i="3"/>
  <c r="AY51" i="3"/>
  <c r="AY50" i="3"/>
  <c r="AY49" i="3"/>
  <c r="AY48" i="3"/>
  <c r="AY47" i="3"/>
  <c r="AY46" i="3"/>
  <c r="AY45" i="3"/>
  <c r="AY41" i="3"/>
  <c r="AY40" i="3"/>
  <c r="AY39" i="3"/>
  <c r="AY38" i="3"/>
  <c r="AY37" i="3"/>
  <c r="AY36" i="3"/>
  <c r="AY32" i="3"/>
  <c r="AY31" i="3"/>
  <c r="AY30" i="3"/>
  <c r="AY29" i="3"/>
  <c r="AY28" i="3"/>
  <c r="AY27" i="3"/>
  <c r="AY26" i="3"/>
  <c r="AY25" i="3"/>
  <c r="AY22" i="3"/>
  <c r="AY21" i="3"/>
  <c r="AY20" i="3"/>
  <c r="AY19" i="3"/>
  <c r="AY18" i="3"/>
  <c r="AY17" i="3"/>
  <c r="AY16" i="3"/>
  <c r="AY15" i="3"/>
  <c r="AY14" i="3"/>
  <c r="AY10" i="3"/>
  <c r="AY9" i="3"/>
  <c r="AY8" i="3"/>
  <c r="AY7" i="3"/>
  <c r="AY6" i="3"/>
  <c r="AY5" i="3"/>
  <c r="AY4" i="3"/>
  <c r="AY3" i="3"/>
  <c r="AY2" i="3"/>
  <c r="Q55" i="3"/>
  <c r="N55" i="3"/>
  <c r="I55" i="3"/>
  <c r="CQ55" i="3" s="1"/>
  <c r="R54" i="3"/>
  <c r="Q54" i="3"/>
  <c r="N54" i="3"/>
  <c r="M54" i="3"/>
  <c r="L54" i="3"/>
  <c r="K54" i="3"/>
  <c r="I54" i="3"/>
  <c r="R53" i="3"/>
  <c r="Q53" i="3"/>
  <c r="N53" i="3"/>
  <c r="M53" i="3"/>
  <c r="L53" i="3"/>
  <c r="CT53" i="3" s="1"/>
  <c r="K53" i="3"/>
  <c r="CS53" i="3" s="1"/>
  <c r="J53" i="3"/>
  <c r="CR53" i="3" s="1"/>
  <c r="I53" i="3"/>
  <c r="CQ53" i="3" s="1"/>
  <c r="R52" i="3"/>
  <c r="Q52" i="3"/>
  <c r="N52" i="3"/>
  <c r="M52" i="3"/>
  <c r="L52" i="3"/>
  <c r="K52" i="3"/>
  <c r="CS52" i="3" s="1"/>
  <c r="J52" i="3"/>
  <c r="CR52" i="3" s="1"/>
  <c r="I52" i="3"/>
  <c r="CQ52" i="3" s="1"/>
  <c r="R51" i="3"/>
  <c r="Q51" i="3"/>
  <c r="N51" i="3"/>
  <c r="M51" i="3"/>
  <c r="L51" i="3"/>
  <c r="K51" i="3"/>
  <c r="CS51" i="3" s="1"/>
  <c r="J51" i="3"/>
  <c r="CR51" i="3" s="1"/>
  <c r="I51" i="3"/>
  <c r="CQ51" i="3" s="1"/>
  <c r="R50" i="3"/>
  <c r="Q50" i="3"/>
  <c r="N50" i="3"/>
  <c r="M50" i="3"/>
  <c r="L50" i="3"/>
  <c r="CT50" i="3" s="1"/>
  <c r="K50" i="3"/>
  <c r="CS50" i="3" s="1"/>
  <c r="J50" i="3"/>
  <c r="I50" i="3"/>
  <c r="CQ50" i="3" s="1"/>
  <c r="R49" i="3"/>
  <c r="Q49" i="3"/>
  <c r="N49" i="3"/>
  <c r="M49" i="3"/>
  <c r="L49" i="3"/>
  <c r="CT49" i="3" s="1"/>
  <c r="K49" i="3"/>
  <c r="J49" i="3"/>
  <c r="I49" i="3"/>
  <c r="CQ49" i="3" s="1"/>
  <c r="R48" i="3"/>
  <c r="Q48" i="3"/>
  <c r="N48" i="3"/>
  <c r="M48" i="3"/>
  <c r="L48" i="3"/>
  <c r="CT48" i="3" s="1"/>
  <c r="K48" i="3"/>
  <c r="CS48" i="3" s="1"/>
  <c r="J48" i="3"/>
  <c r="CR48" i="3" s="1"/>
  <c r="I48" i="3"/>
  <c r="CQ48" i="3" s="1"/>
  <c r="R47" i="3"/>
  <c r="Q47" i="3"/>
  <c r="N47" i="3"/>
  <c r="M47" i="3"/>
  <c r="L47" i="3"/>
  <c r="CT47" i="3" s="1"/>
  <c r="K47" i="3"/>
  <c r="J47" i="3"/>
  <c r="CR47" i="3" s="1"/>
  <c r="I47" i="3"/>
  <c r="R46" i="3"/>
  <c r="Q46" i="3"/>
  <c r="N46" i="3"/>
  <c r="M46" i="3"/>
  <c r="L46" i="3"/>
  <c r="K46" i="3"/>
  <c r="J46" i="3"/>
  <c r="CR46" i="3" s="1"/>
  <c r="I46" i="3"/>
  <c r="R45" i="3"/>
  <c r="Q45" i="3"/>
  <c r="N45" i="3"/>
  <c r="M45" i="3"/>
  <c r="L45" i="3"/>
  <c r="CT45" i="3" s="1"/>
  <c r="K45" i="3"/>
  <c r="CS45" i="3" s="1"/>
  <c r="J45" i="3"/>
  <c r="CR45" i="3" s="1"/>
  <c r="I45" i="3"/>
  <c r="CQ45" i="3" s="1"/>
  <c r="R43" i="3"/>
  <c r="N43" i="3"/>
  <c r="R42" i="3"/>
  <c r="Q42" i="3"/>
  <c r="N42" i="3"/>
  <c r="M42" i="3"/>
  <c r="L42" i="3"/>
  <c r="K42" i="3"/>
  <c r="CS42" i="3" s="1"/>
  <c r="J42" i="3"/>
  <c r="CR42" i="3" s="1"/>
  <c r="R41" i="3"/>
  <c r="Q41" i="3"/>
  <c r="N41" i="3"/>
  <c r="M41" i="3"/>
  <c r="L41" i="3"/>
  <c r="K41" i="3"/>
  <c r="CS41" i="3" s="1"/>
  <c r="J41" i="3"/>
  <c r="CR41" i="3" s="1"/>
  <c r="I41" i="3"/>
  <c r="CQ41" i="3" s="1"/>
  <c r="R40" i="3"/>
  <c r="Q40" i="3"/>
  <c r="N40" i="3"/>
  <c r="M40" i="3"/>
  <c r="L40" i="3"/>
  <c r="CT40" i="3" s="1"/>
  <c r="K40" i="3"/>
  <c r="CS40" i="3" s="1"/>
  <c r="J40" i="3"/>
  <c r="I40" i="3"/>
  <c r="CQ40" i="3" s="1"/>
  <c r="R39" i="3"/>
  <c r="Q39" i="3"/>
  <c r="N39" i="3"/>
  <c r="M39" i="3"/>
  <c r="L39" i="3"/>
  <c r="CT39" i="3" s="1"/>
  <c r="K39" i="3"/>
  <c r="CS39" i="3" s="1"/>
  <c r="J39" i="3"/>
  <c r="I39" i="3"/>
  <c r="CQ39" i="3" s="1"/>
  <c r="R38" i="3"/>
  <c r="Q38" i="3"/>
  <c r="N38" i="3"/>
  <c r="M38" i="3"/>
  <c r="L38" i="3"/>
  <c r="CT38" i="3" s="1"/>
  <c r="K38" i="3"/>
  <c r="CS38" i="3" s="1"/>
  <c r="J38" i="3"/>
  <c r="CR38" i="3" s="1"/>
  <c r="I38" i="3"/>
  <c r="CQ38" i="3" s="1"/>
  <c r="R37" i="3"/>
  <c r="Q37" i="3"/>
  <c r="N37" i="3"/>
  <c r="M37" i="3"/>
  <c r="L37" i="3"/>
  <c r="CT37" i="3" s="1"/>
  <c r="K37" i="3"/>
  <c r="J37" i="3"/>
  <c r="CR37" i="3" s="1"/>
  <c r="I37" i="3"/>
  <c r="CQ37" i="3" s="1"/>
  <c r="R36" i="3"/>
  <c r="Q36" i="3"/>
  <c r="N36" i="3"/>
  <c r="M36" i="3"/>
  <c r="L36" i="3"/>
  <c r="K36" i="3"/>
  <c r="J36" i="3"/>
  <c r="CR36" i="3" s="1"/>
  <c r="I36" i="3"/>
  <c r="CQ36" i="3" s="1"/>
  <c r="R34" i="3"/>
  <c r="N34" i="3"/>
  <c r="R33" i="3"/>
  <c r="Q33" i="3"/>
  <c r="N33" i="3"/>
  <c r="M33" i="3"/>
  <c r="L33" i="3"/>
  <c r="CT33" i="3" s="1"/>
  <c r="K33" i="3"/>
  <c r="CS33" i="3" s="1"/>
  <c r="J33" i="3"/>
  <c r="CR33" i="3" s="1"/>
  <c r="R32" i="3"/>
  <c r="Q32" i="3"/>
  <c r="N32" i="3"/>
  <c r="M32" i="3"/>
  <c r="L32" i="3"/>
  <c r="K32" i="3"/>
  <c r="CS32" i="3" s="1"/>
  <c r="J32" i="3"/>
  <c r="CR32" i="3" s="1"/>
  <c r="I32" i="3"/>
  <c r="CQ32" i="3" s="1"/>
  <c r="R31" i="3"/>
  <c r="Q31" i="3"/>
  <c r="N31" i="3"/>
  <c r="M31" i="3"/>
  <c r="L31" i="3"/>
  <c r="K31" i="3"/>
  <c r="CS31" i="3" s="1"/>
  <c r="J31" i="3"/>
  <c r="CR31" i="3" s="1"/>
  <c r="I31" i="3"/>
  <c r="CQ31" i="3" s="1"/>
  <c r="R30" i="3"/>
  <c r="Q30" i="3"/>
  <c r="N30" i="3"/>
  <c r="M30" i="3"/>
  <c r="L30" i="3"/>
  <c r="CT30" i="3" s="1"/>
  <c r="K30" i="3"/>
  <c r="CS30" i="3" s="1"/>
  <c r="J30" i="3"/>
  <c r="CR30" i="3" s="1"/>
  <c r="I30" i="3"/>
  <c r="CQ30" i="3" s="1"/>
  <c r="R29" i="3"/>
  <c r="Q29" i="3"/>
  <c r="N29" i="3"/>
  <c r="M29" i="3"/>
  <c r="L29" i="3"/>
  <c r="CT29" i="3" s="1"/>
  <c r="K29" i="3"/>
  <c r="CS29" i="3" s="1"/>
  <c r="J29" i="3"/>
  <c r="I29" i="3"/>
  <c r="CQ29" i="3" s="1"/>
  <c r="R28" i="3"/>
  <c r="Q28" i="3"/>
  <c r="N28" i="3"/>
  <c r="M28" i="3"/>
  <c r="L28" i="3"/>
  <c r="CT28" i="3" s="1"/>
  <c r="K28" i="3"/>
  <c r="CS28" i="3" s="1"/>
  <c r="J28" i="3"/>
  <c r="CR28" i="3" s="1"/>
  <c r="I28" i="3"/>
  <c r="CQ28" i="3" s="1"/>
  <c r="R27" i="3"/>
  <c r="Q27" i="3"/>
  <c r="N27" i="3"/>
  <c r="M27" i="3"/>
  <c r="L27" i="3"/>
  <c r="CT27" i="3" s="1"/>
  <c r="K27" i="3"/>
  <c r="J27" i="3"/>
  <c r="CR27" i="3" s="1"/>
  <c r="I27" i="3"/>
  <c r="CQ27" i="3" s="1"/>
  <c r="R26" i="3"/>
  <c r="Q26" i="3"/>
  <c r="N26" i="3"/>
  <c r="M26" i="3"/>
  <c r="L26" i="3"/>
  <c r="CT26" i="3" s="1"/>
  <c r="K26" i="3"/>
  <c r="J26" i="3"/>
  <c r="CR26" i="3" s="1"/>
  <c r="I26" i="3"/>
  <c r="CQ26" i="3" s="1"/>
  <c r="R25" i="3"/>
  <c r="Q25" i="3"/>
  <c r="N25" i="3"/>
  <c r="M25" i="3"/>
  <c r="L25" i="3"/>
  <c r="CT25" i="3" s="1"/>
  <c r="K25" i="3"/>
  <c r="CS25" i="3" s="1"/>
  <c r="J25" i="3"/>
  <c r="CR25" i="3" s="1"/>
  <c r="I25" i="3"/>
  <c r="CQ25" i="3" s="1"/>
  <c r="R22" i="3"/>
  <c r="Q22" i="3"/>
  <c r="N22" i="3"/>
  <c r="M22" i="3"/>
  <c r="I22" i="3"/>
  <c r="R21" i="3"/>
  <c r="Q21" i="3"/>
  <c r="N21" i="3"/>
  <c r="M21" i="3"/>
  <c r="L21" i="3"/>
  <c r="K21" i="3"/>
  <c r="CS21" i="3" s="1"/>
  <c r="J21" i="3"/>
  <c r="I21" i="3"/>
  <c r="CQ21" i="3" s="1"/>
  <c r="R20" i="3"/>
  <c r="Q20" i="3"/>
  <c r="N20" i="3"/>
  <c r="M20" i="3"/>
  <c r="L20" i="3"/>
  <c r="K20" i="3"/>
  <c r="CS20" i="3" s="1"/>
  <c r="J20" i="3"/>
  <c r="CR20" i="3" s="1"/>
  <c r="I20" i="3"/>
  <c r="CQ20" i="3" s="1"/>
  <c r="R19" i="3"/>
  <c r="Q19" i="3"/>
  <c r="N19" i="3"/>
  <c r="M19" i="3"/>
  <c r="L19" i="3"/>
  <c r="CT19" i="3" s="1"/>
  <c r="K19" i="3"/>
  <c r="CS19" i="3" s="1"/>
  <c r="J19" i="3"/>
  <c r="I19" i="3"/>
  <c r="CQ19" i="3" s="1"/>
  <c r="R18" i="3"/>
  <c r="Q18" i="3"/>
  <c r="N18" i="3"/>
  <c r="M18" i="3"/>
  <c r="L18" i="3"/>
  <c r="CT18" i="3" s="1"/>
  <c r="K18" i="3"/>
  <c r="J18" i="3"/>
  <c r="I18" i="3"/>
  <c r="CQ18" i="3" s="1"/>
  <c r="R17" i="3"/>
  <c r="Q17" i="3"/>
  <c r="N17" i="3"/>
  <c r="M17" i="3"/>
  <c r="L17" i="3"/>
  <c r="CT17" i="3" s="1"/>
  <c r="K17" i="3"/>
  <c r="CS17" i="3" s="1"/>
  <c r="J17" i="3"/>
  <c r="CR17" i="3" s="1"/>
  <c r="I17" i="3"/>
  <c r="CQ17" i="3" s="1"/>
  <c r="R16" i="3"/>
  <c r="Q16" i="3"/>
  <c r="N16" i="3"/>
  <c r="M16" i="3"/>
  <c r="L16" i="3"/>
  <c r="CT16" i="3" s="1"/>
  <c r="K16" i="3"/>
  <c r="J16" i="3"/>
  <c r="CR16" i="3" s="1"/>
  <c r="I16" i="3"/>
  <c r="CQ16" i="3" s="1"/>
  <c r="R15" i="3"/>
  <c r="Q15" i="3"/>
  <c r="N15" i="3"/>
  <c r="M15" i="3"/>
  <c r="L15" i="3"/>
  <c r="K15" i="3"/>
  <c r="J15" i="3"/>
  <c r="CR15" i="3" s="1"/>
  <c r="I15" i="3"/>
  <c r="R14" i="3"/>
  <c r="Q14" i="3"/>
  <c r="N14" i="3"/>
  <c r="M14" i="3"/>
  <c r="L14" i="3"/>
  <c r="CT14" i="3" s="1"/>
  <c r="K14" i="3"/>
  <c r="CS14" i="3" s="1"/>
  <c r="J14" i="3"/>
  <c r="CR14" i="3" s="1"/>
  <c r="I14" i="3"/>
  <c r="R11" i="3"/>
  <c r="Q11" i="3"/>
  <c r="N11" i="3"/>
  <c r="M11" i="3"/>
  <c r="K11" i="3"/>
  <c r="CS11" i="3" s="1"/>
  <c r="J11" i="3"/>
  <c r="R10" i="3"/>
  <c r="Q10" i="3"/>
  <c r="N10" i="3"/>
  <c r="M10" i="3"/>
  <c r="L10" i="3"/>
  <c r="CT10" i="3" s="1"/>
  <c r="K10" i="3"/>
  <c r="CS10" i="3" s="1"/>
  <c r="J10" i="3"/>
  <c r="CR10" i="3" s="1"/>
  <c r="I10" i="3"/>
  <c r="CQ10" i="3" s="1"/>
  <c r="R9" i="3"/>
  <c r="Q9" i="3"/>
  <c r="N9" i="3"/>
  <c r="M9" i="3"/>
  <c r="L9" i="3"/>
  <c r="CT9" i="3" s="1"/>
  <c r="K9" i="3"/>
  <c r="CS9" i="3" s="1"/>
  <c r="J9" i="3"/>
  <c r="I9" i="3"/>
  <c r="CQ9" i="3" s="1"/>
  <c r="R8" i="3"/>
  <c r="Q8" i="3"/>
  <c r="N8" i="3"/>
  <c r="M8" i="3"/>
  <c r="L8" i="3"/>
  <c r="CT8" i="3" s="1"/>
  <c r="K8" i="3"/>
  <c r="J8" i="3"/>
  <c r="I8" i="3"/>
  <c r="CQ8" i="3" s="1"/>
  <c r="R7" i="3"/>
  <c r="Q7" i="3"/>
  <c r="N7" i="3"/>
  <c r="M7" i="3"/>
  <c r="L7" i="3"/>
  <c r="CT7" i="3" s="1"/>
  <c r="K7" i="3"/>
  <c r="CS7" i="3" s="1"/>
  <c r="J7" i="3"/>
  <c r="CR7" i="3" s="1"/>
  <c r="I7" i="3"/>
  <c r="CQ7" i="3" s="1"/>
  <c r="R6" i="3"/>
  <c r="Q6" i="3"/>
  <c r="N6" i="3"/>
  <c r="M6" i="3"/>
  <c r="L6" i="3"/>
  <c r="CT6" i="3" s="1"/>
  <c r="K6" i="3"/>
  <c r="J6" i="3"/>
  <c r="CR6" i="3" s="1"/>
  <c r="I6" i="3"/>
  <c r="R5" i="3"/>
  <c r="Q5" i="3"/>
  <c r="N5" i="3"/>
  <c r="M5" i="3"/>
  <c r="L5" i="3"/>
  <c r="CT5" i="3" s="1"/>
  <c r="K5" i="3"/>
  <c r="J5" i="3"/>
  <c r="CR5" i="3" s="1"/>
  <c r="I5" i="3"/>
  <c r="CQ5" i="3" s="1"/>
  <c r="R4" i="3"/>
  <c r="Q4" i="3"/>
  <c r="N4" i="3"/>
  <c r="M4" i="3"/>
  <c r="L4" i="3"/>
  <c r="CT4" i="3" s="1"/>
  <c r="K4" i="3"/>
  <c r="CS4" i="3" s="1"/>
  <c r="J4" i="3"/>
  <c r="CR4" i="3" s="1"/>
  <c r="I4" i="3"/>
  <c r="R3" i="3"/>
  <c r="Q3" i="3"/>
  <c r="N3" i="3"/>
  <c r="M3" i="3"/>
  <c r="L3" i="3"/>
  <c r="CT3" i="3" s="1"/>
  <c r="K3" i="3"/>
  <c r="J3" i="3"/>
  <c r="I3" i="3"/>
  <c r="R2" i="3"/>
  <c r="Q2" i="3"/>
  <c r="N2" i="3"/>
  <c r="M2" i="3"/>
  <c r="L2" i="3"/>
  <c r="CT2" i="3" s="1"/>
  <c r="K2" i="3"/>
  <c r="CS2" i="3" s="1"/>
  <c r="J2" i="3"/>
  <c r="CR2" i="3" s="1"/>
  <c r="I2" i="3"/>
  <c r="CU4" i="3" s="1"/>
  <c r="CU2" i="3" s="1"/>
  <c r="CQ2" i="3" l="1"/>
  <c r="X2" i="4"/>
</calcChain>
</file>

<file path=xl/sharedStrings.xml><?xml version="1.0" encoding="utf-8"?>
<sst xmlns="http://schemas.openxmlformats.org/spreadsheetml/2006/main" count="671" uniqueCount="278">
  <si>
    <t>Point #1.X</t>
  </si>
  <si>
    <t>Point #1.Y</t>
  </si>
  <si>
    <t>Point #2.X</t>
  </si>
  <si>
    <t>Point #2.Y</t>
  </si>
  <si>
    <t>Point #3.X</t>
  </si>
  <si>
    <t>Point #3.Y</t>
  </si>
  <si>
    <t>Point #4.X</t>
  </si>
  <si>
    <t>Point #4.Y</t>
  </si>
  <si>
    <t>Point #5.X</t>
  </si>
  <si>
    <t>Point #5.Y</t>
  </si>
  <si>
    <t>Point #6.X</t>
  </si>
  <si>
    <t>Point #6.Y</t>
  </si>
  <si>
    <t>Point #7.X</t>
  </si>
  <si>
    <t>Point #7.Y</t>
  </si>
  <si>
    <t>IC FR X</t>
  </si>
  <si>
    <t>IC FR Y</t>
  </si>
  <si>
    <t>IC FL X</t>
  </si>
  <si>
    <t>IC FL Y</t>
  </si>
  <si>
    <t>IC RR X</t>
  </si>
  <si>
    <t>IC RR Y</t>
  </si>
  <si>
    <t>IC RL X</t>
  </si>
  <si>
    <t>IC RL Y</t>
  </si>
  <si>
    <t>STOP</t>
  </si>
  <si>
    <t>Stride Dist FR</t>
  </si>
  <si>
    <t>Stride Dist FL</t>
  </si>
  <si>
    <t>Stride Dist RR</t>
  </si>
  <si>
    <t>Stride Dist RL</t>
  </si>
  <si>
    <t>Front Trk Wdth</t>
  </si>
  <si>
    <t>Rear Trk Wdth</t>
  </si>
  <si>
    <t>Front Lat Mov</t>
  </si>
  <si>
    <t>Rear Lat Move</t>
  </si>
  <si>
    <t>Long IC Dist FRRR</t>
  </si>
  <si>
    <t>Long IC Dist FLRL</t>
  </si>
  <si>
    <t>FR Length</t>
  </si>
  <si>
    <t>FL Length</t>
  </si>
  <si>
    <t>RR Length</t>
  </si>
  <si>
    <t>RL Length</t>
  </si>
  <si>
    <t>AVG</t>
  </si>
  <si>
    <t>SD</t>
  </si>
  <si>
    <t>Fr WIDTH</t>
  </si>
  <si>
    <t>Rr WIDTH</t>
  </si>
  <si>
    <t>Fr MOV</t>
  </si>
  <si>
    <t>Rr MOV</t>
  </si>
  <si>
    <t>FRRR Length</t>
  </si>
  <si>
    <t>FLRL Length</t>
  </si>
  <si>
    <t>FR SW</t>
  </si>
  <si>
    <t>FRFL SW overlap</t>
  </si>
  <si>
    <t>FRRR SW overlap</t>
  </si>
  <si>
    <t>FRRL SW overlap</t>
  </si>
  <si>
    <t>FL SW</t>
  </si>
  <si>
    <t>FLFR SW overlap</t>
  </si>
  <si>
    <t>FLRR SW overlap</t>
  </si>
  <si>
    <t>FLRL SW overlap</t>
  </si>
  <si>
    <t>RR SW</t>
  </si>
  <si>
    <t>RRFR SW overlap</t>
  </si>
  <si>
    <t>RRFL SW overlap</t>
  </si>
  <si>
    <t>RRRL SW overlap</t>
  </si>
  <si>
    <t>RL SW</t>
  </si>
  <si>
    <t>RLFR SW overlap</t>
  </si>
  <si>
    <t>RLFL SW overlap</t>
  </si>
  <si>
    <t>RLRR SW overlap</t>
  </si>
  <si>
    <t>FR ST</t>
  </si>
  <si>
    <t>FRFL ST overlap</t>
  </si>
  <si>
    <t>FRRR ST overlap</t>
  </si>
  <si>
    <t>FRRL ST overlap</t>
  </si>
  <si>
    <t>FL ST</t>
  </si>
  <si>
    <t>FLFR ST overlap</t>
  </si>
  <si>
    <t>FLRR ST overlap</t>
  </si>
  <si>
    <t>FLRL ST overlap</t>
  </si>
  <si>
    <t>RR ST</t>
  </si>
  <si>
    <t>RRFR ST overlap</t>
  </si>
  <si>
    <t>RRFL ST overlap</t>
  </si>
  <si>
    <t>RRRL ST overlap</t>
  </si>
  <si>
    <t>RL ST</t>
  </si>
  <si>
    <t>RLFR ST overlap</t>
  </si>
  <si>
    <t>RLFL ST overlap</t>
  </si>
  <si>
    <t>RLRR ST overlap</t>
  </si>
  <si>
    <t>FR SW Time</t>
  </si>
  <si>
    <t>FL SW Time</t>
  </si>
  <si>
    <t>RR SW Time</t>
  </si>
  <si>
    <t>RL SW Time</t>
  </si>
  <si>
    <t>FR ST Time</t>
  </si>
  <si>
    <t>FL ST Time</t>
  </si>
  <si>
    <t>RR ST Time</t>
  </si>
  <si>
    <t>RL ST Time</t>
  </si>
  <si>
    <t>FR Sd Time</t>
  </si>
  <si>
    <t>FL Sd Time</t>
  </si>
  <si>
    <t>RR Sd Time</t>
  </si>
  <si>
    <t>RL Sd Time</t>
  </si>
  <si>
    <t>FR SW %</t>
  </si>
  <si>
    <t>FL SW %</t>
  </si>
  <si>
    <t>RR SW %</t>
  </si>
  <si>
    <t>RL SW %</t>
  </si>
  <si>
    <t>FR ST %</t>
  </si>
  <si>
    <t>FL ST %</t>
  </si>
  <si>
    <t>RR ST %</t>
  </si>
  <si>
    <t>RL ST %</t>
  </si>
  <si>
    <t>FRFL SW O%</t>
  </si>
  <si>
    <t>FRRR SW O%</t>
  </si>
  <si>
    <t>FRRL SW O%</t>
  </si>
  <si>
    <t>FLFR SW O%</t>
  </si>
  <si>
    <t>FLRR SW O%</t>
  </si>
  <si>
    <t>FLRL SW O%</t>
  </si>
  <si>
    <t>RRFR SW O%</t>
  </si>
  <si>
    <t>RRFL SW O%</t>
  </si>
  <si>
    <t>RRRL SW O%</t>
  </si>
  <si>
    <t>RLFR SW O%</t>
  </si>
  <si>
    <t>RLFL SW O%</t>
  </si>
  <si>
    <t>RLRR SW O%</t>
  </si>
  <si>
    <t>FRFL ST O%</t>
  </si>
  <si>
    <t>FRRR ST O%</t>
  </si>
  <si>
    <t>FRRL ST O%</t>
  </si>
  <si>
    <t>FLFR ST O%</t>
  </si>
  <si>
    <t>FLRR ST O%</t>
  </si>
  <si>
    <t>FLRL ST O%</t>
  </si>
  <si>
    <t>RRFR ST O%</t>
  </si>
  <si>
    <t>RRFL ST O%</t>
  </si>
  <si>
    <t>RRRL ST O%</t>
  </si>
  <si>
    <t>RLFR ST O%</t>
  </si>
  <si>
    <t>RLFL ST O%</t>
  </si>
  <si>
    <t>RLRR ST O%</t>
  </si>
  <si>
    <t>FR Stance</t>
  </si>
  <si>
    <t>FR Swing</t>
  </si>
  <si>
    <t>FL Stance</t>
  </si>
  <si>
    <t>FL Swing</t>
  </si>
  <si>
    <t>RR Stance</t>
  </si>
  <si>
    <t>RR Swing</t>
  </si>
  <si>
    <t>RL Stance</t>
  </si>
  <si>
    <t>RL Swing</t>
  </si>
  <si>
    <t>FR</t>
  </si>
  <si>
    <t>FL</t>
  </si>
  <si>
    <t>RR</t>
  </si>
  <si>
    <t>RL</t>
  </si>
  <si>
    <t>Stnce Time</t>
  </si>
  <si>
    <t>Swing</t>
  </si>
  <si>
    <t>FR Stride Time</t>
  </si>
  <si>
    <t>FL Stride Time</t>
  </si>
  <si>
    <t>RR Stride Time</t>
  </si>
  <si>
    <t>RL Stride Time</t>
  </si>
  <si>
    <t>Stance%</t>
  </si>
  <si>
    <t>Swing%</t>
  </si>
  <si>
    <t>FR SW O%</t>
  </si>
  <si>
    <t>FL SW O%</t>
  </si>
  <si>
    <t>RR SW O%</t>
  </si>
  <si>
    <t>RRFR Sw O%</t>
  </si>
  <si>
    <t>RL SW O%</t>
  </si>
  <si>
    <t>FR ST O%</t>
  </si>
  <si>
    <t>FL ST O%</t>
  </si>
  <si>
    <t>RR ST O%</t>
  </si>
  <si>
    <t>RL ST O%</t>
  </si>
  <si>
    <t>FR SW OT</t>
  </si>
  <si>
    <t>FRFL SW OT</t>
  </si>
  <si>
    <t>FRRR SW OT</t>
  </si>
  <si>
    <t>FRRL SW OT</t>
  </si>
  <si>
    <t>FL SW OT</t>
  </si>
  <si>
    <t>FLFR SW OT</t>
  </si>
  <si>
    <t>FLRR SW OT</t>
  </si>
  <si>
    <t>FLRL SW OT</t>
  </si>
  <si>
    <t>RR SW OT</t>
  </si>
  <si>
    <t>RRFR SW OT</t>
  </si>
  <si>
    <t>RRFL SW OT</t>
  </si>
  <si>
    <t>RRRL SW OT</t>
  </si>
  <si>
    <t>RL SW OT</t>
  </si>
  <si>
    <t>RLFR SW OT</t>
  </si>
  <si>
    <t>RLFL SW OT</t>
  </si>
  <si>
    <t>RLRR SW OT</t>
  </si>
  <si>
    <t>FR ST OT</t>
  </si>
  <si>
    <t>FRFL ST OT</t>
  </si>
  <si>
    <t>FRRR ST OT</t>
  </si>
  <si>
    <t>FRRL ST OT</t>
  </si>
  <si>
    <t>FL ST OT</t>
  </si>
  <si>
    <t>FLFR ST OT</t>
  </si>
  <si>
    <t>FLRR ST OT</t>
  </si>
  <si>
    <t>FLRL ST OT</t>
  </si>
  <si>
    <t>RR ST OT</t>
  </si>
  <si>
    <t>RRFR ST OT</t>
  </si>
  <si>
    <t>RRFL ST OT</t>
  </si>
  <si>
    <t>RRRL ST OT</t>
  </si>
  <si>
    <t>RL ST OT</t>
  </si>
  <si>
    <t>RLFR ST OT</t>
  </si>
  <si>
    <t>RLFL ST OT</t>
  </si>
  <si>
    <t>RLRR ST OT</t>
  </si>
  <si>
    <t># Feet Down</t>
  </si>
  <si>
    <t>0 Feet</t>
  </si>
  <si>
    <t>1 Foot</t>
  </si>
  <si>
    <t>2 Feet</t>
  </si>
  <si>
    <t>3 Feet</t>
  </si>
  <si>
    <t>4 Feet</t>
  </si>
  <si>
    <t>Total Frames</t>
  </si>
  <si>
    <t>Frames</t>
  </si>
  <si>
    <t>% Down</t>
  </si>
  <si>
    <t>Time Down</t>
  </si>
  <si>
    <t>SS</t>
  </si>
  <si>
    <t>LeBlonde</t>
  </si>
  <si>
    <t>FRFL</t>
  </si>
  <si>
    <t>FRRR</t>
  </si>
  <si>
    <t>FRRL</t>
  </si>
  <si>
    <t>FLFR</t>
  </si>
  <si>
    <t>FLRR</t>
  </si>
  <si>
    <t>FLRL</t>
  </si>
  <si>
    <t>RRFR</t>
  </si>
  <si>
    <t>RRFL</t>
  </si>
  <si>
    <t>RRRL</t>
  </si>
  <si>
    <t>RLFR</t>
  </si>
  <si>
    <t>RLFL</t>
  </si>
  <si>
    <t>RLRR</t>
  </si>
  <si>
    <t>FootFalls</t>
  </si>
  <si>
    <t>ICs</t>
  </si>
  <si>
    <t>IC Time</t>
  </si>
  <si>
    <t>Pattern Time</t>
  </si>
  <si>
    <t>Passes</t>
  </si>
  <si>
    <t>Pass Time</t>
  </si>
  <si>
    <t>Pattern Freq</t>
  </si>
  <si>
    <t>Patterns</t>
  </si>
  <si>
    <t>CPI</t>
  </si>
  <si>
    <t>RI</t>
  </si>
  <si>
    <t>PSI</t>
  </si>
  <si>
    <t>Cruciate</t>
  </si>
  <si>
    <t>Alternate</t>
  </si>
  <si>
    <t>Rotate</t>
  </si>
  <si>
    <t>Other</t>
  </si>
  <si>
    <t>Total</t>
  </si>
  <si>
    <t>Correct</t>
  </si>
  <si>
    <t>DSI</t>
  </si>
  <si>
    <t>FPP</t>
  </si>
  <si>
    <t>HPP</t>
  </si>
  <si>
    <t>HPD</t>
  </si>
  <si>
    <t>2314</t>
  </si>
  <si>
    <t>3142</t>
  </si>
  <si>
    <t>1423</t>
  </si>
  <si>
    <t>4231</t>
  </si>
  <si>
    <t>3143</t>
  </si>
  <si>
    <t>1432</t>
  </si>
  <si>
    <t>4321</t>
  </si>
  <si>
    <t>3214</t>
  </si>
  <si>
    <t>2143</t>
  </si>
  <si>
    <t>1234</t>
  </si>
  <si>
    <t>2341</t>
  </si>
  <si>
    <t>3412</t>
  </si>
  <si>
    <t>4123</t>
  </si>
  <si>
    <t>4124</t>
  </si>
  <si>
    <t>1243</t>
  </si>
  <si>
    <t>2431</t>
  </si>
  <si>
    <t>4312</t>
  </si>
  <si>
    <t>3123</t>
  </si>
  <si>
    <t>3124</t>
  </si>
  <si>
    <t>1431</t>
  </si>
  <si>
    <t>ISp FR</t>
  </si>
  <si>
    <t>ISp FL</t>
  </si>
  <si>
    <t>ISp RR</t>
  </si>
  <si>
    <t>ISp RL</t>
  </si>
  <si>
    <t>OSp</t>
  </si>
  <si>
    <t>ISp Avg</t>
  </si>
  <si>
    <t>T Sd Len</t>
  </si>
  <si>
    <t xml:space="preserve"> T Sd Time</t>
  </si>
  <si>
    <t xml:space="preserve"> ISp SD</t>
  </si>
  <si>
    <t>Coupling</t>
  </si>
  <si>
    <t>Avg</t>
  </si>
  <si>
    <t>CouplingDFN</t>
  </si>
  <si>
    <t>FRFL DFN</t>
  </si>
  <si>
    <t>FRRR DFN</t>
  </si>
  <si>
    <t>FRRL DFN</t>
  </si>
  <si>
    <t>FLFR DFN</t>
  </si>
  <si>
    <t>FLRR DFN</t>
  </si>
  <si>
    <t>FLRL DFN</t>
  </si>
  <si>
    <t>RRFR DFN</t>
  </si>
  <si>
    <t>RRFL DFN</t>
  </si>
  <si>
    <t>RRRL DFN</t>
  </si>
  <si>
    <t>RLFR DFN</t>
  </si>
  <si>
    <t>RLFL DFN</t>
  </si>
  <si>
    <t>RLRR DFN</t>
  </si>
  <si>
    <t>FR SF</t>
  </si>
  <si>
    <t>FL SF</t>
  </si>
  <si>
    <t>RR SF</t>
  </si>
  <si>
    <t>RL SF</t>
  </si>
  <si>
    <t>Stride Frq</t>
  </si>
  <si>
    <t>GaitAngle RR</t>
  </si>
  <si>
    <t>GaitAngle 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</si>
</sst>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Graph!$A$5:$A$431</c:f>
              <c:numCache>
                <c:formatCode>General</c:formatCode>
                <c:ptCount val="42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  <c:pt idx="396">
                  <c:v>405</c:v>
                </c:pt>
                <c:pt idx="397">
                  <c:v>406</c:v>
                </c:pt>
                <c:pt idx="398">
                  <c:v>407</c:v>
                </c:pt>
                <c:pt idx="399">
                  <c:v>408</c:v>
                </c:pt>
                <c:pt idx="400">
                  <c:v>409</c:v>
                </c:pt>
                <c:pt idx="401">
                  <c:v>410</c:v>
                </c:pt>
                <c:pt idx="402">
                  <c:v>411</c:v>
                </c:pt>
                <c:pt idx="403">
                  <c:v>412</c:v>
                </c:pt>
                <c:pt idx="404">
                  <c:v>413</c:v>
                </c:pt>
                <c:pt idx="405">
                  <c:v>414</c:v>
                </c:pt>
                <c:pt idx="406">
                  <c:v>415</c:v>
                </c:pt>
                <c:pt idx="407">
                  <c:v>416</c:v>
                </c:pt>
                <c:pt idx="408">
                  <c:v>417</c:v>
                </c:pt>
                <c:pt idx="409">
                  <c:v>418</c:v>
                </c:pt>
                <c:pt idx="410">
                  <c:v>419</c:v>
                </c:pt>
                <c:pt idx="411">
                  <c:v>420</c:v>
                </c:pt>
                <c:pt idx="412">
                  <c:v>421</c:v>
                </c:pt>
                <c:pt idx="413">
                  <c:v>422</c:v>
                </c:pt>
                <c:pt idx="414">
                  <c:v>423</c:v>
                </c:pt>
                <c:pt idx="415">
                  <c:v>424</c:v>
                </c:pt>
                <c:pt idx="416">
                  <c:v>425</c:v>
                </c:pt>
                <c:pt idx="417">
                  <c:v>426</c:v>
                </c:pt>
                <c:pt idx="418">
                  <c:v>427</c:v>
                </c:pt>
                <c:pt idx="419">
                  <c:v>428</c:v>
                </c:pt>
                <c:pt idx="420">
                  <c:v>429</c:v>
                </c:pt>
                <c:pt idx="421">
                  <c:v>430</c:v>
                </c:pt>
                <c:pt idx="422">
                  <c:v>431</c:v>
                </c:pt>
                <c:pt idx="423">
                  <c:v>432</c:v>
                </c:pt>
                <c:pt idx="424">
                  <c:v>433</c:v>
                </c:pt>
                <c:pt idx="425">
                  <c:v>434</c:v>
                </c:pt>
                <c:pt idx="426">
                  <c:v>435</c:v>
                </c:pt>
              </c:numCache>
            </c:numRef>
          </c:xVal>
          <c:yVal>
            <c:numRef>
              <c:f>Graph!$D$6:$D$430</c:f>
              <c:numCache>
                <c:formatCode>General</c:formatCode>
                <c:ptCount val="425"/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</c:numCache>
            </c:numRef>
          </c:yVal>
          <c:smooth val="1"/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Graph!$A$5:$A$431</c:f>
              <c:numCache>
                <c:formatCode>General</c:formatCode>
                <c:ptCount val="42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  <c:pt idx="396">
                  <c:v>405</c:v>
                </c:pt>
                <c:pt idx="397">
                  <c:v>406</c:v>
                </c:pt>
                <c:pt idx="398">
                  <c:v>407</c:v>
                </c:pt>
                <c:pt idx="399">
                  <c:v>408</c:v>
                </c:pt>
                <c:pt idx="400">
                  <c:v>409</c:v>
                </c:pt>
                <c:pt idx="401">
                  <c:v>410</c:v>
                </c:pt>
                <c:pt idx="402">
                  <c:v>411</c:v>
                </c:pt>
                <c:pt idx="403">
                  <c:v>412</c:v>
                </c:pt>
                <c:pt idx="404">
                  <c:v>413</c:v>
                </c:pt>
                <c:pt idx="405">
                  <c:v>414</c:v>
                </c:pt>
                <c:pt idx="406">
                  <c:v>415</c:v>
                </c:pt>
                <c:pt idx="407">
                  <c:v>416</c:v>
                </c:pt>
                <c:pt idx="408">
                  <c:v>417</c:v>
                </c:pt>
                <c:pt idx="409">
                  <c:v>418</c:v>
                </c:pt>
                <c:pt idx="410">
                  <c:v>419</c:v>
                </c:pt>
                <c:pt idx="411">
                  <c:v>420</c:v>
                </c:pt>
                <c:pt idx="412">
                  <c:v>421</c:v>
                </c:pt>
                <c:pt idx="413">
                  <c:v>422</c:v>
                </c:pt>
                <c:pt idx="414">
                  <c:v>423</c:v>
                </c:pt>
                <c:pt idx="415">
                  <c:v>424</c:v>
                </c:pt>
                <c:pt idx="416">
                  <c:v>425</c:v>
                </c:pt>
                <c:pt idx="417">
                  <c:v>426</c:v>
                </c:pt>
                <c:pt idx="418">
                  <c:v>427</c:v>
                </c:pt>
                <c:pt idx="419">
                  <c:v>428</c:v>
                </c:pt>
                <c:pt idx="420">
                  <c:v>429</c:v>
                </c:pt>
                <c:pt idx="421">
                  <c:v>430</c:v>
                </c:pt>
                <c:pt idx="422">
                  <c:v>431</c:v>
                </c:pt>
                <c:pt idx="423">
                  <c:v>432</c:v>
                </c:pt>
                <c:pt idx="424">
                  <c:v>433</c:v>
                </c:pt>
                <c:pt idx="425">
                  <c:v>434</c:v>
                </c:pt>
                <c:pt idx="426">
                  <c:v>435</c:v>
                </c:pt>
              </c:numCache>
            </c:numRef>
          </c:xVal>
          <c:yVal>
            <c:numRef>
              <c:f>Graph!$B$6:$B$430</c:f>
              <c:numCache>
                <c:formatCode>General</c:formatCode>
                <c:ptCount val="425"/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Graph!$A$5:$A$431</c:f>
              <c:numCache>
                <c:formatCode>General</c:formatCode>
                <c:ptCount val="42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  <c:pt idx="396">
                  <c:v>405</c:v>
                </c:pt>
                <c:pt idx="397">
                  <c:v>406</c:v>
                </c:pt>
                <c:pt idx="398">
                  <c:v>407</c:v>
                </c:pt>
                <c:pt idx="399">
                  <c:v>408</c:v>
                </c:pt>
                <c:pt idx="400">
                  <c:v>409</c:v>
                </c:pt>
                <c:pt idx="401">
                  <c:v>410</c:v>
                </c:pt>
                <c:pt idx="402">
                  <c:v>411</c:v>
                </c:pt>
                <c:pt idx="403">
                  <c:v>412</c:v>
                </c:pt>
                <c:pt idx="404">
                  <c:v>413</c:v>
                </c:pt>
                <c:pt idx="405">
                  <c:v>414</c:v>
                </c:pt>
                <c:pt idx="406">
                  <c:v>415</c:v>
                </c:pt>
                <c:pt idx="407">
                  <c:v>416</c:v>
                </c:pt>
                <c:pt idx="408">
                  <c:v>417</c:v>
                </c:pt>
                <c:pt idx="409">
                  <c:v>418</c:v>
                </c:pt>
                <c:pt idx="410">
                  <c:v>419</c:v>
                </c:pt>
                <c:pt idx="411">
                  <c:v>420</c:v>
                </c:pt>
                <c:pt idx="412">
                  <c:v>421</c:v>
                </c:pt>
                <c:pt idx="413">
                  <c:v>422</c:v>
                </c:pt>
                <c:pt idx="414">
                  <c:v>423</c:v>
                </c:pt>
                <c:pt idx="415">
                  <c:v>424</c:v>
                </c:pt>
                <c:pt idx="416">
                  <c:v>425</c:v>
                </c:pt>
                <c:pt idx="417">
                  <c:v>426</c:v>
                </c:pt>
                <c:pt idx="418">
                  <c:v>427</c:v>
                </c:pt>
                <c:pt idx="419">
                  <c:v>428</c:v>
                </c:pt>
                <c:pt idx="420">
                  <c:v>429</c:v>
                </c:pt>
                <c:pt idx="421">
                  <c:v>430</c:v>
                </c:pt>
                <c:pt idx="422">
                  <c:v>431</c:v>
                </c:pt>
                <c:pt idx="423">
                  <c:v>432</c:v>
                </c:pt>
                <c:pt idx="424">
                  <c:v>433</c:v>
                </c:pt>
                <c:pt idx="425">
                  <c:v>434</c:v>
                </c:pt>
                <c:pt idx="426">
                  <c:v>435</c:v>
                </c:pt>
              </c:numCache>
            </c:numRef>
          </c:xVal>
          <c:yVal>
            <c:numRef>
              <c:f>Graph!$C$6:$C$430</c:f>
              <c:numCache>
                <c:formatCode>General</c:formatCode>
                <c:ptCount val="4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Graph!$A$5:$A$431</c:f>
              <c:numCache>
                <c:formatCode>General</c:formatCode>
                <c:ptCount val="42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  <c:pt idx="396">
                  <c:v>405</c:v>
                </c:pt>
                <c:pt idx="397">
                  <c:v>406</c:v>
                </c:pt>
                <c:pt idx="398">
                  <c:v>407</c:v>
                </c:pt>
                <c:pt idx="399">
                  <c:v>408</c:v>
                </c:pt>
                <c:pt idx="400">
                  <c:v>409</c:v>
                </c:pt>
                <c:pt idx="401">
                  <c:v>410</c:v>
                </c:pt>
                <c:pt idx="402">
                  <c:v>411</c:v>
                </c:pt>
                <c:pt idx="403">
                  <c:v>412</c:v>
                </c:pt>
                <c:pt idx="404">
                  <c:v>413</c:v>
                </c:pt>
                <c:pt idx="405">
                  <c:v>414</c:v>
                </c:pt>
                <c:pt idx="406">
                  <c:v>415</c:v>
                </c:pt>
                <c:pt idx="407">
                  <c:v>416</c:v>
                </c:pt>
                <c:pt idx="408">
                  <c:v>417</c:v>
                </c:pt>
                <c:pt idx="409">
                  <c:v>418</c:v>
                </c:pt>
                <c:pt idx="410">
                  <c:v>419</c:v>
                </c:pt>
                <c:pt idx="411">
                  <c:v>420</c:v>
                </c:pt>
                <c:pt idx="412">
                  <c:v>421</c:v>
                </c:pt>
                <c:pt idx="413">
                  <c:v>422</c:v>
                </c:pt>
                <c:pt idx="414">
                  <c:v>423</c:v>
                </c:pt>
                <c:pt idx="415">
                  <c:v>424</c:v>
                </c:pt>
                <c:pt idx="416">
                  <c:v>425</c:v>
                </c:pt>
                <c:pt idx="417">
                  <c:v>426</c:v>
                </c:pt>
                <c:pt idx="418">
                  <c:v>427</c:v>
                </c:pt>
                <c:pt idx="419">
                  <c:v>428</c:v>
                </c:pt>
                <c:pt idx="420">
                  <c:v>429</c:v>
                </c:pt>
                <c:pt idx="421">
                  <c:v>430</c:v>
                </c:pt>
                <c:pt idx="422">
                  <c:v>431</c:v>
                </c:pt>
                <c:pt idx="423">
                  <c:v>432</c:v>
                </c:pt>
                <c:pt idx="424">
                  <c:v>433</c:v>
                </c:pt>
                <c:pt idx="425">
                  <c:v>434</c:v>
                </c:pt>
                <c:pt idx="426">
                  <c:v>435</c:v>
                </c:pt>
              </c:numCache>
            </c:numRef>
          </c:xVal>
          <c:yVal>
            <c:numRef>
              <c:f>Graph!$E$6:$E$430</c:f>
              <c:numCache>
                <c:formatCode>General</c:formatCode>
                <c:ptCount val="425"/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801616"/>
        <c:axId val="357798816"/>
      </c:scatterChart>
      <c:valAx>
        <c:axId val="357801616"/>
        <c:scaling>
          <c:orientation val="minMax"/>
          <c:max val="435"/>
          <c:min val="9"/>
        </c:scaling>
        <c:delete val="0"/>
        <c:axPos val="b"/>
        <c:numFmt formatCode="General" sourceLinked="1"/>
        <c:majorTickMark val="out"/>
        <c:minorTickMark val="none"/>
        <c:tickLblPos val="nextTo"/>
        <c:crossAx val="357798816"/>
        <c:crosses val="autoZero"/>
        <c:crossBetween val="midCat"/>
      </c:valAx>
      <c:valAx>
        <c:axId val="3577988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57801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2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Graph!$A$434:$A$776</c:f>
              <c:numCache>
                <c:formatCode>General</c:formatCode>
                <c:ptCount val="343"/>
                <c:pt idx="0">
                  <c:v>1336</c:v>
                </c:pt>
                <c:pt idx="1">
                  <c:v>1337</c:v>
                </c:pt>
                <c:pt idx="2">
                  <c:v>1338</c:v>
                </c:pt>
                <c:pt idx="3">
                  <c:v>1339</c:v>
                </c:pt>
                <c:pt idx="4">
                  <c:v>1340</c:v>
                </c:pt>
                <c:pt idx="5">
                  <c:v>1341</c:v>
                </c:pt>
                <c:pt idx="6">
                  <c:v>1342</c:v>
                </c:pt>
                <c:pt idx="7">
                  <c:v>1343</c:v>
                </c:pt>
                <c:pt idx="8">
                  <c:v>1344</c:v>
                </c:pt>
                <c:pt idx="9">
                  <c:v>1345</c:v>
                </c:pt>
                <c:pt idx="10">
                  <c:v>1346</c:v>
                </c:pt>
                <c:pt idx="11">
                  <c:v>1347</c:v>
                </c:pt>
                <c:pt idx="12">
                  <c:v>1348</c:v>
                </c:pt>
                <c:pt idx="13">
                  <c:v>1349</c:v>
                </c:pt>
                <c:pt idx="14">
                  <c:v>1350</c:v>
                </c:pt>
                <c:pt idx="15">
                  <c:v>1351</c:v>
                </c:pt>
                <c:pt idx="16">
                  <c:v>1352</c:v>
                </c:pt>
                <c:pt idx="17">
                  <c:v>1353</c:v>
                </c:pt>
                <c:pt idx="18">
                  <c:v>1354</c:v>
                </c:pt>
                <c:pt idx="19">
                  <c:v>1355</c:v>
                </c:pt>
                <c:pt idx="20">
                  <c:v>1356</c:v>
                </c:pt>
                <c:pt idx="21">
                  <c:v>1357</c:v>
                </c:pt>
                <c:pt idx="22">
                  <c:v>1358</c:v>
                </c:pt>
                <c:pt idx="23">
                  <c:v>1359</c:v>
                </c:pt>
                <c:pt idx="24">
                  <c:v>1360</c:v>
                </c:pt>
                <c:pt idx="25">
                  <c:v>1361</c:v>
                </c:pt>
                <c:pt idx="26">
                  <c:v>1362</c:v>
                </c:pt>
                <c:pt idx="27">
                  <c:v>1363</c:v>
                </c:pt>
                <c:pt idx="28">
                  <c:v>1364</c:v>
                </c:pt>
                <c:pt idx="29">
                  <c:v>1365</c:v>
                </c:pt>
                <c:pt idx="30">
                  <c:v>1366</c:v>
                </c:pt>
                <c:pt idx="31">
                  <c:v>1367</c:v>
                </c:pt>
                <c:pt idx="32">
                  <c:v>1368</c:v>
                </c:pt>
                <c:pt idx="33">
                  <c:v>1369</c:v>
                </c:pt>
                <c:pt idx="34">
                  <c:v>1370</c:v>
                </c:pt>
                <c:pt idx="35">
                  <c:v>1371</c:v>
                </c:pt>
                <c:pt idx="36">
                  <c:v>1372</c:v>
                </c:pt>
                <c:pt idx="37">
                  <c:v>1373</c:v>
                </c:pt>
                <c:pt idx="38">
                  <c:v>1374</c:v>
                </c:pt>
                <c:pt idx="39">
                  <c:v>1375</c:v>
                </c:pt>
                <c:pt idx="40">
                  <c:v>1376</c:v>
                </c:pt>
                <c:pt idx="41">
                  <c:v>1377</c:v>
                </c:pt>
                <c:pt idx="42">
                  <c:v>1378</c:v>
                </c:pt>
                <c:pt idx="43">
                  <c:v>1379</c:v>
                </c:pt>
                <c:pt idx="44">
                  <c:v>1380</c:v>
                </c:pt>
                <c:pt idx="45">
                  <c:v>1381</c:v>
                </c:pt>
                <c:pt idx="46">
                  <c:v>1382</c:v>
                </c:pt>
                <c:pt idx="47">
                  <c:v>1383</c:v>
                </c:pt>
                <c:pt idx="48">
                  <c:v>1384</c:v>
                </c:pt>
                <c:pt idx="49">
                  <c:v>1385</c:v>
                </c:pt>
                <c:pt idx="50">
                  <c:v>1386</c:v>
                </c:pt>
                <c:pt idx="51">
                  <c:v>1387</c:v>
                </c:pt>
                <c:pt idx="52">
                  <c:v>1388</c:v>
                </c:pt>
                <c:pt idx="53">
                  <c:v>1389</c:v>
                </c:pt>
                <c:pt idx="54">
                  <c:v>1390</c:v>
                </c:pt>
                <c:pt idx="55">
                  <c:v>1391</c:v>
                </c:pt>
                <c:pt idx="56">
                  <c:v>1392</c:v>
                </c:pt>
                <c:pt idx="57">
                  <c:v>1393</c:v>
                </c:pt>
                <c:pt idx="58">
                  <c:v>1394</c:v>
                </c:pt>
                <c:pt idx="59">
                  <c:v>1395</c:v>
                </c:pt>
                <c:pt idx="60">
                  <c:v>1396</c:v>
                </c:pt>
                <c:pt idx="61">
                  <c:v>1397</c:v>
                </c:pt>
                <c:pt idx="62">
                  <c:v>1398</c:v>
                </c:pt>
                <c:pt idx="63">
                  <c:v>1399</c:v>
                </c:pt>
                <c:pt idx="64">
                  <c:v>1400</c:v>
                </c:pt>
                <c:pt idx="65">
                  <c:v>1401</c:v>
                </c:pt>
                <c:pt idx="66">
                  <c:v>1402</c:v>
                </c:pt>
                <c:pt idx="67">
                  <c:v>1403</c:v>
                </c:pt>
                <c:pt idx="68">
                  <c:v>1404</c:v>
                </c:pt>
                <c:pt idx="69">
                  <c:v>1405</c:v>
                </c:pt>
                <c:pt idx="70">
                  <c:v>1406</c:v>
                </c:pt>
                <c:pt idx="71">
                  <c:v>1407</c:v>
                </c:pt>
                <c:pt idx="72">
                  <c:v>1408</c:v>
                </c:pt>
                <c:pt idx="73">
                  <c:v>1409</c:v>
                </c:pt>
                <c:pt idx="74">
                  <c:v>1410</c:v>
                </c:pt>
                <c:pt idx="75">
                  <c:v>1411</c:v>
                </c:pt>
                <c:pt idx="76">
                  <c:v>1412</c:v>
                </c:pt>
                <c:pt idx="77">
                  <c:v>1413</c:v>
                </c:pt>
                <c:pt idx="78">
                  <c:v>1414</c:v>
                </c:pt>
                <c:pt idx="79">
                  <c:v>1415</c:v>
                </c:pt>
                <c:pt idx="80">
                  <c:v>1416</c:v>
                </c:pt>
                <c:pt idx="81">
                  <c:v>1417</c:v>
                </c:pt>
                <c:pt idx="82">
                  <c:v>1418</c:v>
                </c:pt>
                <c:pt idx="83">
                  <c:v>1419</c:v>
                </c:pt>
                <c:pt idx="84">
                  <c:v>1420</c:v>
                </c:pt>
                <c:pt idx="85">
                  <c:v>1421</c:v>
                </c:pt>
                <c:pt idx="86">
                  <c:v>1422</c:v>
                </c:pt>
                <c:pt idx="87">
                  <c:v>1423</c:v>
                </c:pt>
                <c:pt idx="88">
                  <c:v>1424</c:v>
                </c:pt>
                <c:pt idx="89">
                  <c:v>1425</c:v>
                </c:pt>
                <c:pt idx="90">
                  <c:v>1426</c:v>
                </c:pt>
                <c:pt idx="91">
                  <c:v>1427</c:v>
                </c:pt>
                <c:pt idx="92">
                  <c:v>1428</c:v>
                </c:pt>
                <c:pt idx="93">
                  <c:v>1429</c:v>
                </c:pt>
                <c:pt idx="94">
                  <c:v>1430</c:v>
                </c:pt>
                <c:pt idx="95">
                  <c:v>1431</c:v>
                </c:pt>
                <c:pt idx="96">
                  <c:v>1432</c:v>
                </c:pt>
                <c:pt idx="97">
                  <c:v>1433</c:v>
                </c:pt>
                <c:pt idx="98">
                  <c:v>1434</c:v>
                </c:pt>
                <c:pt idx="99">
                  <c:v>1435</c:v>
                </c:pt>
                <c:pt idx="100">
                  <c:v>1436</c:v>
                </c:pt>
                <c:pt idx="101">
                  <c:v>1437</c:v>
                </c:pt>
                <c:pt idx="102">
                  <c:v>1438</c:v>
                </c:pt>
                <c:pt idx="103">
                  <c:v>1439</c:v>
                </c:pt>
                <c:pt idx="104">
                  <c:v>1440</c:v>
                </c:pt>
                <c:pt idx="105">
                  <c:v>1441</c:v>
                </c:pt>
                <c:pt idx="106">
                  <c:v>1442</c:v>
                </c:pt>
                <c:pt idx="107">
                  <c:v>1443</c:v>
                </c:pt>
                <c:pt idx="108">
                  <c:v>1444</c:v>
                </c:pt>
                <c:pt idx="109">
                  <c:v>1445</c:v>
                </c:pt>
                <c:pt idx="110">
                  <c:v>1446</c:v>
                </c:pt>
                <c:pt idx="111">
                  <c:v>1447</c:v>
                </c:pt>
                <c:pt idx="112">
                  <c:v>1448</c:v>
                </c:pt>
                <c:pt idx="113">
                  <c:v>1449</c:v>
                </c:pt>
                <c:pt idx="114">
                  <c:v>1450</c:v>
                </c:pt>
                <c:pt idx="115">
                  <c:v>1451</c:v>
                </c:pt>
                <c:pt idx="116">
                  <c:v>1452</c:v>
                </c:pt>
                <c:pt idx="117">
                  <c:v>1453</c:v>
                </c:pt>
                <c:pt idx="118">
                  <c:v>1454</c:v>
                </c:pt>
                <c:pt idx="119">
                  <c:v>1455</c:v>
                </c:pt>
                <c:pt idx="120">
                  <c:v>1456</c:v>
                </c:pt>
                <c:pt idx="121">
                  <c:v>1457</c:v>
                </c:pt>
                <c:pt idx="122">
                  <c:v>1458</c:v>
                </c:pt>
                <c:pt idx="123">
                  <c:v>1459</c:v>
                </c:pt>
                <c:pt idx="124">
                  <c:v>1460</c:v>
                </c:pt>
                <c:pt idx="125">
                  <c:v>1461</c:v>
                </c:pt>
                <c:pt idx="126">
                  <c:v>1462</c:v>
                </c:pt>
                <c:pt idx="127">
                  <c:v>1463</c:v>
                </c:pt>
                <c:pt idx="128">
                  <c:v>1464</c:v>
                </c:pt>
                <c:pt idx="129">
                  <c:v>1465</c:v>
                </c:pt>
                <c:pt idx="130">
                  <c:v>1466</c:v>
                </c:pt>
                <c:pt idx="131">
                  <c:v>1467</c:v>
                </c:pt>
                <c:pt idx="132">
                  <c:v>1468</c:v>
                </c:pt>
                <c:pt idx="133">
                  <c:v>1469</c:v>
                </c:pt>
                <c:pt idx="134">
                  <c:v>1470</c:v>
                </c:pt>
                <c:pt idx="135">
                  <c:v>1471</c:v>
                </c:pt>
                <c:pt idx="136">
                  <c:v>1472</c:v>
                </c:pt>
                <c:pt idx="137">
                  <c:v>1473</c:v>
                </c:pt>
                <c:pt idx="138">
                  <c:v>1474</c:v>
                </c:pt>
                <c:pt idx="139">
                  <c:v>1475</c:v>
                </c:pt>
                <c:pt idx="140">
                  <c:v>1476</c:v>
                </c:pt>
                <c:pt idx="141">
                  <c:v>1477</c:v>
                </c:pt>
                <c:pt idx="142">
                  <c:v>1478</c:v>
                </c:pt>
                <c:pt idx="143">
                  <c:v>1479</c:v>
                </c:pt>
                <c:pt idx="144">
                  <c:v>1480</c:v>
                </c:pt>
                <c:pt idx="145">
                  <c:v>1481</c:v>
                </c:pt>
                <c:pt idx="146">
                  <c:v>1482</c:v>
                </c:pt>
                <c:pt idx="147">
                  <c:v>1483</c:v>
                </c:pt>
                <c:pt idx="148">
                  <c:v>1484</c:v>
                </c:pt>
                <c:pt idx="149">
                  <c:v>1485</c:v>
                </c:pt>
                <c:pt idx="150">
                  <c:v>1486</c:v>
                </c:pt>
                <c:pt idx="151">
                  <c:v>1487</c:v>
                </c:pt>
                <c:pt idx="152">
                  <c:v>1488</c:v>
                </c:pt>
                <c:pt idx="153">
                  <c:v>1489</c:v>
                </c:pt>
                <c:pt idx="154">
                  <c:v>1490</c:v>
                </c:pt>
                <c:pt idx="155">
                  <c:v>1491</c:v>
                </c:pt>
                <c:pt idx="156">
                  <c:v>1492</c:v>
                </c:pt>
                <c:pt idx="157">
                  <c:v>1493</c:v>
                </c:pt>
                <c:pt idx="158">
                  <c:v>1494</c:v>
                </c:pt>
                <c:pt idx="159">
                  <c:v>1495</c:v>
                </c:pt>
                <c:pt idx="160">
                  <c:v>1496</c:v>
                </c:pt>
                <c:pt idx="161">
                  <c:v>1497</c:v>
                </c:pt>
                <c:pt idx="162">
                  <c:v>1498</c:v>
                </c:pt>
                <c:pt idx="163">
                  <c:v>1499</c:v>
                </c:pt>
                <c:pt idx="164">
                  <c:v>1500</c:v>
                </c:pt>
                <c:pt idx="165">
                  <c:v>1501</c:v>
                </c:pt>
                <c:pt idx="166">
                  <c:v>1502</c:v>
                </c:pt>
                <c:pt idx="167">
                  <c:v>1503</c:v>
                </c:pt>
                <c:pt idx="168">
                  <c:v>1504</c:v>
                </c:pt>
                <c:pt idx="169">
                  <c:v>1505</c:v>
                </c:pt>
                <c:pt idx="170">
                  <c:v>1506</c:v>
                </c:pt>
                <c:pt idx="171">
                  <c:v>1507</c:v>
                </c:pt>
                <c:pt idx="172">
                  <c:v>1508</c:v>
                </c:pt>
                <c:pt idx="173">
                  <c:v>1509</c:v>
                </c:pt>
                <c:pt idx="174">
                  <c:v>1510</c:v>
                </c:pt>
                <c:pt idx="175">
                  <c:v>1511</c:v>
                </c:pt>
                <c:pt idx="176">
                  <c:v>1512</c:v>
                </c:pt>
                <c:pt idx="177">
                  <c:v>1513</c:v>
                </c:pt>
                <c:pt idx="178">
                  <c:v>1514</c:v>
                </c:pt>
                <c:pt idx="179">
                  <c:v>1515</c:v>
                </c:pt>
                <c:pt idx="180">
                  <c:v>1516</c:v>
                </c:pt>
                <c:pt idx="181">
                  <c:v>1517</c:v>
                </c:pt>
                <c:pt idx="182">
                  <c:v>1518</c:v>
                </c:pt>
                <c:pt idx="183">
                  <c:v>1519</c:v>
                </c:pt>
                <c:pt idx="184">
                  <c:v>1520</c:v>
                </c:pt>
                <c:pt idx="185">
                  <c:v>1521</c:v>
                </c:pt>
                <c:pt idx="186">
                  <c:v>1522</c:v>
                </c:pt>
                <c:pt idx="187">
                  <c:v>1523</c:v>
                </c:pt>
                <c:pt idx="188">
                  <c:v>1524</c:v>
                </c:pt>
                <c:pt idx="189">
                  <c:v>1525</c:v>
                </c:pt>
                <c:pt idx="190">
                  <c:v>1526</c:v>
                </c:pt>
                <c:pt idx="191">
                  <c:v>1527</c:v>
                </c:pt>
                <c:pt idx="192">
                  <c:v>1528</c:v>
                </c:pt>
                <c:pt idx="193">
                  <c:v>1529</c:v>
                </c:pt>
                <c:pt idx="194">
                  <c:v>1530</c:v>
                </c:pt>
                <c:pt idx="195">
                  <c:v>1531</c:v>
                </c:pt>
                <c:pt idx="196">
                  <c:v>1532</c:v>
                </c:pt>
                <c:pt idx="197">
                  <c:v>1533</c:v>
                </c:pt>
                <c:pt idx="198">
                  <c:v>1534</c:v>
                </c:pt>
                <c:pt idx="199">
                  <c:v>1535</c:v>
                </c:pt>
                <c:pt idx="200">
                  <c:v>1536</c:v>
                </c:pt>
                <c:pt idx="201">
                  <c:v>1537</c:v>
                </c:pt>
                <c:pt idx="202">
                  <c:v>1538</c:v>
                </c:pt>
                <c:pt idx="203">
                  <c:v>1539</c:v>
                </c:pt>
                <c:pt idx="204">
                  <c:v>1540</c:v>
                </c:pt>
                <c:pt idx="205">
                  <c:v>1541</c:v>
                </c:pt>
                <c:pt idx="206">
                  <c:v>1542</c:v>
                </c:pt>
                <c:pt idx="207">
                  <c:v>1543</c:v>
                </c:pt>
                <c:pt idx="208">
                  <c:v>1544</c:v>
                </c:pt>
                <c:pt idx="209">
                  <c:v>1545</c:v>
                </c:pt>
                <c:pt idx="210">
                  <c:v>1546</c:v>
                </c:pt>
                <c:pt idx="211">
                  <c:v>1547</c:v>
                </c:pt>
                <c:pt idx="212">
                  <c:v>1548</c:v>
                </c:pt>
                <c:pt idx="213">
                  <c:v>1549</c:v>
                </c:pt>
                <c:pt idx="214">
                  <c:v>1550</c:v>
                </c:pt>
                <c:pt idx="215">
                  <c:v>1551</c:v>
                </c:pt>
                <c:pt idx="216">
                  <c:v>1552</c:v>
                </c:pt>
                <c:pt idx="217">
                  <c:v>1553</c:v>
                </c:pt>
                <c:pt idx="218">
                  <c:v>1554</c:v>
                </c:pt>
                <c:pt idx="219">
                  <c:v>1555</c:v>
                </c:pt>
                <c:pt idx="220">
                  <c:v>1556</c:v>
                </c:pt>
                <c:pt idx="221">
                  <c:v>1557</c:v>
                </c:pt>
                <c:pt idx="222">
                  <c:v>1558</c:v>
                </c:pt>
                <c:pt idx="223">
                  <c:v>1559</c:v>
                </c:pt>
                <c:pt idx="224">
                  <c:v>1560</c:v>
                </c:pt>
                <c:pt idx="225">
                  <c:v>1561</c:v>
                </c:pt>
                <c:pt idx="226">
                  <c:v>1562</c:v>
                </c:pt>
                <c:pt idx="227">
                  <c:v>1563</c:v>
                </c:pt>
                <c:pt idx="228">
                  <c:v>1564</c:v>
                </c:pt>
                <c:pt idx="229">
                  <c:v>1565</c:v>
                </c:pt>
                <c:pt idx="230">
                  <c:v>1566</c:v>
                </c:pt>
                <c:pt idx="231">
                  <c:v>1567</c:v>
                </c:pt>
                <c:pt idx="232">
                  <c:v>1568</c:v>
                </c:pt>
                <c:pt idx="233">
                  <c:v>1569</c:v>
                </c:pt>
                <c:pt idx="234">
                  <c:v>1570</c:v>
                </c:pt>
                <c:pt idx="235">
                  <c:v>1571</c:v>
                </c:pt>
                <c:pt idx="236">
                  <c:v>1572</c:v>
                </c:pt>
                <c:pt idx="237">
                  <c:v>1573</c:v>
                </c:pt>
                <c:pt idx="238">
                  <c:v>1574</c:v>
                </c:pt>
                <c:pt idx="239">
                  <c:v>1575</c:v>
                </c:pt>
                <c:pt idx="240">
                  <c:v>1576</c:v>
                </c:pt>
                <c:pt idx="241">
                  <c:v>1577</c:v>
                </c:pt>
                <c:pt idx="242">
                  <c:v>1578</c:v>
                </c:pt>
                <c:pt idx="243">
                  <c:v>1579</c:v>
                </c:pt>
                <c:pt idx="244">
                  <c:v>1580</c:v>
                </c:pt>
                <c:pt idx="245">
                  <c:v>1581</c:v>
                </c:pt>
                <c:pt idx="246">
                  <c:v>1582</c:v>
                </c:pt>
                <c:pt idx="247">
                  <c:v>1583</c:v>
                </c:pt>
                <c:pt idx="248">
                  <c:v>1584</c:v>
                </c:pt>
                <c:pt idx="249">
                  <c:v>1585</c:v>
                </c:pt>
                <c:pt idx="250">
                  <c:v>1586</c:v>
                </c:pt>
                <c:pt idx="251">
                  <c:v>1587</c:v>
                </c:pt>
                <c:pt idx="252">
                  <c:v>1588</c:v>
                </c:pt>
                <c:pt idx="253">
                  <c:v>1589</c:v>
                </c:pt>
                <c:pt idx="254">
                  <c:v>1590</c:v>
                </c:pt>
                <c:pt idx="255">
                  <c:v>1591</c:v>
                </c:pt>
                <c:pt idx="256">
                  <c:v>1592</c:v>
                </c:pt>
                <c:pt idx="257">
                  <c:v>1593</c:v>
                </c:pt>
                <c:pt idx="258">
                  <c:v>1594</c:v>
                </c:pt>
                <c:pt idx="259">
                  <c:v>1595</c:v>
                </c:pt>
                <c:pt idx="260">
                  <c:v>1596</c:v>
                </c:pt>
                <c:pt idx="261">
                  <c:v>1597</c:v>
                </c:pt>
                <c:pt idx="262">
                  <c:v>1598</c:v>
                </c:pt>
                <c:pt idx="263">
                  <c:v>1599</c:v>
                </c:pt>
                <c:pt idx="264">
                  <c:v>1600</c:v>
                </c:pt>
                <c:pt idx="265">
                  <c:v>1601</c:v>
                </c:pt>
                <c:pt idx="266">
                  <c:v>1602</c:v>
                </c:pt>
                <c:pt idx="267">
                  <c:v>1603</c:v>
                </c:pt>
                <c:pt idx="268">
                  <c:v>1604</c:v>
                </c:pt>
                <c:pt idx="269">
                  <c:v>1605</c:v>
                </c:pt>
                <c:pt idx="270">
                  <c:v>1606</c:v>
                </c:pt>
                <c:pt idx="271">
                  <c:v>1607</c:v>
                </c:pt>
                <c:pt idx="272">
                  <c:v>1608</c:v>
                </c:pt>
                <c:pt idx="273">
                  <c:v>1609</c:v>
                </c:pt>
                <c:pt idx="274">
                  <c:v>1610</c:v>
                </c:pt>
                <c:pt idx="275">
                  <c:v>1611</c:v>
                </c:pt>
                <c:pt idx="276">
                  <c:v>1612</c:v>
                </c:pt>
                <c:pt idx="277">
                  <c:v>1613</c:v>
                </c:pt>
                <c:pt idx="278">
                  <c:v>1614</c:v>
                </c:pt>
                <c:pt idx="279">
                  <c:v>1615</c:v>
                </c:pt>
                <c:pt idx="280">
                  <c:v>1616</c:v>
                </c:pt>
                <c:pt idx="281">
                  <c:v>1617</c:v>
                </c:pt>
                <c:pt idx="282">
                  <c:v>1618</c:v>
                </c:pt>
                <c:pt idx="283">
                  <c:v>1619</c:v>
                </c:pt>
                <c:pt idx="284">
                  <c:v>1620</c:v>
                </c:pt>
                <c:pt idx="285">
                  <c:v>1621</c:v>
                </c:pt>
                <c:pt idx="286">
                  <c:v>1622</c:v>
                </c:pt>
                <c:pt idx="287">
                  <c:v>1623</c:v>
                </c:pt>
                <c:pt idx="288">
                  <c:v>1624</c:v>
                </c:pt>
                <c:pt idx="289">
                  <c:v>1625</c:v>
                </c:pt>
                <c:pt idx="290">
                  <c:v>1626</c:v>
                </c:pt>
                <c:pt idx="291">
                  <c:v>1627</c:v>
                </c:pt>
                <c:pt idx="292">
                  <c:v>1628</c:v>
                </c:pt>
                <c:pt idx="293">
                  <c:v>1629</c:v>
                </c:pt>
                <c:pt idx="294">
                  <c:v>1630</c:v>
                </c:pt>
                <c:pt idx="295">
                  <c:v>1631</c:v>
                </c:pt>
                <c:pt idx="296">
                  <c:v>1632</c:v>
                </c:pt>
                <c:pt idx="297">
                  <c:v>1633</c:v>
                </c:pt>
                <c:pt idx="298">
                  <c:v>1634</c:v>
                </c:pt>
                <c:pt idx="299">
                  <c:v>1635</c:v>
                </c:pt>
                <c:pt idx="300">
                  <c:v>1636</c:v>
                </c:pt>
                <c:pt idx="301">
                  <c:v>1637</c:v>
                </c:pt>
                <c:pt idx="302">
                  <c:v>1638</c:v>
                </c:pt>
                <c:pt idx="303">
                  <c:v>1639</c:v>
                </c:pt>
                <c:pt idx="304">
                  <c:v>1640</c:v>
                </c:pt>
                <c:pt idx="305">
                  <c:v>1641</c:v>
                </c:pt>
                <c:pt idx="306">
                  <c:v>1642</c:v>
                </c:pt>
                <c:pt idx="307">
                  <c:v>1643</c:v>
                </c:pt>
                <c:pt idx="308">
                  <c:v>1644</c:v>
                </c:pt>
                <c:pt idx="309">
                  <c:v>1645</c:v>
                </c:pt>
                <c:pt idx="310">
                  <c:v>1646</c:v>
                </c:pt>
                <c:pt idx="311">
                  <c:v>1647</c:v>
                </c:pt>
                <c:pt idx="312">
                  <c:v>1648</c:v>
                </c:pt>
                <c:pt idx="313">
                  <c:v>1649</c:v>
                </c:pt>
                <c:pt idx="314">
                  <c:v>1650</c:v>
                </c:pt>
                <c:pt idx="315">
                  <c:v>1651</c:v>
                </c:pt>
                <c:pt idx="316">
                  <c:v>1652</c:v>
                </c:pt>
                <c:pt idx="317">
                  <c:v>1653</c:v>
                </c:pt>
                <c:pt idx="318">
                  <c:v>1654</c:v>
                </c:pt>
                <c:pt idx="319">
                  <c:v>1655</c:v>
                </c:pt>
                <c:pt idx="320">
                  <c:v>1656</c:v>
                </c:pt>
                <c:pt idx="321">
                  <c:v>1657</c:v>
                </c:pt>
                <c:pt idx="322">
                  <c:v>1658</c:v>
                </c:pt>
                <c:pt idx="323">
                  <c:v>1659</c:v>
                </c:pt>
                <c:pt idx="324">
                  <c:v>1660</c:v>
                </c:pt>
                <c:pt idx="325">
                  <c:v>1661</c:v>
                </c:pt>
                <c:pt idx="326">
                  <c:v>1662</c:v>
                </c:pt>
                <c:pt idx="327">
                  <c:v>1663</c:v>
                </c:pt>
                <c:pt idx="328">
                  <c:v>1664</c:v>
                </c:pt>
                <c:pt idx="329">
                  <c:v>1665</c:v>
                </c:pt>
                <c:pt idx="330">
                  <c:v>1666</c:v>
                </c:pt>
                <c:pt idx="331">
                  <c:v>1667</c:v>
                </c:pt>
                <c:pt idx="332">
                  <c:v>1668</c:v>
                </c:pt>
                <c:pt idx="333">
                  <c:v>1669</c:v>
                </c:pt>
                <c:pt idx="334">
                  <c:v>1670</c:v>
                </c:pt>
                <c:pt idx="335">
                  <c:v>1671</c:v>
                </c:pt>
                <c:pt idx="336">
                  <c:v>1672</c:v>
                </c:pt>
                <c:pt idx="337">
                  <c:v>1673</c:v>
                </c:pt>
                <c:pt idx="338">
                  <c:v>1674</c:v>
                </c:pt>
                <c:pt idx="339">
                  <c:v>1675</c:v>
                </c:pt>
                <c:pt idx="340">
                  <c:v>1676</c:v>
                </c:pt>
                <c:pt idx="341">
                  <c:v>1677</c:v>
                </c:pt>
                <c:pt idx="342">
                  <c:v>1678</c:v>
                </c:pt>
              </c:numCache>
            </c:numRef>
          </c:xVal>
          <c:yVal>
            <c:numRef>
              <c:f>Graph!$D$435:$D$775</c:f>
              <c:numCache>
                <c:formatCode>General</c:formatCode>
                <c:ptCount val="341"/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</c:numCache>
            </c:numRef>
          </c:yVal>
          <c:smooth val="1"/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Graph!$A$434:$A$776</c:f>
              <c:numCache>
                <c:formatCode>General</c:formatCode>
                <c:ptCount val="343"/>
                <c:pt idx="0">
                  <c:v>1336</c:v>
                </c:pt>
                <c:pt idx="1">
                  <c:v>1337</c:v>
                </c:pt>
                <c:pt idx="2">
                  <c:v>1338</c:v>
                </c:pt>
                <c:pt idx="3">
                  <c:v>1339</c:v>
                </c:pt>
                <c:pt idx="4">
                  <c:v>1340</c:v>
                </c:pt>
                <c:pt idx="5">
                  <c:v>1341</c:v>
                </c:pt>
                <c:pt idx="6">
                  <c:v>1342</c:v>
                </c:pt>
                <c:pt idx="7">
                  <c:v>1343</c:v>
                </c:pt>
                <c:pt idx="8">
                  <c:v>1344</c:v>
                </c:pt>
                <c:pt idx="9">
                  <c:v>1345</c:v>
                </c:pt>
                <c:pt idx="10">
                  <c:v>1346</c:v>
                </c:pt>
                <c:pt idx="11">
                  <c:v>1347</c:v>
                </c:pt>
                <c:pt idx="12">
                  <c:v>1348</c:v>
                </c:pt>
                <c:pt idx="13">
                  <c:v>1349</c:v>
                </c:pt>
                <c:pt idx="14">
                  <c:v>1350</c:v>
                </c:pt>
                <c:pt idx="15">
                  <c:v>1351</c:v>
                </c:pt>
                <c:pt idx="16">
                  <c:v>1352</c:v>
                </c:pt>
                <c:pt idx="17">
                  <c:v>1353</c:v>
                </c:pt>
                <c:pt idx="18">
                  <c:v>1354</c:v>
                </c:pt>
                <c:pt idx="19">
                  <c:v>1355</c:v>
                </c:pt>
                <c:pt idx="20">
                  <c:v>1356</c:v>
                </c:pt>
                <c:pt idx="21">
                  <c:v>1357</c:v>
                </c:pt>
                <c:pt idx="22">
                  <c:v>1358</c:v>
                </c:pt>
                <c:pt idx="23">
                  <c:v>1359</c:v>
                </c:pt>
                <c:pt idx="24">
                  <c:v>1360</c:v>
                </c:pt>
                <c:pt idx="25">
                  <c:v>1361</c:v>
                </c:pt>
                <c:pt idx="26">
                  <c:v>1362</c:v>
                </c:pt>
                <c:pt idx="27">
                  <c:v>1363</c:v>
                </c:pt>
                <c:pt idx="28">
                  <c:v>1364</c:v>
                </c:pt>
                <c:pt idx="29">
                  <c:v>1365</c:v>
                </c:pt>
                <c:pt idx="30">
                  <c:v>1366</c:v>
                </c:pt>
                <c:pt idx="31">
                  <c:v>1367</c:v>
                </c:pt>
                <c:pt idx="32">
                  <c:v>1368</c:v>
                </c:pt>
                <c:pt idx="33">
                  <c:v>1369</c:v>
                </c:pt>
                <c:pt idx="34">
                  <c:v>1370</c:v>
                </c:pt>
                <c:pt idx="35">
                  <c:v>1371</c:v>
                </c:pt>
                <c:pt idx="36">
                  <c:v>1372</c:v>
                </c:pt>
                <c:pt idx="37">
                  <c:v>1373</c:v>
                </c:pt>
                <c:pt idx="38">
                  <c:v>1374</c:v>
                </c:pt>
                <c:pt idx="39">
                  <c:v>1375</c:v>
                </c:pt>
                <c:pt idx="40">
                  <c:v>1376</c:v>
                </c:pt>
                <c:pt idx="41">
                  <c:v>1377</c:v>
                </c:pt>
                <c:pt idx="42">
                  <c:v>1378</c:v>
                </c:pt>
                <c:pt idx="43">
                  <c:v>1379</c:v>
                </c:pt>
                <c:pt idx="44">
                  <c:v>1380</c:v>
                </c:pt>
                <c:pt idx="45">
                  <c:v>1381</c:v>
                </c:pt>
                <c:pt idx="46">
                  <c:v>1382</c:v>
                </c:pt>
                <c:pt idx="47">
                  <c:v>1383</c:v>
                </c:pt>
                <c:pt idx="48">
                  <c:v>1384</c:v>
                </c:pt>
                <c:pt idx="49">
                  <c:v>1385</c:v>
                </c:pt>
                <c:pt idx="50">
                  <c:v>1386</c:v>
                </c:pt>
                <c:pt idx="51">
                  <c:v>1387</c:v>
                </c:pt>
                <c:pt idx="52">
                  <c:v>1388</c:v>
                </c:pt>
                <c:pt idx="53">
                  <c:v>1389</c:v>
                </c:pt>
                <c:pt idx="54">
                  <c:v>1390</c:v>
                </c:pt>
                <c:pt idx="55">
                  <c:v>1391</c:v>
                </c:pt>
                <c:pt idx="56">
                  <c:v>1392</c:v>
                </c:pt>
                <c:pt idx="57">
                  <c:v>1393</c:v>
                </c:pt>
                <c:pt idx="58">
                  <c:v>1394</c:v>
                </c:pt>
                <c:pt idx="59">
                  <c:v>1395</c:v>
                </c:pt>
                <c:pt idx="60">
                  <c:v>1396</c:v>
                </c:pt>
                <c:pt idx="61">
                  <c:v>1397</c:v>
                </c:pt>
                <c:pt idx="62">
                  <c:v>1398</c:v>
                </c:pt>
                <c:pt idx="63">
                  <c:v>1399</c:v>
                </c:pt>
                <c:pt idx="64">
                  <c:v>1400</c:v>
                </c:pt>
                <c:pt idx="65">
                  <c:v>1401</c:v>
                </c:pt>
                <c:pt idx="66">
                  <c:v>1402</c:v>
                </c:pt>
                <c:pt idx="67">
                  <c:v>1403</c:v>
                </c:pt>
                <c:pt idx="68">
                  <c:v>1404</c:v>
                </c:pt>
                <c:pt idx="69">
                  <c:v>1405</c:v>
                </c:pt>
                <c:pt idx="70">
                  <c:v>1406</c:v>
                </c:pt>
                <c:pt idx="71">
                  <c:v>1407</c:v>
                </c:pt>
                <c:pt idx="72">
                  <c:v>1408</c:v>
                </c:pt>
                <c:pt idx="73">
                  <c:v>1409</c:v>
                </c:pt>
                <c:pt idx="74">
                  <c:v>1410</c:v>
                </c:pt>
                <c:pt idx="75">
                  <c:v>1411</c:v>
                </c:pt>
                <c:pt idx="76">
                  <c:v>1412</c:v>
                </c:pt>
                <c:pt idx="77">
                  <c:v>1413</c:v>
                </c:pt>
                <c:pt idx="78">
                  <c:v>1414</c:v>
                </c:pt>
                <c:pt idx="79">
                  <c:v>1415</c:v>
                </c:pt>
                <c:pt idx="80">
                  <c:v>1416</c:v>
                </c:pt>
                <c:pt idx="81">
                  <c:v>1417</c:v>
                </c:pt>
                <c:pt idx="82">
                  <c:v>1418</c:v>
                </c:pt>
                <c:pt idx="83">
                  <c:v>1419</c:v>
                </c:pt>
                <c:pt idx="84">
                  <c:v>1420</c:v>
                </c:pt>
                <c:pt idx="85">
                  <c:v>1421</c:v>
                </c:pt>
                <c:pt idx="86">
                  <c:v>1422</c:v>
                </c:pt>
                <c:pt idx="87">
                  <c:v>1423</c:v>
                </c:pt>
                <c:pt idx="88">
                  <c:v>1424</c:v>
                </c:pt>
                <c:pt idx="89">
                  <c:v>1425</c:v>
                </c:pt>
                <c:pt idx="90">
                  <c:v>1426</c:v>
                </c:pt>
                <c:pt idx="91">
                  <c:v>1427</c:v>
                </c:pt>
                <c:pt idx="92">
                  <c:v>1428</c:v>
                </c:pt>
                <c:pt idx="93">
                  <c:v>1429</c:v>
                </c:pt>
                <c:pt idx="94">
                  <c:v>1430</c:v>
                </c:pt>
                <c:pt idx="95">
                  <c:v>1431</c:v>
                </c:pt>
                <c:pt idx="96">
                  <c:v>1432</c:v>
                </c:pt>
                <c:pt idx="97">
                  <c:v>1433</c:v>
                </c:pt>
                <c:pt idx="98">
                  <c:v>1434</c:v>
                </c:pt>
                <c:pt idx="99">
                  <c:v>1435</c:v>
                </c:pt>
                <c:pt idx="100">
                  <c:v>1436</c:v>
                </c:pt>
                <c:pt idx="101">
                  <c:v>1437</c:v>
                </c:pt>
                <c:pt idx="102">
                  <c:v>1438</c:v>
                </c:pt>
                <c:pt idx="103">
                  <c:v>1439</c:v>
                </c:pt>
                <c:pt idx="104">
                  <c:v>1440</c:v>
                </c:pt>
                <c:pt idx="105">
                  <c:v>1441</c:v>
                </c:pt>
                <c:pt idx="106">
                  <c:v>1442</c:v>
                </c:pt>
                <c:pt idx="107">
                  <c:v>1443</c:v>
                </c:pt>
                <c:pt idx="108">
                  <c:v>1444</c:v>
                </c:pt>
                <c:pt idx="109">
                  <c:v>1445</c:v>
                </c:pt>
                <c:pt idx="110">
                  <c:v>1446</c:v>
                </c:pt>
                <c:pt idx="111">
                  <c:v>1447</c:v>
                </c:pt>
                <c:pt idx="112">
                  <c:v>1448</c:v>
                </c:pt>
                <c:pt idx="113">
                  <c:v>1449</c:v>
                </c:pt>
                <c:pt idx="114">
                  <c:v>1450</c:v>
                </c:pt>
                <c:pt idx="115">
                  <c:v>1451</c:v>
                </c:pt>
                <c:pt idx="116">
                  <c:v>1452</c:v>
                </c:pt>
                <c:pt idx="117">
                  <c:v>1453</c:v>
                </c:pt>
                <c:pt idx="118">
                  <c:v>1454</c:v>
                </c:pt>
                <c:pt idx="119">
                  <c:v>1455</c:v>
                </c:pt>
                <c:pt idx="120">
                  <c:v>1456</c:v>
                </c:pt>
                <c:pt idx="121">
                  <c:v>1457</c:v>
                </c:pt>
                <c:pt idx="122">
                  <c:v>1458</c:v>
                </c:pt>
                <c:pt idx="123">
                  <c:v>1459</c:v>
                </c:pt>
                <c:pt idx="124">
                  <c:v>1460</c:v>
                </c:pt>
                <c:pt idx="125">
                  <c:v>1461</c:v>
                </c:pt>
                <c:pt idx="126">
                  <c:v>1462</c:v>
                </c:pt>
                <c:pt idx="127">
                  <c:v>1463</c:v>
                </c:pt>
                <c:pt idx="128">
                  <c:v>1464</c:v>
                </c:pt>
                <c:pt idx="129">
                  <c:v>1465</c:v>
                </c:pt>
                <c:pt idx="130">
                  <c:v>1466</c:v>
                </c:pt>
                <c:pt idx="131">
                  <c:v>1467</c:v>
                </c:pt>
                <c:pt idx="132">
                  <c:v>1468</c:v>
                </c:pt>
                <c:pt idx="133">
                  <c:v>1469</c:v>
                </c:pt>
                <c:pt idx="134">
                  <c:v>1470</c:v>
                </c:pt>
                <c:pt idx="135">
                  <c:v>1471</c:v>
                </c:pt>
                <c:pt idx="136">
                  <c:v>1472</c:v>
                </c:pt>
                <c:pt idx="137">
                  <c:v>1473</c:v>
                </c:pt>
                <c:pt idx="138">
                  <c:v>1474</c:v>
                </c:pt>
                <c:pt idx="139">
                  <c:v>1475</c:v>
                </c:pt>
                <c:pt idx="140">
                  <c:v>1476</c:v>
                </c:pt>
                <c:pt idx="141">
                  <c:v>1477</c:v>
                </c:pt>
                <c:pt idx="142">
                  <c:v>1478</c:v>
                </c:pt>
                <c:pt idx="143">
                  <c:v>1479</c:v>
                </c:pt>
                <c:pt idx="144">
                  <c:v>1480</c:v>
                </c:pt>
                <c:pt idx="145">
                  <c:v>1481</c:v>
                </c:pt>
                <c:pt idx="146">
                  <c:v>1482</c:v>
                </c:pt>
                <c:pt idx="147">
                  <c:v>1483</c:v>
                </c:pt>
                <c:pt idx="148">
                  <c:v>1484</c:v>
                </c:pt>
                <c:pt idx="149">
                  <c:v>1485</c:v>
                </c:pt>
                <c:pt idx="150">
                  <c:v>1486</c:v>
                </c:pt>
                <c:pt idx="151">
                  <c:v>1487</c:v>
                </c:pt>
                <c:pt idx="152">
                  <c:v>1488</c:v>
                </c:pt>
                <c:pt idx="153">
                  <c:v>1489</c:v>
                </c:pt>
                <c:pt idx="154">
                  <c:v>1490</c:v>
                </c:pt>
                <c:pt idx="155">
                  <c:v>1491</c:v>
                </c:pt>
                <c:pt idx="156">
                  <c:v>1492</c:v>
                </c:pt>
                <c:pt idx="157">
                  <c:v>1493</c:v>
                </c:pt>
                <c:pt idx="158">
                  <c:v>1494</c:v>
                </c:pt>
                <c:pt idx="159">
                  <c:v>1495</c:v>
                </c:pt>
                <c:pt idx="160">
                  <c:v>1496</c:v>
                </c:pt>
                <c:pt idx="161">
                  <c:v>1497</c:v>
                </c:pt>
                <c:pt idx="162">
                  <c:v>1498</c:v>
                </c:pt>
                <c:pt idx="163">
                  <c:v>1499</c:v>
                </c:pt>
                <c:pt idx="164">
                  <c:v>1500</c:v>
                </c:pt>
                <c:pt idx="165">
                  <c:v>1501</c:v>
                </c:pt>
                <c:pt idx="166">
                  <c:v>1502</c:v>
                </c:pt>
                <c:pt idx="167">
                  <c:v>1503</c:v>
                </c:pt>
                <c:pt idx="168">
                  <c:v>1504</c:v>
                </c:pt>
                <c:pt idx="169">
                  <c:v>1505</c:v>
                </c:pt>
                <c:pt idx="170">
                  <c:v>1506</c:v>
                </c:pt>
                <c:pt idx="171">
                  <c:v>1507</c:v>
                </c:pt>
                <c:pt idx="172">
                  <c:v>1508</c:v>
                </c:pt>
                <c:pt idx="173">
                  <c:v>1509</c:v>
                </c:pt>
                <c:pt idx="174">
                  <c:v>1510</c:v>
                </c:pt>
                <c:pt idx="175">
                  <c:v>1511</c:v>
                </c:pt>
                <c:pt idx="176">
                  <c:v>1512</c:v>
                </c:pt>
                <c:pt idx="177">
                  <c:v>1513</c:v>
                </c:pt>
                <c:pt idx="178">
                  <c:v>1514</c:v>
                </c:pt>
                <c:pt idx="179">
                  <c:v>1515</c:v>
                </c:pt>
                <c:pt idx="180">
                  <c:v>1516</c:v>
                </c:pt>
                <c:pt idx="181">
                  <c:v>1517</c:v>
                </c:pt>
                <c:pt idx="182">
                  <c:v>1518</c:v>
                </c:pt>
                <c:pt idx="183">
                  <c:v>1519</c:v>
                </c:pt>
                <c:pt idx="184">
                  <c:v>1520</c:v>
                </c:pt>
                <c:pt idx="185">
                  <c:v>1521</c:v>
                </c:pt>
                <c:pt idx="186">
                  <c:v>1522</c:v>
                </c:pt>
                <c:pt idx="187">
                  <c:v>1523</c:v>
                </c:pt>
                <c:pt idx="188">
                  <c:v>1524</c:v>
                </c:pt>
                <c:pt idx="189">
                  <c:v>1525</c:v>
                </c:pt>
                <c:pt idx="190">
                  <c:v>1526</c:v>
                </c:pt>
                <c:pt idx="191">
                  <c:v>1527</c:v>
                </c:pt>
                <c:pt idx="192">
                  <c:v>1528</c:v>
                </c:pt>
                <c:pt idx="193">
                  <c:v>1529</c:v>
                </c:pt>
                <c:pt idx="194">
                  <c:v>1530</c:v>
                </c:pt>
                <c:pt idx="195">
                  <c:v>1531</c:v>
                </c:pt>
                <c:pt idx="196">
                  <c:v>1532</c:v>
                </c:pt>
                <c:pt idx="197">
                  <c:v>1533</c:v>
                </c:pt>
                <c:pt idx="198">
                  <c:v>1534</c:v>
                </c:pt>
                <c:pt idx="199">
                  <c:v>1535</c:v>
                </c:pt>
                <c:pt idx="200">
                  <c:v>1536</c:v>
                </c:pt>
                <c:pt idx="201">
                  <c:v>1537</c:v>
                </c:pt>
                <c:pt idx="202">
                  <c:v>1538</c:v>
                </c:pt>
                <c:pt idx="203">
                  <c:v>1539</c:v>
                </c:pt>
                <c:pt idx="204">
                  <c:v>1540</c:v>
                </c:pt>
                <c:pt idx="205">
                  <c:v>1541</c:v>
                </c:pt>
                <c:pt idx="206">
                  <c:v>1542</c:v>
                </c:pt>
                <c:pt idx="207">
                  <c:v>1543</c:v>
                </c:pt>
                <c:pt idx="208">
                  <c:v>1544</c:v>
                </c:pt>
                <c:pt idx="209">
                  <c:v>1545</c:v>
                </c:pt>
                <c:pt idx="210">
                  <c:v>1546</c:v>
                </c:pt>
                <c:pt idx="211">
                  <c:v>1547</c:v>
                </c:pt>
                <c:pt idx="212">
                  <c:v>1548</c:v>
                </c:pt>
                <c:pt idx="213">
                  <c:v>1549</c:v>
                </c:pt>
                <c:pt idx="214">
                  <c:v>1550</c:v>
                </c:pt>
                <c:pt idx="215">
                  <c:v>1551</c:v>
                </c:pt>
                <c:pt idx="216">
                  <c:v>1552</c:v>
                </c:pt>
                <c:pt idx="217">
                  <c:v>1553</c:v>
                </c:pt>
                <c:pt idx="218">
                  <c:v>1554</c:v>
                </c:pt>
                <c:pt idx="219">
                  <c:v>1555</c:v>
                </c:pt>
                <c:pt idx="220">
                  <c:v>1556</c:v>
                </c:pt>
                <c:pt idx="221">
                  <c:v>1557</c:v>
                </c:pt>
                <c:pt idx="222">
                  <c:v>1558</c:v>
                </c:pt>
                <c:pt idx="223">
                  <c:v>1559</c:v>
                </c:pt>
                <c:pt idx="224">
                  <c:v>1560</c:v>
                </c:pt>
                <c:pt idx="225">
                  <c:v>1561</c:v>
                </c:pt>
                <c:pt idx="226">
                  <c:v>1562</c:v>
                </c:pt>
                <c:pt idx="227">
                  <c:v>1563</c:v>
                </c:pt>
                <c:pt idx="228">
                  <c:v>1564</c:v>
                </c:pt>
                <c:pt idx="229">
                  <c:v>1565</c:v>
                </c:pt>
                <c:pt idx="230">
                  <c:v>1566</c:v>
                </c:pt>
                <c:pt idx="231">
                  <c:v>1567</c:v>
                </c:pt>
                <c:pt idx="232">
                  <c:v>1568</c:v>
                </c:pt>
                <c:pt idx="233">
                  <c:v>1569</c:v>
                </c:pt>
                <c:pt idx="234">
                  <c:v>1570</c:v>
                </c:pt>
                <c:pt idx="235">
                  <c:v>1571</c:v>
                </c:pt>
                <c:pt idx="236">
                  <c:v>1572</c:v>
                </c:pt>
                <c:pt idx="237">
                  <c:v>1573</c:v>
                </c:pt>
                <c:pt idx="238">
                  <c:v>1574</c:v>
                </c:pt>
                <c:pt idx="239">
                  <c:v>1575</c:v>
                </c:pt>
                <c:pt idx="240">
                  <c:v>1576</c:v>
                </c:pt>
                <c:pt idx="241">
                  <c:v>1577</c:v>
                </c:pt>
                <c:pt idx="242">
                  <c:v>1578</c:v>
                </c:pt>
                <c:pt idx="243">
                  <c:v>1579</c:v>
                </c:pt>
                <c:pt idx="244">
                  <c:v>1580</c:v>
                </c:pt>
                <c:pt idx="245">
                  <c:v>1581</c:v>
                </c:pt>
                <c:pt idx="246">
                  <c:v>1582</c:v>
                </c:pt>
                <c:pt idx="247">
                  <c:v>1583</c:v>
                </c:pt>
                <c:pt idx="248">
                  <c:v>1584</c:v>
                </c:pt>
                <c:pt idx="249">
                  <c:v>1585</c:v>
                </c:pt>
                <c:pt idx="250">
                  <c:v>1586</c:v>
                </c:pt>
                <c:pt idx="251">
                  <c:v>1587</c:v>
                </c:pt>
                <c:pt idx="252">
                  <c:v>1588</c:v>
                </c:pt>
                <c:pt idx="253">
                  <c:v>1589</c:v>
                </c:pt>
                <c:pt idx="254">
                  <c:v>1590</c:v>
                </c:pt>
                <c:pt idx="255">
                  <c:v>1591</c:v>
                </c:pt>
                <c:pt idx="256">
                  <c:v>1592</c:v>
                </c:pt>
                <c:pt idx="257">
                  <c:v>1593</c:v>
                </c:pt>
                <c:pt idx="258">
                  <c:v>1594</c:v>
                </c:pt>
                <c:pt idx="259">
                  <c:v>1595</c:v>
                </c:pt>
                <c:pt idx="260">
                  <c:v>1596</c:v>
                </c:pt>
                <c:pt idx="261">
                  <c:v>1597</c:v>
                </c:pt>
                <c:pt idx="262">
                  <c:v>1598</c:v>
                </c:pt>
                <c:pt idx="263">
                  <c:v>1599</c:v>
                </c:pt>
                <c:pt idx="264">
                  <c:v>1600</c:v>
                </c:pt>
                <c:pt idx="265">
                  <c:v>1601</c:v>
                </c:pt>
                <c:pt idx="266">
                  <c:v>1602</c:v>
                </c:pt>
                <c:pt idx="267">
                  <c:v>1603</c:v>
                </c:pt>
                <c:pt idx="268">
                  <c:v>1604</c:v>
                </c:pt>
                <c:pt idx="269">
                  <c:v>1605</c:v>
                </c:pt>
                <c:pt idx="270">
                  <c:v>1606</c:v>
                </c:pt>
                <c:pt idx="271">
                  <c:v>1607</c:v>
                </c:pt>
                <c:pt idx="272">
                  <c:v>1608</c:v>
                </c:pt>
                <c:pt idx="273">
                  <c:v>1609</c:v>
                </c:pt>
                <c:pt idx="274">
                  <c:v>1610</c:v>
                </c:pt>
                <c:pt idx="275">
                  <c:v>1611</c:v>
                </c:pt>
                <c:pt idx="276">
                  <c:v>1612</c:v>
                </c:pt>
                <c:pt idx="277">
                  <c:v>1613</c:v>
                </c:pt>
                <c:pt idx="278">
                  <c:v>1614</c:v>
                </c:pt>
                <c:pt idx="279">
                  <c:v>1615</c:v>
                </c:pt>
                <c:pt idx="280">
                  <c:v>1616</c:v>
                </c:pt>
                <c:pt idx="281">
                  <c:v>1617</c:v>
                </c:pt>
                <c:pt idx="282">
                  <c:v>1618</c:v>
                </c:pt>
                <c:pt idx="283">
                  <c:v>1619</c:v>
                </c:pt>
                <c:pt idx="284">
                  <c:v>1620</c:v>
                </c:pt>
                <c:pt idx="285">
                  <c:v>1621</c:v>
                </c:pt>
                <c:pt idx="286">
                  <c:v>1622</c:v>
                </c:pt>
                <c:pt idx="287">
                  <c:v>1623</c:v>
                </c:pt>
                <c:pt idx="288">
                  <c:v>1624</c:v>
                </c:pt>
                <c:pt idx="289">
                  <c:v>1625</c:v>
                </c:pt>
                <c:pt idx="290">
                  <c:v>1626</c:v>
                </c:pt>
                <c:pt idx="291">
                  <c:v>1627</c:v>
                </c:pt>
                <c:pt idx="292">
                  <c:v>1628</c:v>
                </c:pt>
                <c:pt idx="293">
                  <c:v>1629</c:v>
                </c:pt>
                <c:pt idx="294">
                  <c:v>1630</c:v>
                </c:pt>
                <c:pt idx="295">
                  <c:v>1631</c:v>
                </c:pt>
                <c:pt idx="296">
                  <c:v>1632</c:v>
                </c:pt>
                <c:pt idx="297">
                  <c:v>1633</c:v>
                </c:pt>
                <c:pt idx="298">
                  <c:v>1634</c:v>
                </c:pt>
                <c:pt idx="299">
                  <c:v>1635</c:v>
                </c:pt>
                <c:pt idx="300">
                  <c:v>1636</c:v>
                </c:pt>
                <c:pt idx="301">
                  <c:v>1637</c:v>
                </c:pt>
                <c:pt idx="302">
                  <c:v>1638</c:v>
                </c:pt>
                <c:pt idx="303">
                  <c:v>1639</c:v>
                </c:pt>
                <c:pt idx="304">
                  <c:v>1640</c:v>
                </c:pt>
                <c:pt idx="305">
                  <c:v>1641</c:v>
                </c:pt>
                <c:pt idx="306">
                  <c:v>1642</c:v>
                </c:pt>
                <c:pt idx="307">
                  <c:v>1643</c:v>
                </c:pt>
                <c:pt idx="308">
                  <c:v>1644</c:v>
                </c:pt>
                <c:pt idx="309">
                  <c:v>1645</c:v>
                </c:pt>
                <c:pt idx="310">
                  <c:v>1646</c:v>
                </c:pt>
                <c:pt idx="311">
                  <c:v>1647</c:v>
                </c:pt>
                <c:pt idx="312">
                  <c:v>1648</c:v>
                </c:pt>
                <c:pt idx="313">
                  <c:v>1649</c:v>
                </c:pt>
                <c:pt idx="314">
                  <c:v>1650</c:v>
                </c:pt>
                <c:pt idx="315">
                  <c:v>1651</c:v>
                </c:pt>
                <c:pt idx="316">
                  <c:v>1652</c:v>
                </c:pt>
                <c:pt idx="317">
                  <c:v>1653</c:v>
                </c:pt>
                <c:pt idx="318">
                  <c:v>1654</c:v>
                </c:pt>
                <c:pt idx="319">
                  <c:v>1655</c:v>
                </c:pt>
                <c:pt idx="320">
                  <c:v>1656</c:v>
                </c:pt>
                <c:pt idx="321">
                  <c:v>1657</c:v>
                </c:pt>
                <c:pt idx="322">
                  <c:v>1658</c:v>
                </c:pt>
                <c:pt idx="323">
                  <c:v>1659</c:v>
                </c:pt>
                <c:pt idx="324">
                  <c:v>1660</c:v>
                </c:pt>
                <c:pt idx="325">
                  <c:v>1661</c:v>
                </c:pt>
                <c:pt idx="326">
                  <c:v>1662</c:v>
                </c:pt>
                <c:pt idx="327">
                  <c:v>1663</c:v>
                </c:pt>
                <c:pt idx="328">
                  <c:v>1664</c:v>
                </c:pt>
                <c:pt idx="329">
                  <c:v>1665</c:v>
                </c:pt>
                <c:pt idx="330">
                  <c:v>1666</c:v>
                </c:pt>
                <c:pt idx="331">
                  <c:v>1667</c:v>
                </c:pt>
                <c:pt idx="332">
                  <c:v>1668</c:v>
                </c:pt>
                <c:pt idx="333">
                  <c:v>1669</c:v>
                </c:pt>
                <c:pt idx="334">
                  <c:v>1670</c:v>
                </c:pt>
                <c:pt idx="335">
                  <c:v>1671</c:v>
                </c:pt>
                <c:pt idx="336">
                  <c:v>1672</c:v>
                </c:pt>
                <c:pt idx="337">
                  <c:v>1673</c:v>
                </c:pt>
                <c:pt idx="338">
                  <c:v>1674</c:v>
                </c:pt>
                <c:pt idx="339">
                  <c:v>1675</c:v>
                </c:pt>
                <c:pt idx="340">
                  <c:v>1676</c:v>
                </c:pt>
                <c:pt idx="341">
                  <c:v>1677</c:v>
                </c:pt>
                <c:pt idx="342">
                  <c:v>1678</c:v>
                </c:pt>
              </c:numCache>
            </c:numRef>
          </c:xVal>
          <c:yVal>
            <c:numRef>
              <c:f>Graph!$B$435:$B$775</c:f>
              <c:numCache>
                <c:formatCode>General</c:formatCode>
                <c:ptCount val="3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Graph!$A$434:$A$776</c:f>
              <c:numCache>
                <c:formatCode>General</c:formatCode>
                <c:ptCount val="343"/>
                <c:pt idx="0">
                  <c:v>1336</c:v>
                </c:pt>
                <c:pt idx="1">
                  <c:v>1337</c:v>
                </c:pt>
                <c:pt idx="2">
                  <c:v>1338</c:v>
                </c:pt>
                <c:pt idx="3">
                  <c:v>1339</c:v>
                </c:pt>
                <c:pt idx="4">
                  <c:v>1340</c:v>
                </c:pt>
                <c:pt idx="5">
                  <c:v>1341</c:v>
                </c:pt>
                <c:pt idx="6">
                  <c:v>1342</c:v>
                </c:pt>
                <c:pt idx="7">
                  <c:v>1343</c:v>
                </c:pt>
                <c:pt idx="8">
                  <c:v>1344</c:v>
                </c:pt>
                <c:pt idx="9">
                  <c:v>1345</c:v>
                </c:pt>
                <c:pt idx="10">
                  <c:v>1346</c:v>
                </c:pt>
                <c:pt idx="11">
                  <c:v>1347</c:v>
                </c:pt>
                <c:pt idx="12">
                  <c:v>1348</c:v>
                </c:pt>
                <c:pt idx="13">
                  <c:v>1349</c:v>
                </c:pt>
                <c:pt idx="14">
                  <c:v>1350</c:v>
                </c:pt>
                <c:pt idx="15">
                  <c:v>1351</c:v>
                </c:pt>
                <c:pt idx="16">
                  <c:v>1352</c:v>
                </c:pt>
                <c:pt idx="17">
                  <c:v>1353</c:v>
                </c:pt>
                <c:pt idx="18">
                  <c:v>1354</c:v>
                </c:pt>
                <c:pt idx="19">
                  <c:v>1355</c:v>
                </c:pt>
                <c:pt idx="20">
                  <c:v>1356</c:v>
                </c:pt>
                <c:pt idx="21">
                  <c:v>1357</c:v>
                </c:pt>
                <c:pt idx="22">
                  <c:v>1358</c:v>
                </c:pt>
                <c:pt idx="23">
                  <c:v>1359</c:v>
                </c:pt>
                <c:pt idx="24">
                  <c:v>1360</c:v>
                </c:pt>
                <c:pt idx="25">
                  <c:v>1361</c:v>
                </c:pt>
                <c:pt idx="26">
                  <c:v>1362</c:v>
                </c:pt>
                <c:pt idx="27">
                  <c:v>1363</c:v>
                </c:pt>
                <c:pt idx="28">
                  <c:v>1364</c:v>
                </c:pt>
                <c:pt idx="29">
                  <c:v>1365</c:v>
                </c:pt>
                <c:pt idx="30">
                  <c:v>1366</c:v>
                </c:pt>
                <c:pt idx="31">
                  <c:v>1367</c:v>
                </c:pt>
                <c:pt idx="32">
                  <c:v>1368</c:v>
                </c:pt>
                <c:pt idx="33">
                  <c:v>1369</c:v>
                </c:pt>
                <c:pt idx="34">
                  <c:v>1370</c:v>
                </c:pt>
                <c:pt idx="35">
                  <c:v>1371</c:v>
                </c:pt>
                <c:pt idx="36">
                  <c:v>1372</c:v>
                </c:pt>
                <c:pt idx="37">
                  <c:v>1373</c:v>
                </c:pt>
                <c:pt idx="38">
                  <c:v>1374</c:v>
                </c:pt>
                <c:pt idx="39">
                  <c:v>1375</c:v>
                </c:pt>
                <c:pt idx="40">
                  <c:v>1376</c:v>
                </c:pt>
                <c:pt idx="41">
                  <c:v>1377</c:v>
                </c:pt>
                <c:pt idx="42">
                  <c:v>1378</c:v>
                </c:pt>
                <c:pt idx="43">
                  <c:v>1379</c:v>
                </c:pt>
                <c:pt idx="44">
                  <c:v>1380</c:v>
                </c:pt>
                <c:pt idx="45">
                  <c:v>1381</c:v>
                </c:pt>
                <c:pt idx="46">
                  <c:v>1382</c:v>
                </c:pt>
                <c:pt idx="47">
                  <c:v>1383</c:v>
                </c:pt>
                <c:pt idx="48">
                  <c:v>1384</c:v>
                </c:pt>
                <c:pt idx="49">
                  <c:v>1385</c:v>
                </c:pt>
                <c:pt idx="50">
                  <c:v>1386</c:v>
                </c:pt>
                <c:pt idx="51">
                  <c:v>1387</c:v>
                </c:pt>
                <c:pt idx="52">
                  <c:v>1388</c:v>
                </c:pt>
                <c:pt idx="53">
                  <c:v>1389</c:v>
                </c:pt>
                <c:pt idx="54">
                  <c:v>1390</c:v>
                </c:pt>
                <c:pt idx="55">
                  <c:v>1391</c:v>
                </c:pt>
                <c:pt idx="56">
                  <c:v>1392</c:v>
                </c:pt>
                <c:pt idx="57">
                  <c:v>1393</c:v>
                </c:pt>
                <c:pt idx="58">
                  <c:v>1394</c:v>
                </c:pt>
                <c:pt idx="59">
                  <c:v>1395</c:v>
                </c:pt>
                <c:pt idx="60">
                  <c:v>1396</c:v>
                </c:pt>
                <c:pt idx="61">
                  <c:v>1397</c:v>
                </c:pt>
                <c:pt idx="62">
                  <c:v>1398</c:v>
                </c:pt>
                <c:pt idx="63">
                  <c:v>1399</c:v>
                </c:pt>
                <c:pt idx="64">
                  <c:v>1400</c:v>
                </c:pt>
                <c:pt idx="65">
                  <c:v>1401</c:v>
                </c:pt>
                <c:pt idx="66">
                  <c:v>1402</c:v>
                </c:pt>
                <c:pt idx="67">
                  <c:v>1403</c:v>
                </c:pt>
                <c:pt idx="68">
                  <c:v>1404</c:v>
                </c:pt>
                <c:pt idx="69">
                  <c:v>1405</c:v>
                </c:pt>
                <c:pt idx="70">
                  <c:v>1406</c:v>
                </c:pt>
                <c:pt idx="71">
                  <c:v>1407</c:v>
                </c:pt>
                <c:pt idx="72">
                  <c:v>1408</c:v>
                </c:pt>
                <c:pt idx="73">
                  <c:v>1409</c:v>
                </c:pt>
                <c:pt idx="74">
                  <c:v>1410</c:v>
                </c:pt>
                <c:pt idx="75">
                  <c:v>1411</c:v>
                </c:pt>
                <c:pt idx="76">
                  <c:v>1412</c:v>
                </c:pt>
                <c:pt idx="77">
                  <c:v>1413</c:v>
                </c:pt>
                <c:pt idx="78">
                  <c:v>1414</c:v>
                </c:pt>
                <c:pt idx="79">
                  <c:v>1415</c:v>
                </c:pt>
                <c:pt idx="80">
                  <c:v>1416</c:v>
                </c:pt>
                <c:pt idx="81">
                  <c:v>1417</c:v>
                </c:pt>
                <c:pt idx="82">
                  <c:v>1418</c:v>
                </c:pt>
                <c:pt idx="83">
                  <c:v>1419</c:v>
                </c:pt>
                <c:pt idx="84">
                  <c:v>1420</c:v>
                </c:pt>
                <c:pt idx="85">
                  <c:v>1421</c:v>
                </c:pt>
                <c:pt idx="86">
                  <c:v>1422</c:v>
                </c:pt>
                <c:pt idx="87">
                  <c:v>1423</c:v>
                </c:pt>
                <c:pt idx="88">
                  <c:v>1424</c:v>
                </c:pt>
                <c:pt idx="89">
                  <c:v>1425</c:v>
                </c:pt>
                <c:pt idx="90">
                  <c:v>1426</c:v>
                </c:pt>
                <c:pt idx="91">
                  <c:v>1427</c:v>
                </c:pt>
                <c:pt idx="92">
                  <c:v>1428</c:v>
                </c:pt>
                <c:pt idx="93">
                  <c:v>1429</c:v>
                </c:pt>
                <c:pt idx="94">
                  <c:v>1430</c:v>
                </c:pt>
                <c:pt idx="95">
                  <c:v>1431</c:v>
                </c:pt>
                <c:pt idx="96">
                  <c:v>1432</c:v>
                </c:pt>
                <c:pt idx="97">
                  <c:v>1433</c:v>
                </c:pt>
                <c:pt idx="98">
                  <c:v>1434</c:v>
                </c:pt>
                <c:pt idx="99">
                  <c:v>1435</c:v>
                </c:pt>
                <c:pt idx="100">
                  <c:v>1436</c:v>
                </c:pt>
                <c:pt idx="101">
                  <c:v>1437</c:v>
                </c:pt>
                <c:pt idx="102">
                  <c:v>1438</c:v>
                </c:pt>
                <c:pt idx="103">
                  <c:v>1439</c:v>
                </c:pt>
                <c:pt idx="104">
                  <c:v>1440</c:v>
                </c:pt>
                <c:pt idx="105">
                  <c:v>1441</c:v>
                </c:pt>
                <c:pt idx="106">
                  <c:v>1442</c:v>
                </c:pt>
                <c:pt idx="107">
                  <c:v>1443</c:v>
                </c:pt>
                <c:pt idx="108">
                  <c:v>1444</c:v>
                </c:pt>
                <c:pt idx="109">
                  <c:v>1445</c:v>
                </c:pt>
                <c:pt idx="110">
                  <c:v>1446</c:v>
                </c:pt>
                <c:pt idx="111">
                  <c:v>1447</c:v>
                </c:pt>
                <c:pt idx="112">
                  <c:v>1448</c:v>
                </c:pt>
                <c:pt idx="113">
                  <c:v>1449</c:v>
                </c:pt>
                <c:pt idx="114">
                  <c:v>1450</c:v>
                </c:pt>
                <c:pt idx="115">
                  <c:v>1451</c:v>
                </c:pt>
                <c:pt idx="116">
                  <c:v>1452</c:v>
                </c:pt>
                <c:pt idx="117">
                  <c:v>1453</c:v>
                </c:pt>
                <c:pt idx="118">
                  <c:v>1454</c:v>
                </c:pt>
                <c:pt idx="119">
                  <c:v>1455</c:v>
                </c:pt>
                <c:pt idx="120">
                  <c:v>1456</c:v>
                </c:pt>
                <c:pt idx="121">
                  <c:v>1457</c:v>
                </c:pt>
                <c:pt idx="122">
                  <c:v>1458</c:v>
                </c:pt>
                <c:pt idx="123">
                  <c:v>1459</c:v>
                </c:pt>
                <c:pt idx="124">
                  <c:v>1460</c:v>
                </c:pt>
                <c:pt idx="125">
                  <c:v>1461</c:v>
                </c:pt>
                <c:pt idx="126">
                  <c:v>1462</c:v>
                </c:pt>
                <c:pt idx="127">
                  <c:v>1463</c:v>
                </c:pt>
                <c:pt idx="128">
                  <c:v>1464</c:v>
                </c:pt>
                <c:pt idx="129">
                  <c:v>1465</c:v>
                </c:pt>
                <c:pt idx="130">
                  <c:v>1466</c:v>
                </c:pt>
                <c:pt idx="131">
                  <c:v>1467</c:v>
                </c:pt>
                <c:pt idx="132">
                  <c:v>1468</c:v>
                </c:pt>
                <c:pt idx="133">
                  <c:v>1469</c:v>
                </c:pt>
                <c:pt idx="134">
                  <c:v>1470</c:v>
                </c:pt>
                <c:pt idx="135">
                  <c:v>1471</c:v>
                </c:pt>
                <c:pt idx="136">
                  <c:v>1472</c:v>
                </c:pt>
                <c:pt idx="137">
                  <c:v>1473</c:v>
                </c:pt>
                <c:pt idx="138">
                  <c:v>1474</c:v>
                </c:pt>
                <c:pt idx="139">
                  <c:v>1475</c:v>
                </c:pt>
                <c:pt idx="140">
                  <c:v>1476</c:v>
                </c:pt>
                <c:pt idx="141">
                  <c:v>1477</c:v>
                </c:pt>
                <c:pt idx="142">
                  <c:v>1478</c:v>
                </c:pt>
                <c:pt idx="143">
                  <c:v>1479</c:v>
                </c:pt>
                <c:pt idx="144">
                  <c:v>1480</c:v>
                </c:pt>
                <c:pt idx="145">
                  <c:v>1481</c:v>
                </c:pt>
                <c:pt idx="146">
                  <c:v>1482</c:v>
                </c:pt>
                <c:pt idx="147">
                  <c:v>1483</c:v>
                </c:pt>
                <c:pt idx="148">
                  <c:v>1484</c:v>
                </c:pt>
                <c:pt idx="149">
                  <c:v>1485</c:v>
                </c:pt>
                <c:pt idx="150">
                  <c:v>1486</c:v>
                </c:pt>
                <c:pt idx="151">
                  <c:v>1487</c:v>
                </c:pt>
                <c:pt idx="152">
                  <c:v>1488</c:v>
                </c:pt>
                <c:pt idx="153">
                  <c:v>1489</c:v>
                </c:pt>
                <c:pt idx="154">
                  <c:v>1490</c:v>
                </c:pt>
                <c:pt idx="155">
                  <c:v>1491</c:v>
                </c:pt>
                <c:pt idx="156">
                  <c:v>1492</c:v>
                </c:pt>
                <c:pt idx="157">
                  <c:v>1493</c:v>
                </c:pt>
                <c:pt idx="158">
                  <c:v>1494</c:v>
                </c:pt>
                <c:pt idx="159">
                  <c:v>1495</c:v>
                </c:pt>
                <c:pt idx="160">
                  <c:v>1496</c:v>
                </c:pt>
                <c:pt idx="161">
                  <c:v>1497</c:v>
                </c:pt>
                <c:pt idx="162">
                  <c:v>1498</c:v>
                </c:pt>
                <c:pt idx="163">
                  <c:v>1499</c:v>
                </c:pt>
                <c:pt idx="164">
                  <c:v>1500</c:v>
                </c:pt>
                <c:pt idx="165">
                  <c:v>1501</c:v>
                </c:pt>
                <c:pt idx="166">
                  <c:v>1502</c:v>
                </c:pt>
                <c:pt idx="167">
                  <c:v>1503</c:v>
                </c:pt>
                <c:pt idx="168">
                  <c:v>1504</c:v>
                </c:pt>
                <c:pt idx="169">
                  <c:v>1505</c:v>
                </c:pt>
                <c:pt idx="170">
                  <c:v>1506</c:v>
                </c:pt>
                <c:pt idx="171">
                  <c:v>1507</c:v>
                </c:pt>
                <c:pt idx="172">
                  <c:v>1508</c:v>
                </c:pt>
                <c:pt idx="173">
                  <c:v>1509</c:v>
                </c:pt>
                <c:pt idx="174">
                  <c:v>1510</c:v>
                </c:pt>
                <c:pt idx="175">
                  <c:v>1511</c:v>
                </c:pt>
                <c:pt idx="176">
                  <c:v>1512</c:v>
                </c:pt>
                <c:pt idx="177">
                  <c:v>1513</c:v>
                </c:pt>
                <c:pt idx="178">
                  <c:v>1514</c:v>
                </c:pt>
                <c:pt idx="179">
                  <c:v>1515</c:v>
                </c:pt>
                <c:pt idx="180">
                  <c:v>1516</c:v>
                </c:pt>
                <c:pt idx="181">
                  <c:v>1517</c:v>
                </c:pt>
                <c:pt idx="182">
                  <c:v>1518</c:v>
                </c:pt>
                <c:pt idx="183">
                  <c:v>1519</c:v>
                </c:pt>
                <c:pt idx="184">
                  <c:v>1520</c:v>
                </c:pt>
                <c:pt idx="185">
                  <c:v>1521</c:v>
                </c:pt>
                <c:pt idx="186">
                  <c:v>1522</c:v>
                </c:pt>
                <c:pt idx="187">
                  <c:v>1523</c:v>
                </c:pt>
                <c:pt idx="188">
                  <c:v>1524</c:v>
                </c:pt>
                <c:pt idx="189">
                  <c:v>1525</c:v>
                </c:pt>
                <c:pt idx="190">
                  <c:v>1526</c:v>
                </c:pt>
                <c:pt idx="191">
                  <c:v>1527</c:v>
                </c:pt>
                <c:pt idx="192">
                  <c:v>1528</c:v>
                </c:pt>
                <c:pt idx="193">
                  <c:v>1529</c:v>
                </c:pt>
                <c:pt idx="194">
                  <c:v>1530</c:v>
                </c:pt>
                <c:pt idx="195">
                  <c:v>1531</c:v>
                </c:pt>
                <c:pt idx="196">
                  <c:v>1532</c:v>
                </c:pt>
                <c:pt idx="197">
                  <c:v>1533</c:v>
                </c:pt>
                <c:pt idx="198">
                  <c:v>1534</c:v>
                </c:pt>
                <c:pt idx="199">
                  <c:v>1535</c:v>
                </c:pt>
                <c:pt idx="200">
                  <c:v>1536</c:v>
                </c:pt>
                <c:pt idx="201">
                  <c:v>1537</c:v>
                </c:pt>
                <c:pt idx="202">
                  <c:v>1538</c:v>
                </c:pt>
                <c:pt idx="203">
                  <c:v>1539</c:v>
                </c:pt>
                <c:pt idx="204">
                  <c:v>1540</c:v>
                </c:pt>
                <c:pt idx="205">
                  <c:v>1541</c:v>
                </c:pt>
                <c:pt idx="206">
                  <c:v>1542</c:v>
                </c:pt>
                <c:pt idx="207">
                  <c:v>1543</c:v>
                </c:pt>
                <c:pt idx="208">
                  <c:v>1544</c:v>
                </c:pt>
                <c:pt idx="209">
                  <c:v>1545</c:v>
                </c:pt>
                <c:pt idx="210">
                  <c:v>1546</c:v>
                </c:pt>
                <c:pt idx="211">
                  <c:v>1547</c:v>
                </c:pt>
                <c:pt idx="212">
                  <c:v>1548</c:v>
                </c:pt>
                <c:pt idx="213">
                  <c:v>1549</c:v>
                </c:pt>
                <c:pt idx="214">
                  <c:v>1550</c:v>
                </c:pt>
                <c:pt idx="215">
                  <c:v>1551</c:v>
                </c:pt>
                <c:pt idx="216">
                  <c:v>1552</c:v>
                </c:pt>
                <c:pt idx="217">
                  <c:v>1553</c:v>
                </c:pt>
                <c:pt idx="218">
                  <c:v>1554</c:v>
                </c:pt>
                <c:pt idx="219">
                  <c:v>1555</c:v>
                </c:pt>
                <c:pt idx="220">
                  <c:v>1556</c:v>
                </c:pt>
                <c:pt idx="221">
                  <c:v>1557</c:v>
                </c:pt>
                <c:pt idx="222">
                  <c:v>1558</c:v>
                </c:pt>
                <c:pt idx="223">
                  <c:v>1559</c:v>
                </c:pt>
                <c:pt idx="224">
                  <c:v>1560</c:v>
                </c:pt>
                <c:pt idx="225">
                  <c:v>1561</c:v>
                </c:pt>
                <c:pt idx="226">
                  <c:v>1562</c:v>
                </c:pt>
                <c:pt idx="227">
                  <c:v>1563</c:v>
                </c:pt>
                <c:pt idx="228">
                  <c:v>1564</c:v>
                </c:pt>
                <c:pt idx="229">
                  <c:v>1565</c:v>
                </c:pt>
                <c:pt idx="230">
                  <c:v>1566</c:v>
                </c:pt>
                <c:pt idx="231">
                  <c:v>1567</c:v>
                </c:pt>
                <c:pt idx="232">
                  <c:v>1568</c:v>
                </c:pt>
                <c:pt idx="233">
                  <c:v>1569</c:v>
                </c:pt>
                <c:pt idx="234">
                  <c:v>1570</c:v>
                </c:pt>
                <c:pt idx="235">
                  <c:v>1571</c:v>
                </c:pt>
                <c:pt idx="236">
                  <c:v>1572</c:v>
                </c:pt>
                <c:pt idx="237">
                  <c:v>1573</c:v>
                </c:pt>
                <c:pt idx="238">
                  <c:v>1574</c:v>
                </c:pt>
                <c:pt idx="239">
                  <c:v>1575</c:v>
                </c:pt>
                <c:pt idx="240">
                  <c:v>1576</c:v>
                </c:pt>
                <c:pt idx="241">
                  <c:v>1577</c:v>
                </c:pt>
                <c:pt idx="242">
                  <c:v>1578</c:v>
                </c:pt>
                <c:pt idx="243">
                  <c:v>1579</c:v>
                </c:pt>
                <c:pt idx="244">
                  <c:v>1580</c:v>
                </c:pt>
                <c:pt idx="245">
                  <c:v>1581</c:v>
                </c:pt>
                <c:pt idx="246">
                  <c:v>1582</c:v>
                </c:pt>
                <c:pt idx="247">
                  <c:v>1583</c:v>
                </c:pt>
                <c:pt idx="248">
                  <c:v>1584</c:v>
                </c:pt>
                <c:pt idx="249">
                  <c:v>1585</c:v>
                </c:pt>
                <c:pt idx="250">
                  <c:v>1586</c:v>
                </c:pt>
                <c:pt idx="251">
                  <c:v>1587</c:v>
                </c:pt>
                <c:pt idx="252">
                  <c:v>1588</c:v>
                </c:pt>
                <c:pt idx="253">
                  <c:v>1589</c:v>
                </c:pt>
                <c:pt idx="254">
                  <c:v>1590</c:v>
                </c:pt>
                <c:pt idx="255">
                  <c:v>1591</c:v>
                </c:pt>
                <c:pt idx="256">
                  <c:v>1592</c:v>
                </c:pt>
                <c:pt idx="257">
                  <c:v>1593</c:v>
                </c:pt>
                <c:pt idx="258">
                  <c:v>1594</c:v>
                </c:pt>
                <c:pt idx="259">
                  <c:v>1595</c:v>
                </c:pt>
                <c:pt idx="260">
                  <c:v>1596</c:v>
                </c:pt>
                <c:pt idx="261">
                  <c:v>1597</c:v>
                </c:pt>
                <c:pt idx="262">
                  <c:v>1598</c:v>
                </c:pt>
                <c:pt idx="263">
                  <c:v>1599</c:v>
                </c:pt>
                <c:pt idx="264">
                  <c:v>1600</c:v>
                </c:pt>
                <c:pt idx="265">
                  <c:v>1601</c:v>
                </c:pt>
                <c:pt idx="266">
                  <c:v>1602</c:v>
                </c:pt>
                <c:pt idx="267">
                  <c:v>1603</c:v>
                </c:pt>
                <c:pt idx="268">
                  <c:v>1604</c:v>
                </c:pt>
                <c:pt idx="269">
                  <c:v>1605</c:v>
                </c:pt>
                <c:pt idx="270">
                  <c:v>1606</c:v>
                </c:pt>
                <c:pt idx="271">
                  <c:v>1607</c:v>
                </c:pt>
                <c:pt idx="272">
                  <c:v>1608</c:v>
                </c:pt>
                <c:pt idx="273">
                  <c:v>1609</c:v>
                </c:pt>
                <c:pt idx="274">
                  <c:v>1610</c:v>
                </c:pt>
                <c:pt idx="275">
                  <c:v>1611</c:v>
                </c:pt>
                <c:pt idx="276">
                  <c:v>1612</c:v>
                </c:pt>
                <c:pt idx="277">
                  <c:v>1613</c:v>
                </c:pt>
                <c:pt idx="278">
                  <c:v>1614</c:v>
                </c:pt>
                <c:pt idx="279">
                  <c:v>1615</c:v>
                </c:pt>
                <c:pt idx="280">
                  <c:v>1616</c:v>
                </c:pt>
                <c:pt idx="281">
                  <c:v>1617</c:v>
                </c:pt>
                <c:pt idx="282">
                  <c:v>1618</c:v>
                </c:pt>
                <c:pt idx="283">
                  <c:v>1619</c:v>
                </c:pt>
                <c:pt idx="284">
                  <c:v>1620</c:v>
                </c:pt>
                <c:pt idx="285">
                  <c:v>1621</c:v>
                </c:pt>
                <c:pt idx="286">
                  <c:v>1622</c:v>
                </c:pt>
                <c:pt idx="287">
                  <c:v>1623</c:v>
                </c:pt>
                <c:pt idx="288">
                  <c:v>1624</c:v>
                </c:pt>
                <c:pt idx="289">
                  <c:v>1625</c:v>
                </c:pt>
                <c:pt idx="290">
                  <c:v>1626</c:v>
                </c:pt>
                <c:pt idx="291">
                  <c:v>1627</c:v>
                </c:pt>
                <c:pt idx="292">
                  <c:v>1628</c:v>
                </c:pt>
                <c:pt idx="293">
                  <c:v>1629</c:v>
                </c:pt>
                <c:pt idx="294">
                  <c:v>1630</c:v>
                </c:pt>
                <c:pt idx="295">
                  <c:v>1631</c:v>
                </c:pt>
                <c:pt idx="296">
                  <c:v>1632</c:v>
                </c:pt>
                <c:pt idx="297">
                  <c:v>1633</c:v>
                </c:pt>
                <c:pt idx="298">
                  <c:v>1634</c:v>
                </c:pt>
                <c:pt idx="299">
                  <c:v>1635</c:v>
                </c:pt>
                <c:pt idx="300">
                  <c:v>1636</c:v>
                </c:pt>
                <c:pt idx="301">
                  <c:v>1637</c:v>
                </c:pt>
                <c:pt idx="302">
                  <c:v>1638</c:v>
                </c:pt>
                <c:pt idx="303">
                  <c:v>1639</c:v>
                </c:pt>
                <c:pt idx="304">
                  <c:v>1640</c:v>
                </c:pt>
                <c:pt idx="305">
                  <c:v>1641</c:v>
                </c:pt>
                <c:pt idx="306">
                  <c:v>1642</c:v>
                </c:pt>
                <c:pt idx="307">
                  <c:v>1643</c:v>
                </c:pt>
                <c:pt idx="308">
                  <c:v>1644</c:v>
                </c:pt>
                <c:pt idx="309">
                  <c:v>1645</c:v>
                </c:pt>
                <c:pt idx="310">
                  <c:v>1646</c:v>
                </c:pt>
                <c:pt idx="311">
                  <c:v>1647</c:v>
                </c:pt>
                <c:pt idx="312">
                  <c:v>1648</c:v>
                </c:pt>
                <c:pt idx="313">
                  <c:v>1649</c:v>
                </c:pt>
                <c:pt idx="314">
                  <c:v>1650</c:v>
                </c:pt>
                <c:pt idx="315">
                  <c:v>1651</c:v>
                </c:pt>
                <c:pt idx="316">
                  <c:v>1652</c:v>
                </c:pt>
                <c:pt idx="317">
                  <c:v>1653</c:v>
                </c:pt>
                <c:pt idx="318">
                  <c:v>1654</c:v>
                </c:pt>
                <c:pt idx="319">
                  <c:v>1655</c:v>
                </c:pt>
                <c:pt idx="320">
                  <c:v>1656</c:v>
                </c:pt>
                <c:pt idx="321">
                  <c:v>1657</c:v>
                </c:pt>
                <c:pt idx="322">
                  <c:v>1658</c:v>
                </c:pt>
                <c:pt idx="323">
                  <c:v>1659</c:v>
                </c:pt>
                <c:pt idx="324">
                  <c:v>1660</c:v>
                </c:pt>
                <c:pt idx="325">
                  <c:v>1661</c:v>
                </c:pt>
                <c:pt idx="326">
                  <c:v>1662</c:v>
                </c:pt>
                <c:pt idx="327">
                  <c:v>1663</c:v>
                </c:pt>
                <c:pt idx="328">
                  <c:v>1664</c:v>
                </c:pt>
                <c:pt idx="329">
                  <c:v>1665</c:v>
                </c:pt>
                <c:pt idx="330">
                  <c:v>1666</c:v>
                </c:pt>
                <c:pt idx="331">
                  <c:v>1667</c:v>
                </c:pt>
                <c:pt idx="332">
                  <c:v>1668</c:v>
                </c:pt>
                <c:pt idx="333">
                  <c:v>1669</c:v>
                </c:pt>
                <c:pt idx="334">
                  <c:v>1670</c:v>
                </c:pt>
                <c:pt idx="335">
                  <c:v>1671</c:v>
                </c:pt>
                <c:pt idx="336">
                  <c:v>1672</c:v>
                </c:pt>
                <c:pt idx="337">
                  <c:v>1673</c:v>
                </c:pt>
                <c:pt idx="338">
                  <c:v>1674</c:v>
                </c:pt>
                <c:pt idx="339">
                  <c:v>1675</c:v>
                </c:pt>
                <c:pt idx="340">
                  <c:v>1676</c:v>
                </c:pt>
                <c:pt idx="341">
                  <c:v>1677</c:v>
                </c:pt>
                <c:pt idx="342">
                  <c:v>1678</c:v>
                </c:pt>
              </c:numCache>
            </c:numRef>
          </c:xVal>
          <c:yVal>
            <c:numRef>
              <c:f>Graph!$C$435:$C$775</c:f>
              <c:numCache>
                <c:formatCode>General</c:formatCode>
                <c:ptCount val="341"/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Graph!$A$434:$A$776</c:f>
              <c:numCache>
                <c:formatCode>General</c:formatCode>
                <c:ptCount val="343"/>
                <c:pt idx="0">
                  <c:v>1336</c:v>
                </c:pt>
                <c:pt idx="1">
                  <c:v>1337</c:v>
                </c:pt>
                <c:pt idx="2">
                  <c:v>1338</c:v>
                </c:pt>
                <c:pt idx="3">
                  <c:v>1339</c:v>
                </c:pt>
                <c:pt idx="4">
                  <c:v>1340</c:v>
                </c:pt>
                <c:pt idx="5">
                  <c:v>1341</c:v>
                </c:pt>
                <c:pt idx="6">
                  <c:v>1342</c:v>
                </c:pt>
                <c:pt idx="7">
                  <c:v>1343</c:v>
                </c:pt>
                <c:pt idx="8">
                  <c:v>1344</c:v>
                </c:pt>
                <c:pt idx="9">
                  <c:v>1345</c:v>
                </c:pt>
                <c:pt idx="10">
                  <c:v>1346</c:v>
                </c:pt>
                <c:pt idx="11">
                  <c:v>1347</c:v>
                </c:pt>
                <c:pt idx="12">
                  <c:v>1348</c:v>
                </c:pt>
                <c:pt idx="13">
                  <c:v>1349</c:v>
                </c:pt>
                <c:pt idx="14">
                  <c:v>1350</c:v>
                </c:pt>
                <c:pt idx="15">
                  <c:v>1351</c:v>
                </c:pt>
                <c:pt idx="16">
                  <c:v>1352</c:v>
                </c:pt>
                <c:pt idx="17">
                  <c:v>1353</c:v>
                </c:pt>
                <c:pt idx="18">
                  <c:v>1354</c:v>
                </c:pt>
                <c:pt idx="19">
                  <c:v>1355</c:v>
                </c:pt>
                <c:pt idx="20">
                  <c:v>1356</c:v>
                </c:pt>
                <c:pt idx="21">
                  <c:v>1357</c:v>
                </c:pt>
                <c:pt idx="22">
                  <c:v>1358</c:v>
                </c:pt>
                <c:pt idx="23">
                  <c:v>1359</c:v>
                </c:pt>
                <c:pt idx="24">
                  <c:v>1360</c:v>
                </c:pt>
                <c:pt idx="25">
                  <c:v>1361</c:v>
                </c:pt>
                <c:pt idx="26">
                  <c:v>1362</c:v>
                </c:pt>
                <c:pt idx="27">
                  <c:v>1363</c:v>
                </c:pt>
                <c:pt idx="28">
                  <c:v>1364</c:v>
                </c:pt>
                <c:pt idx="29">
                  <c:v>1365</c:v>
                </c:pt>
                <c:pt idx="30">
                  <c:v>1366</c:v>
                </c:pt>
                <c:pt idx="31">
                  <c:v>1367</c:v>
                </c:pt>
                <c:pt idx="32">
                  <c:v>1368</c:v>
                </c:pt>
                <c:pt idx="33">
                  <c:v>1369</c:v>
                </c:pt>
                <c:pt idx="34">
                  <c:v>1370</c:v>
                </c:pt>
                <c:pt idx="35">
                  <c:v>1371</c:v>
                </c:pt>
                <c:pt idx="36">
                  <c:v>1372</c:v>
                </c:pt>
                <c:pt idx="37">
                  <c:v>1373</c:v>
                </c:pt>
                <c:pt idx="38">
                  <c:v>1374</c:v>
                </c:pt>
                <c:pt idx="39">
                  <c:v>1375</c:v>
                </c:pt>
                <c:pt idx="40">
                  <c:v>1376</c:v>
                </c:pt>
                <c:pt idx="41">
                  <c:v>1377</c:v>
                </c:pt>
                <c:pt idx="42">
                  <c:v>1378</c:v>
                </c:pt>
                <c:pt idx="43">
                  <c:v>1379</c:v>
                </c:pt>
                <c:pt idx="44">
                  <c:v>1380</c:v>
                </c:pt>
                <c:pt idx="45">
                  <c:v>1381</c:v>
                </c:pt>
                <c:pt idx="46">
                  <c:v>1382</c:v>
                </c:pt>
                <c:pt idx="47">
                  <c:v>1383</c:v>
                </c:pt>
                <c:pt idx="48">
                  <c:v>1384</c:v>
                </c:pt>
                <c:pt idx="49">
                  <c:v>1385</c:v>
                </c:pt>
                <c:pt idx="50">
                  <c:v>1386</c:v>
                </c:pt>
                <c:pt idx="51">
                  <c:v>1387</c:v>
                </c:pt>
                <c:pt idx="52">
                  <c:v>1388</c:v>
                </c:pt>
                <c:pt idx="53">
                  <c:v>1389</c:v>
                </c:pt>
                <c:pt idx="54">
                  <c:v>1390</c:v>
                </c:pt>
                <c:pt idx="55">
                  <c:v>1391</c:v>
                </c:pt>
                <c:pt idx="56">
                  <c:v>1392</c:v>
                </c:pt>
                <c:pt idx="57">
                  <c:v>1393</c:v>
                </c:pt>
                <c:pt idx="58">
                  <c:v>1394</c:v>
                </c:pt>
                <c:pt idx="59">
                  <c:v>1395</c:v>
                </c:pt>
                <c:pt idx="60">
                  <c:v>1396</c:v>
                </c:pt>
                <c:pt idx="61">
                  <c:v>1397</c:v>
                </c:pt>
                <c:pt idx="62">
                  <c:v>1398</c:v>
                </c:pt>
                <c:pt idx="63">
                  <c:v>1399</c:v>
                </c:pt>
                <c:pt idx="64">
                  <c:v>1400</c:v>
                </c:pt>
                <c:pt idx="65">
                  <c:v>1401</c:v>
                </c:pt>
                <c:pt idx="66">
                  <c:v>1402</c:v>
                </c:pt>
                <c:pt idx="67">
                  <c:v>1403</c:v>
                </c:pt>
                <c:pt idx="68">
                  <c:v>1404</c:v>
                </c:pt>
                <c:pt idx="69">
                  <c:v>1405</c:v>
                </c:pt>
                <c:pt idx="70">
                  <c:v>1406</c:v>
                </c:pt>
                <c:pt idx="71">
                  <c:v>1407</c:v>
                </c:pt>
                <c:pt idx="72">
                  <c:v>1408</c:v>
                </c:pt>
                <c:pt idx="73">
                  <c:v>1409</c:v>
                </c:pt>
                <c:pt idx="74">
                  <c:v>1410</c:v>
                </c:pt>
                <c:pt idx="75">
                  <c:v>1411</c:v>
                </c:pt>
                <c:pt idx="76">
                  <c:v>1412</c:v>
                </c:pt>
                <c:pt idx="77">
                  <c:v>1413</c:v>
                </c:pt>
                <c:pt idx="78">
                  <c:v>1414</c:v>
                </c:pt>
                <c:pt idx="79">
                  <c:v>1415</c:v>
                </c:pt>
                <c:pt idx="80">
                  <c:v>1416</c:v>
                </c:pt>
                <c:pt idx="81">
                  <c:v>1417</c:v>
                </c:pt>
                <c:pt idx="82">
                  <c:v>1418</c:v>
                </c:pt>
                <c:pt idx="83">
                  <c:v>1419</c:v>
                </c:pt>
                <c:pt idx="84">
                  <c:v>1420</c:v>
                </c:pt>
                <c:pt idx="85">
                  <c:v>1421</c:v>
                </c:pt>
                <c:pt idx="86">
                  <c:v>1422</c:v>
                </c:pt>
                <c:pt idx="87">
                  <c:v>1423</c:v>
                </c:pt>
                <c:pt idx="88">
                  <c:v>1424</c:v>
                </c:pt>
                <c:pt idx="89">
                  <c:v>1425</c:v>
                </c:pt>
                <c:pt idx="90">
                  <c:v>1426</c:v>
                </c:pt>
                <c:pt idx="91">
                  <c:v>1427</c:v>
                </c:pt>
                <c:pt idx="92">
                  <c:v>1428</c:v>
                </c:pt>
                <c:pt idx="93">
                  <c:v>1429</c:v>
                </c:pt>
                <c:pt idx="94">
                  <c:v>1430</c:v>
                </c:pt>
                <c:pt idx="95">
                  <c:v>1431</c:v>
                </c:pt>
                <c:pt idx="96">
                  <c:v>1432</c:v>
                </c:pt>
                <c:pt idx="97">
                  <c:v>1433</c:v>
                </c:pt>
                <c:pt idx="98">
                  <c:v>1434</c:v>
                </c:pt>
                <c:pt idx="99">
                  <c:v>1435</c:v>
                </c:pt>
                <c:pt idx="100">
                  <c:v>1436</c:v>
                </c:pt>
                <c:pt idx="101">
                  <c:v>1437</c:v>
                </c:pt>
                <c:pt idx="102">
                  <c:v>1438</c:v>
                </c:pt>
                <c:pt idx="103">
                  <c:v>1439</c:v>
                </c:pt>
                <c:pt idx="104">
                  <c:v>1440</c:v>
                </c:pt>
                <c:pt idx="105">
                  <c:v>1441</c:v>
                </c:pt>
                <c:pt idx="106">
                  <c:v>1442</c:v>
                </c:pt>
                <c:pt idx="107">
                  <c:v>1443</c:v>
                </c:pt>
                <c:pt idx="108">
                  <c:v>1444</c:v>
                </c:pt>
                <c:pt idx="109">
                  <c:v>1445</c:v>
                </c:pt>
                <c:pt idx="110">
                  <c:v>1446</c:v>
                </c:pt>
                <c:pt idx="111">
                  <c:v>1447</c:v>
                </c:pt>
                <c:pt idx="112">
                  <c:v>1448</c:v>
                </c:pt>
                <c:pt idx="113">
                  <c:v>1449</c:v>
                </c:pt>
                <c:pt idx="114">
                  <c:v>1450</c:v>
                </c:pt>
                <c:pt idx="115">
                  <c:v>1451</c:v>
                </c:pt>
                <c:pt idx="116">
                  <c:v>1452</c:v>
                </c:pt>
                <c:pt idx="117">
                  <c:v>1453</c:v>
                </c:pt>
                <c:pt idx="118">
                  <c:v>1454</c:v>
                </c:pt>
                <c:pt idx="119">
                  <c:v>1455</c:v>
                </c:pt>
                <c:pt idx="120">
                  <c:v>1456</c:v>
                </c:pt>
                <c:pt idx="121">
                  <c:v>1457</c:v>
                </c:pt>
                <c:pt idx="122">
                  <c:v>1458</c:v>
                </c:pt>
                <c:pt idx="123">
                  <c:v>1459</c:v>
                </c:pt>
                <c:pt idx="124">
                  <c:v>1460</c:v>
                </c:pt>
                <c:pt idx="125">
                  <c:v>1461</c:v>
                </c:pt>
                <c:pt idx="126">
                  <c:v>1462</c:v>
                </c:pt>
                <c:pt idx="127">
                  <c:v>1463</c:v>
                </c:pt>
                <c:pt idx="128">
                  <c:v>1464</c:v>
                </c:pt>
                <c:pt idx="129">
                  <c:v>1465</c:v>
                </c:pt>
                <c:pt idx="130">
                  <c:v>1466</c:v>
                </c:pt>
                <c:pt idx="131">
                  <c:v>1467</c:v>
                </c:pt>
                <c:pt idx="132">
                  <c:v>1468</c:v>
                </c:pt>
                <c:pt idx="133">
                  <c:v>1469</c:v>
                </c:pt>
                <c:pt idx="134">
                  <c:v>1470</c:v>
                </c:pt>
                <c:pt idx="135">
                  <c:v>1471</c:v>
                </c:pt>
                <c:pt idx="136">
                  <c:v>1472</c:v>
                </c:pt>
                <c:pt idx="137">
                  <c:v>1473</c:v>
                </c:pt>
                <c:pt idx="138">
                  <c:v>1474</c:v>
                </c:pt>
                <c:pt idx="139">
                  <c:v>1475</c:v>
                </c:pt>
                <c:pt idx="140">
                  <c:v>1476</c:v>
                </c:pt>
                <c:pt idx="141">
                  <c:v>1477</c:v>
                </c:pt>
                <c:pt idx="142">
                  <c:v>1478</c:v>
                </c:pt>
                <c:pt idx="143">
                  <c:v>1479</c:v>
                </c:pt>
                <c:pt idx="144">
                  <c:v>1480</c:v>
                </c:pt>
                <c:pt idx="145">
                  <c:v>1481</c:v>
                </c:pt>
                <c:pt idx="146">
                  <c:v>1482</c:v>
                </c:pt>
                <c:pt idx="147">
                  <c:v>1483</c:v>
                </c:pt>
                <c:pt idx="148">
                  <c:v>1484</c:v>
                </c:pt>
                <c:pt idx="149">
                  <c:v>1485</c:v>
                </c:pt>
                <c:pt idx="150">
                  <c:v>1486</c:v>
                </c:pt>
                <c:pt idx="151">
                  <c:v>1487</c:v>
                </c:pt>
                <c:pt idx="152">
                  <c:v>1488</c:v>
                </c:pt>
                <c:pt idx="153">
                  <c:v>1489</c:v>
                </c:pt>
                <c:pt idx="154">
                  <c:v>1490</c:v>
                </c:pt>
                <c:pt idx="155">
                  <c:v>1491</c:v>
                </c:pt>
                <c:pt idx="156">
                  <c:v>1492</c:v>
                </c:pt>
                <c:pt idx="157">
                  <c:v>1493</c:v>
                </c:pt>
                <c:pt idx="158">
                  <c:v>1494</c:v>
                </c:pt>
                <c:pt idx="159">
                  <c:v>1495</c:v>
                </c:pt>
                <c:pt idx="160">
                  <c:v>1496</c:v>
                </c:pt>
                <c:pt idx="161">
                  <c:v>1497</c:v>
                </c:pt>
                <c:pt idx="162">
                  <c:v>1498</c:v>
                </c:pt>
                <c:pt idx="163">
                  <c:v>1499</c:v>
                </c:pt>
                <c:pt idx="164">
                  <c:v>1500</c:v>
                </c:pt>
                <c:pt idx="165">
                  <c:v>1501</c:v>
                </c:pt>
                <c:pt idx="166">
                  <c:v>1502</c:v>
                </c:pt>
                <c:pt idx="167">
                  <c:v>1503</c:v>
                </c:pt>
                <c:pt idx="168">
                  <c:v>1504</c:v>
                </c:pt>
                <c:pt idx="169">
                  <c:v>1505</c:v>
                </c:pt>
                <c:pt idx="170">
                  <c:v>1506</c:v>
                </c:pt>
                <c:pt idx="171">
                  <c:v>1507</c:v>
                </c:pt>
                <c:pt idx="172">
                  <c:v>1508</c:v>
                </c:pt>
                <c:pt idx="173">
                  <c:v>1509</c:v>
                </c:pt>
                <c:pt idx="174">
                  <c:v>1510</c:v>
                </c:pt>
                <c:pt idx="175">
                  <c:v>1511</c:v>
                </c:pt>
                <c:pt idx="176">
                  <c:v>1512</c:v>
                </c:pt>
                <c:pt idx="177">
                  <c:v>1513</c:v>
                </c:pt>
                <c:pt idx="178">
                  <c:v>1514</c:v>
                </c:pt>
                <c:pt idx="179">
                  <c:v>1515</c:v>
                </c:pt>
                <c:pt idx="180">
                  <c:v>1516</c:v>
                </c:pt>
                <c:pt idx="181">
                  <c:v>1517</c:v>
                </c:pt>
                <c:pt idx="182">
                  <c:v>1518</c:v>
                </c:pt>
                <c:pt idx="183">
                  <c:v>1519</c:v>
                </c:pt>
                <c:pt idx="184">
                  <c:v>1520</c:v>
                </c:pt>
                <c:pt idx="185">
                  <c:v>1521</c:v>
                </c:pt>
                <c:pt idx="186">
                  <c:v>1522</c:v>
                </c:pt>
                <c:pt idx="187">
                  <c:v>1523</c:v>
                </c:pt>
                <c:pt idx="188">
                  <c:v>1524</c:v>
                </c:pt>
                <c:pt idx="189">
                  <c:v>1525</c:v>
                </c:pt>
                <c:pt idx="190">
                  <c:v>1526</c:v>
                </c:pt>
                <c:pt idx="191">
                  <c:v>1527</c:v>
                </c:pt>
                <c:pt idx="192">
                  <c:v>1528</c:v>
                </c:pt>
                <c:pt idx="193">
                  <c:v>1529</c:v>
                </c:pt>
                <c:pt idx="194">
                  <c:v>1530</c:v>
                </c:pt>
                <c:pt idx="195">
                  <c:v>1531</c:v>
                </c:pt>
                <c:pt idx="196">
                  <c:v>1532</c:v>
                </c:pt>
                <c:pt idx="197">
                  <c:v>1533</c:v>
                </c:pt>
                <c:pt idx="198">
                  <c:v>1534</c:v>
                </c:pt>
                <c:pt idx="199">
                  <c:v>1535</c:v>
                </c:pt>
                <c:pt idx="200">
                  <c:v>1536</c:v>
                </c:pt>
                <c:pt idx="201">
                  <c:v>1537</c:v>
                </c:pt>
                <c:pt idx="202">
                  <c:v>1538</c:v>
                </c:pt>
                <c:pt idx="203">
                  <c:v>1539</c:v>
                </c:pt>
                <c:pt idx="204">
                  <c:v>1540</c:v>
                </c:pt>
                <c:pt idx="205">
                  <c:v>1541</c:v>
                </c:pt>
                <c:pt idx="206">
                  <c:v>1542</c:v>
                </c:pt>
                <c:pt idx="207">
                  <c:v>1543</c:v>
                </c:pt>
                <c:pt idx="208">
                  <c:v>1544</c:v>
                </c:pt>
                <c:pt idx="209">
                  <c:v>1545</c:v>
                </c:pt>
                <c:pt idx="210">
                  <c:v>1546</c:v>
                </c:pt>
                <c:pt idx="211">
                  <c:v>1547</c:v>
                </c:pt>
                <c:pt idx="212">
                  <c:v>1548</c:v>
                </c:pt>
                <c:pt idx="213">
                  <c:v>1549</c:v>
                </c:pt>
                <c:pt idx="214">
                  <c:v>1550</c:v>
                </c:pt>
                <c:pt idx="215">
                  <c:v>1551</c:v>
                </c:pt>
                <c:pt idx="216">
                  <c:v>1552</c:v>
                </c:pt>
                <c:pt idx="217">
                  <c:v>1553</c:v>
                </c:pt>
                <c:pt idx="218">
                  <c:v>1554</c:v>
                </c:pt>
                <c:pt idx="219">
                  <c:v>1555</c:v>
                </c:pt>
                <c:pt idx="220">
                  <c:v>1556</c:v>
                </c:pt>
                <c:pt idx="221">
                  <c:v>1557</c:v>
                </c:pt>
                <c:pt idx="222">
                  <c:v>1558</c:v>
                </c:pt>
                <c:pt idx="223">
                  <c:v>1559</c:v>
                </c:pt>
                <c:pt idx="224">
                  <c:v>1560</c:v>
                </c:pt>
                <c:pt idx="225">
                  <c:v>1561</c:v>
                </c:pt>
                <c:pt idx="226">
                  <c:v>1562</c:v>
                </c:pt>
                <c:pt idx="227">
                  <c:v>1563</c:v>
                </c:pt>
                <c:pt idx="228">
                  <c:v>1564</c:v>
                </c:pt>
                <c:pt idx="229">
                  <c:v>1565</c:v>
                </c:pt>
                <c:pt idx="230">
                  <c:v>1566</c:v>
                </c:pt>
                <c:pt idx="231">
                  <c:v>1567</c:v>
                </c:pt>
                <c:pt idx="232">
                  <c:v>1568</c:v>
                </c:pt>
                <c:pt idx="233">
                  <c:v>1569</c:v>
                </c:pt>
                <c:pt idx="234">
                  <c:v>1570</c:v>
                </c:pt>
                <c:pt idx="235">
                  <c:v>1571</c:v>
                </c:pt>
                <c:pt idx="236">
                  <c:v>1572</c:v>
                </c:pt>
                <c:pt idx="237">
                  <c:v>1573</c:v>
                </c:pt>
                <c:pt idx="238">
                  <c:v>1574</c:v>
                </c:pt>
                <c:pt idx="239">
                  <c:v>1575</c:v>
                </c:pt>
                <c:pt idx="240">
                  <c:v>1576</c:v>
                </c:pt>
                <c:pt idx="241">
                  <c:v>1577</c:v>
                </c:pt>
                <c:pt idx="242">
                  <c:v>1578</c:v>
                </c:pt>
                <c:pt idx="243">
                  <c:v>1579</c:v>
                </c:pt>
                <c:pt idx="244">
                  <c:v>1580</c:v>
                </c:pt>
                <c:pt idx="245">
                  <c:v>1581</c:v>
                </c:pt>
                <c:pt idx="246">
                  <c:v>1582</c:v>
                </c:pt>
                <c:pt idx="247">
                  <c:v>1583</c:v>
                </c:pt>
                <c:pt idx="248">
                  <c:v>1584</c:v>
                </c:pt>
                <c:pt idx="249">
                  <c:v>1585</c:v>
                </c:pt>
                <c:pt idx="250">
                  <c:v>1586</c:v>
                </c:pt>
                <c:pt idx="251">
                  <c:v>1587</c:v>
                </c:pt>
                <c:pt idx="252">
                  <c:v>1588</c:v>
                </c:pt>
                <c:pt idx="253">
                  <c:v>1589</c:v>
                </c:pt>
                <c:pt idx="254">
                  <c:v>1590</c:v>
                </c:pt>
                <c:pt idx="255">
                  <c:v>1591</c:v>
                </c:pt>
                <c:pt idx="256">
                  <c:v>1592</c:v>
                </c:pt>
                <c:pt idx="257">
                  <c:v>1593</c:v>
                </c:pt>
                <c:pt idx="258">
                  <c:v>1594</c:v>
                </c:pt>
                <c:pt idx="259">
                  <c:v>1595</c:v>
                </c:pt>
                <c:pt idx="260">
                  <c:v>1596</c:v>
                </c:pt>
                <c:pt idx="261">
                  <c:v>1597</c:v>
                </c:pt>
                <c:pt idx="262">
                  <c:v>1598</c:v>
                </c:pt>
                <c:pt idx="263">
                  <c:v>1599</c:v>
                </c:pt>
                <c:pt idx="264">
                  <c:v>1600</c:v>
                </c:pt>
                <c:pt idx="265">
                  <c:v>1601</c:v>
                </c:pt>
                <c:pt idx="266">
                  <c:v>1602</c:v>
                </c:pt>
                <c:pt idx="267">
                  <c:v>1603</c:v>
                </c:pt>
                <c:pt idx="268">
                  <c:v>1604</c:v>
                </c:pt>
                <c:pt idx="269">
                  <c:v>1605</c:v>
                </c:pt>
                <c:pt idx="270">
                  <c:v>1606</c:v>
                </c:pt>
                <c:pt idx="271">
                  <c:v>1607</c:v>
                </c:pt>
                <c:pt idx="272">
                  <c:v>1608</c:v>
                </c:pt>
                <c:pt idx="273">
                  <c:v>1609</c:v>
                </c:pt>
                <c:pt idx="274">
                  <c:v>1610</c:v>
                </c:pt>
                <c:pt idx="275">
                  <c:v>1611</c:v>
                </c:pt>
                <c:pt idx="276">
                  <c:v>1612</c:v>
                </c:pt>
                <c:pt idx="277">
                  <c:v>1613</c:v>
                </c:pt>
                <c:pt idx="278">
                  <c:v>1614</c:v>
                </c:pt>
                <c:pt idx="279">
                  <c:v>1615</c:v>
                </c:pt>
                <c:pt idx="280">
                  <c:v>1616</c:v>
                </c:pt>
                <c:pt idx="281">
                  <c:v>1617</c:v>
                </c:pt>
                <c:pt idx="282">
                  <c:v>1618</c:v>
                </c:pt>
                <c:pt idx="283">
                  <c:v>1619</c:v>
                </c:pt>
                <c:pt idx="284">
                  <c:v>1620</c:v>
                </c:pt>
                <c:pt idx="285">
                  <c:v>1621</c:v>
                </c:pt>
                <c:pt idx="286">
                  <c:v>1622</c:v>
                </c:pt>
                <c:pt idx="287">
                  <c:v>1623</c:v>
                </c:pt>
                <c:pt idx="288">
                  <c:v>1624</c:v>
                </c:pt>
                <c:pt idx="289">
                  <c:v>1625</c:v>
                </c:pt>
                <c:pt idx="290">
                  <c:v>1626</c:v>
                </c:pt>
                <c:pt idx="291">
                  <c:v>1627</c:v>
                </c:pt>
                <c:pt idx="292">
                  <c:v>1628</c:v>
                </c:pt>
                <c:pt idx="293">
                  <c:v>1629</c:v>
                </c:pt>
                <c:pt idx="294">
                  <c:v>1630</c:v>
                </c:pt>
                <c:pt idx="295">
                  <c:v>1631</c:v>
                </c:pt>
                <c:pt idx="296">
                  <c:v>1632</c:v>
                </c:pt>
                <c:pt idx="297">
                  <c:v>1633</c:v>
                </c:pt>
                <c:pt idx="298">
                  <c:v>1634</c:v>
                </c:pt>
                <c:pt idx="299">
                  <c:v>1635</c:v>
                </c:pt>
                <c:pt idx="300">
                  <c:v>1636</c:v>
                </c:pt>
                <c:pt idx="301">
                  <c:v>1637</c:v>
                </c:pt>
                <c:pt idx="302">
                  <c:v>1638</c:v>
                </c:pt>
                <c:pt idx="303">
                  <c:v>1639</c:v>
                </c:pt>
                <c:pt idx="304">
                  <c:v>1640</c:v>
                </c:pt>
                <c:pt idx="305">
                  <c:v>1641</c:v>
                </c:pt>
                <c:pt idx="306">
                  <c:v>1642</c:v>
                </c:pt>
                <c:pt idx="307">
                  <c:v>1643</c:v>
                </c:pt>
                <c:pt idx="308">
                  <c:v>1644</c:v>
                </c:pt>
                <c:pt idx="309">
                  <c:v>1645</c:v>
                </c:pt>
                <c:pt idx="310">
                  <c:v>1646</c:v>
                </c:pt>
                <c:pt idx="311">
                  <c:v>1647</c:v>
                </c:pt>
                <c:pt idx="312">
                  <c:v>1648</c:v>
                </c:pt>
                <c:pt idx="313">
                  <c:v>1649</c:v>
                </c:pt>
                <c:pt idx="314">
                  <c:v>1650</c:v>
                </c:pt>
                <c:pt idx="315">
                  <c:v>1651</c:v>
                </c:pt>
                <c:pt idx="316">
                  <c:v>1652</c:v>
                </c:pt>
                <c:pt idx="317">
                  <c:v>1653</c:v>
                </c:pt>
                <c:pt idx="318">
                  <c:v>1654</c:v>
                </c:pt>
                <c:pt idx="319">
                  <c:v>1655</c:v>
                </c:pt>
                <c:pt idx="320">
                  <c:v>1656</c:v>
                </c:pt>
                <c:pt idx="321">
                  <c:v>1657</c:v>
                </c:pt>
                <c:pt idx="322">
                  <c:v>1658</c:v>
                </c:pt>
                <c:pt idx="323">
                  <c:v>1659</c:v>
                </c:pt>
                <c:pt idx="324">
                  <c:v>1660</c:v>
                </c:pt>
                <c:pt idx="325">
                  <c:v>1661</c:v>
                </c:pt>
                <c:pt idx="326">
                  <c:v>1662</c:v>
                </c:pt>
                <c:pt idx="327">
                  <c:v>1663</c:v>
                </c:pt>
                <c:pt idx="328">
                  <c:v>1664</c:v>
                </c:pt>
                <c:pt idx="329">
                  <c:v>1665</c:v>
                </c:pt>
                <c:pt idx="330">
                  <c:v>1666</c:v>
                </c:pt>
                <c:pt idx="331">
                  <c:v>1667</c:v>
                </c:pt>
                <c:pt idx="332">
                  <c:v>1668</c:v>
                </c:pt>
                <c:pt idx="333">
                  <c:v>1669</c:v>
                </c:pt>
                <c:pt idx="334">
                  <c:v>1670</c:v>
                </c:pt>
                <c:pt idx="335">
                  <c:v>1671</c:v>
                </c:pt>
                <c:pt idx="336">
                  <c:v>1672</c:v>
                </c:pt>
                <c:pt idx="337">
                  <c:v>1673</c:v>
                </c:pt>
                <c:pt idx="338">
                  <c:v>1674</c:v>
                </c:pt>
                <c:pt idx="339">
                  <c:v>1675</c:v>
                </c:pt>
                <c:pt idx="340">
                  <c:v>1676</c:v>
                </c:pt>
                <c:pt idx="341">
                  <c:v>1677</c:v>
                </c:pt>
                <c:pt idx="342">
                  <c:v>1678</c:v>
                </c:pt>
              </c:numCache>
            </c:numRef>
          </c:xVal>
          <c:yVal>
            <c:numRef>
              <c:f>Graph!$E$435:$E$775</c:f>
              <c:numCache>
                <c:formatCode>General</c:formatCode>
                <c:ptCount val="341"/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29904"/>
        <c:axId val="357800496"/>
      </c:scatterChart>
      <c:valAx>
        <c:axId val="441629904"/>
        <c:scaling>
          <c:orientation val="minMax"/>
          <c:max val="1678"/>
          <c:min val="1336"/>
        </c:scaling>
        <c:delete val="0"/>
        <c:axPos val="b"/>
        <c:numFmt formatCode="General" sourceLinked="1"/>
        <c:majorTickMark val="out"/>
        <c:minorTickMark val="none"/>
        <c:tickLblPos val="nextTo"/>
        <c:crossAx val="357800496"/>
        <c:crosses val="autoZero"/>
        <c:crossBetween val="midCat"/>
      </c:valAx>
      <c:valAx>
        <c:axId val="3578004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41629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3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Graph!$A$779:$A$1130</c:f>
              <c:numCache>
                <c:formatCode>General</c:formatCode>
                <c:ptCount val="352"/>
                <c:pt idx="0">
                  <c:v>3575</c:v>
                </c:pt>
                <c:pt idx="1">
                  <c:v>3576</c:v>
                </c:pt>
                <c:pt idx="2">
                  <c:v>3577</c:v>
                </c:pt>
                <c:pt idx="3">
                  <c:v>3578</c:v>
                </c:pt>
                <c:pt idx="4">
                  <c:v>3579</c:v>
                </c:pt>
                <c:pt idx="5">
                  <c:v>3580</c:v>
                </c:pt>
                <c:pt idx="6">
                  <c:v>3581</c:v>
                </c:pt>
                <c:pt idx="7">
                  <c:v>3582</c:v>
                </c:pt>
                <c:pt idx="8">
                  <c:v>3583</c:v>
                </c:pt>
                <c:pt idx="9">
                  <c:v>3584</c:v>
                </c:pt>
                <c:pt idx="10">
                  <c:v>3585</c:v>
                </c:pt>
                <c:pt idx="11">
                  <c:v>3586</c:v>
                </c:pt>
                <c:pt idx="12">
                  <c:v>3587</c:v>
                </c:pt>
                <c:pt idx="13">
                  <c:v>3588</c:v>
                </c:pt>
                <c:pt idx="14">
                  <c:v>3589</c:v>
                </c:pt>
                <c:pt idx="15">
                  <c:v>3590</c:v>
                </c:pt>
                <c:pt idx="16">
                  <c:v>3591</c:v>
                </c:pt>
                <c:pt idx="17">
                  <c:v>3592</c:v>
                </c:pt>
                <c:pt idx="18">
                  <c:v>3593</c:v>
                </c:pt>
                <c:pt idx="19">
                  <c:v>3594</c:v>
                </c:pt>
                <c:pt idx="20">
                  <c:v>3595</c:v>
                </c:pt>
                <c:pt idx="21">
                  <c:v>3596</c:v>
                </c:pt>
                <c:pt idx="22">
                  <c:v>3597</c:v>
                </c:pt>
                <c:pt idx="23">
                  <c:v>3598</c:v>
                </c:pt>
                <c:pt idx="24">
                  <c:v>3599</c:v>
                </c:pt>
                <c:pt idx="25">
                  <c:v>3600</c:v>
                </c:pt>
                <c:pt idx="26">
                  <c:v>3601</c:v>
                </c:pt>
                <c:pt idx="27">
                  <c:v>3602</c:v>
                </c:pt>
                <c:pt idx="28">
                  <c:v>3603</c:v>
                </c:pt>
                <c:pt idx="29">
                  <c:v>3604</c:v>
                </c:pt>
                <c:pt idx="30">
                  <c:v>3605</c:v>
                </c:pt>
                <c:pt idx="31">
                  <c:v>3606</c:v>
                </c:pt>
                <c:pt idx="32">
                  <c:v>3607</c:v>
                </c:pt>
                <c:pt idx="33">
                  <c:v>3608</c:v>
                </c:pt>
                <c:pt idx="34">
                  <c:v>3609</c:v>
                </c:pt>
                <c:pt idx="35">
                  <c:v>3610</c:v>
                </c:pt>
                <c:pt idx="36">
                  <c:v>3611</c:v>
                </c:pt>
                <c:pt idx="37">
                  <c:v>3612</c:v>
                </c:pt>
                <c:pt idx="38">
                  <c:v>3613</c:v>
                </c:pt>
                <c:pt idx="39">
                  <c:v>3614</c:v>
                </c:pt>
                <c:pt idx="40">
                  <c:v>3615</c:v>
                </c:pt>
                <c:pt idx="41">
                  <c:v>3616</c:v>
                </c:pt>
                <c:pt idx="42">
                  <c:v>3617</c:v>
                </c:pt>
                <c:pt idx="43">
                  <c:v>3618</c:v>
                </c:pt>
                <c:pt idx="44">
                  <c:v>3619</c:v>
                </c:pt>
                <c:pt idx="45">
                  <c:v>3620</c:v>
                </c:pt>
                <c:pt idx="46">
                  <c:v>3621</c:v>
                </c:pt>
                <c:pt idx="47">
                  <c:v>3622</c:v>
                </c:pt>
                <c:pt idx="48">
                  <c:v>3623</c:v>
                </c:pt>
                <c:pt idx="49">
                  <c:v>3624</c:v>
                </c:pt>
                <c:pt idx="50">
                  <c:v>3625</c:v>
                </c:pt>
                <c:pt idx="51">
                  <c:v>3626</c:v>
                </c:pt>
                <c:pt idx="52">
                  <c:v>3627</c:v>
                </c:pt>
                <c:pt idx="53">
                  <c:v>3628</c:v>
                </c:pt>
                <c:pt idx="54">
                  <c:v>3629</c:v>
                </c:pt>
                <c:pt idx="55">
                  <c:v>3630</c:v>
                </c:pt>
                <c:pt idx="56">
                  <c:v>3631</c:v>
                </c:pt>
                <c:pt idx="57">
                  <c:v>3632</c:v>
                </c:pt>
                <c:pt idx="58">
                  <c:v>3633</c:v>
                </c:pt>
                <c:pt idx="59">
                  <c:v>3634</c:v>
                </c:pt>
                <c:pt idx="60">
                  <c:v>3635</c:v>
                </c:pt>
                <c:pt idx="61">
                  <c:v>3636</c:v>
                </c:pt>
                <c:pt idx="62">
                  <c:v>3637</c:v>
                </c:pt>
                <c:pt idx="63">
                  <c:v>3638</c:v>
                </c:pt>
                <c:pt idx="64">
                  <c:v>3639</c:v>
                </c:pt>
                <c:pt idx="65">
                  <c:v>3640</c:v>
                </c:pt>
                <c:pt idx="66">
                  <c:v>3641</c:v>
                </c:pt>
                <c:pt idx="67">
                  <c:v>3642</c:v>
                </c:pt>
                <c:pt idx="68">
                  <c:v>3643</c:v>
                </c:pt>
                <c:pt idx="69">
                  <c:v>3644</c:v>
                </c:pt>
                <c:pt idx="70">
                  <c:v>3645</c:v>
                </c:pt>
                <c:pt idx="71">
                  <c:v>3646</c:v>
                </c:pt>
                <c:pt idx="72">
                  <c:v>3647</c:v>
                </c:pt>
                <c:pt idx="73">
                  <c:v>3648</c:v>
                </c:pt>
                <c:pt idx="74">
                  <c:v>3649</c:v>
                </c:pt>
                <c:pt idx="75">
                  <c:v>3650</c:v>
                </c:pt>
                <c:pt idx="76">
                  <c:v>3651</c:v>
                </c:pt>
                <c:pt idx="77">
                  <c:v>3652</c:v>
                </c:pt>
                <c:pt idx="78">
                  <c:v>3653</c:v>
                </c:pt>
                <c:pt idx="79">
                  <c:v>3654</c:v>
                </c:pt>
                <c:pt idx="80">
                  <c:v>3655</c:v>
                </c:pt>
                <c:pt idx="81">
                  <c:v>3656</c:v>
                </c:pt>
                <c:pt idx="82">
                  <c:v>3657</c:v>
                </c:pt>
                <c:pt idx="83">
                  <c:v>3658</c:v>
                </c:pt>
                <c:pt idx="84">
                  <c:v>3659</c:v>
                </c:pt>
                <c:pt idx="85">
                  <c:v>3660</c:v>
                </c:pt>
                <c:pt idx="86">
                  <c:v>3661</c:v>
                </c:pt>
                <c:pt idx="87">
                  <c:v>3662</c:v>
                </c:pt>
                <c:pt idx="88">
                  <c:v>3663</c:v>
                </c:pt>
                <c:pt idx="89">
                  <c:v>3664</c:v>
                </c:pt>
                <c:pt idx="90">
                  <c:v>3665</c:v>
                </c:pt>
                <c:pt idx="91">
                  <c:v>3666</c:v>
                </c:pt>
                <c:pt idx="92">
                  <c:v>3667</c:v>
                </c:pt>
                <c:pt idx="93">
                  <c:v>3668</c:v>
                </c:pt>
                <c:pt idx="94">
                  <c:v>3669</c:v>
                </c:pt>
                <c:pt idx="95">
                  <c:v>3670</c:v>
                </c:pt>
                <c:pt idx="96">
                  <c:v>3671</c:v>
                </c:pt>
                <c:pt idx="97">
                  <c:v>3672</c:v>
                </c:pt>
                <c:pt idx="98">
                  <c:v>3673</c:v>
                </c:pt>
                <c:pt idx="99">
                  <c:v>3674</c:v>
                </c:pt>
                <c:pt idx="100">
                  <c:v>3675</c:v>
                </c:pt>
                <c:pt idx="101">
                  <c:v>3676</c:v>
                </c:pt>
                <c:pt idx="102">
                  <c:v>3677</c:v>
                </c:pt>
                <c:pt idx="103">
                  <c:v>3678</c:v>
                </c:pt>
                <c:pt idx="104">
                  <c:v>3679</c:v>
                </c:pt>
                <c:pt idx="105">
                  <c:v>3680</c:v>
                </c:pt>
                <c:pt idx="106">
                  <c:v>3681</c:v>
                </c:pt>
                <c:pt idx="107">
                  <c:v>3682</c:v>
                </c:pt>
                <c:pt idx="108">
                  <c:v>3683</c:v>
                </c:pt>
                <c:pt idx="109">
                  <c:v>3684</c:v>
                </c:pt>
                <c:pt idx="110">
                  <c:v>3685</c:v>
                </c:pt>
                <c:pt idx="111">
                  <c:v>3686</c:v>
                </c:pt>
                <c:pt idx="112">
                  <c:v>3687</c:v>
                </c:pt>
                <c:pt idx="113">
                  <c:v>3688</c:v>
                </c:pt>
                <c:pt idx="114">
                  <c:v>3689</c:v>
                </c:pt>
                <c:pt idx="115">
                  <c:v>3690</c:v>
                </c:pt>
                <c:pt idx="116">
                  <c:v>3691</c:v>
                </c:pt>
                <c:pt idx="117">
                  <c:v>3692</c:v>
                </c:pt>
                <c:pt idx="118">
                  <c:v>3693</c:v>
                </c:pt>
                <c:pt idx="119">
                  <c:v>3694</c:v>
                </c:pt>
                <c:pt idx="120">
                  <c:v>3695</c:v>
                </c:pt>
                <c:pt idx="121">
                  <c:v>3696</c:v>
                </c:pt>
                <c:pt idx="122">
                  <c:v>3697</c:v>
                </c:pt>
                <c:pt idx="123">
                  <c:v>3698</c:v>
                </c:pt>
                <c:pt idx="124">
                  <c:v>3699</c:v>
                </c:pt>
                <c:pt idx="125">
                  <c:v>3700</c:v>
                </c:pt>
                <c:pt idx="126">
                  <c:v>3701</c:v>
                </c:pt>
                <c:pt idx="127">
                  <c:v>3702</c:v>
                </c:pt>
                <c:pt idx="128">
                  <c:v>3703</c:v>
                </c:pt>
                <c:pt idx="129">
                  <c:v>3704</c:v>
                </c:pt>
                <c:pt idx="130">
                  <c:v>3705</c:v>
                </c:pt>
                <c:pt idx="131">
                  <c:v>3706</c:v>
                </c:pt>
                <c:pt idx="132">
                  <c:v>3707</c:v>
                </c:pt>
                <c:pt idx="133">
                  <c:v>3708</c:v>
                </c:pt>
                <c:pt idx="134">
                  <c:v>3709</c:v>
                </c:pt>
                <c:pt idx="135">
                  <c:v>3710</c:v>
                </c:pt>
                <c:pt idx="136">
                  <c:v>3711</c:v>
                </c:pt>
                <c:pt idx="137">
                  <c:v>3712</c:v>
                </c:pt>
                <c:pt idx="138">
                  <c:v>3713</c:v>
                </c:pt>
                <c:pt idx="139">
                  <c:v>3714</c:v>
                </c:pt>
                <c:pt idx="140">
                  <c:v>3715</c:v>
                </c:pt>
                <c:pt idx="141">
                  <c:v>3716</c:v>
                </c:pt>
                <c:pt idx="142">
                  <c:v>3717</c:v>
                </c:pt>
                <c:pt idx="143">
                  <c:v>3718</c:v>
                </c:pt>
                <c:pt idx="144">
                  <c:v>3719</c:v>
                </c:pt>
                <c:pt idx="145">
                  <c:v>3720</c:v>
                </c:pt>
                <c:pt idx="146">
                  <c:v>3721</c:v>
                </c:pt>
                <c:pt idx="147">
                  <c:v>3722</c:v>
                </c:pt>
                <c:pt idx="148">
                  <c:v>3723</c:v>
                </c:pt>
                <c:pt idx="149">
                  <c:v>3724</c:v>
                </c:pt>
                <c:pt idx="150">
                  <c:v>3725</c:v>
                </c:pt>
                <c:pt idx="151">
                  <c:v>3726</c:v>
                </c:pt>
                <c:pt idx="152">
                  <c:v>3727</c:v>
                </c:pt>
                <c:pt idx="153">
                  <c:v>3728</c:v>
                </c:pt>
                <c:pt idx="154">
                  <c:v>3729</c:v>
                </c:pt>
                <c:pt idx="155">
                  <c:v>3730</c:v>
                </c:pt>
                <c:pt idx="156">
                  <c:v>3731</c:v>
                </c:pt>
                <c:pt idx="157">
                  <c:v>3732</c:v>
                </c:pt>
                <c:pt idx="158">
                  <c:v>3733</c:v>
                </c:pt>
                <c:pt idx="159">
                  <c:v>3734</c:v>
                </c:pt>
                <c:pt idx="160">
                  <c:v>3735</c:v>
                </c:pt>
                <c:pt idx="161">
                  <c:v>3736</c:v>
                </c:pt>
                <c:pt idx="162">
                  <c:v>3737</c:v>
                </c:pt>
                <c:pt idx="163">
                  <c:v>3738</c:v>
                </c:pt>
                <c:pt idx="164">
                  <c:v>3739</c:v>
                </c:pt>
                <c:pt idx="165">
                  <c:v>3740</c:v>
                </c:pt>
                <c:pt idx="166">
                  <c:v>3741</c:v>
                </c:pt>
                <c:pt idx="167">
                  <c:v>3742</c:v>
                </c:pt>
                <c:pt idx="168">
                  <c:v>3743</c:v>
                </c:pt>
                <c:pt idx="169">
                  <c:v>3744</c:v>
                </c:pt>
                <c:pt idx="170">
                  <c:v>3745</c:v>
                </c:pt>
                <c:pt idx="171">
                  <c:v>3746</c:v>
                </c:pt>
                <c:pt idx="172">
                  <c:v>3747</c:v>
                </c:pt>
                <c:pt idx="173">
                  <c:v>3748</c:v>
                </c:pt>
                <c:pt idx="174">
                  <c:v>3749</c:v>
                </c:pt>
                <c:pt idx="175">
                  <c:v>3750</c:v>
                </c:pt>
                <c:pt idx="176">
                  <c:v>3751</c:v>
                </c:pt>
                <c:pt idx="177">
                  <c:v>3752</c:v>
                </c:pt>
                <c:pt idx="178">
                  <c:v>3753</c:v>
                </c:pt>
                <c:pt idx="179">
                  <c:v>3754</c:v>
                </c:pt>
                <c:pt idx="180">
                  <c:v>3755</c:v>
                </c:pt>
                <c:pt idx="181">
                  <c:v>3756</c:v>
                </c:pt>
                <c:pt idx="182">
                  <c:v>3757</c:v>
                </c:pt>
                <c:pt idx="183">
                  <c:v>3758</c:v>
                </c:pt>
                <c:pt idx="184">
                  <c:v>3759</c:v>
                </c:pt>
                <c:pt idx="185">
                  <c:v>3760</c:v>
                </c:pt>
                <c:pt idx="186">
                  <c:v>3761</c:v>
                </c:pt>
                <c:pt idx="187">
                  <c:v>3762</c:v>
                </c:pt>
                <c:pt idx="188">
                  <c:v>3763</c:v>
                </c:pt>
                <c:pt idx="189">
                  <c:v>3764</c:v>
                </c:pt>
                <c:pt idx="190">
                  <c:v>3765</c:v>
                </c:pt>
                <c:pt idx="191">
                  <c:v>3766</c:v>
                </c:pt>
                <c:pt idx="192">
                  <c:v>3767</c:v>
                </c:pt>
                <c:pt idx="193">
                  <c:v>3768</c:v>
                </c:pt>
                <c:pt idx="194">
                  <c:v>3769</c:v>
                </c:pt>
                <c:pt idx="195">
                  <c:v>3770</c:v>
                </c:pt>
                <c:pt idx="196">
                  <c:v>3771</c:v>
                </c:pt>
                <c:pt idx="197">
                  <c:v>3772</c:v>
                </c:pt>
                <c:pt idx="198">
                  <c:v>3773</c:v>
                </c:pt>
                <c:pt idx="199">
                  <c:v>3774</c:v>
                </c:pt>
                <c:pt idx="200">
                  <c:v>3775</c:v>
                </c:pt>
                <c:pt idx="201">
                  <c:v>3776</c:v>
                </c:pt>
                <c:pt idx="202">
                  <c:v>3777</c:v>
                </c:pt>
                <c:pt idx="203">
                  <c:v>3778</c:v>
                </c:pt>
                <c:pt idx="204">
                  <c:v>3779</c:v>
                </c:pt>
                <c:pt idx="205">
                  <c:v>3780</c:v>
                </c:pt>
                <c:pt idx="206">
                  <c:v>3781</c:v>
                </c:pt>
                <c:pt idx="207">
                  <c:v>3782</c:v>
                </c:pt>
                <c:pt idx="208">
                  <c:v>3783</c:v>
                </c:pt>
                <c:pt idx="209">
                  <c:v>3784</c:v>
                </c:pt>
                <c:pt idx="210">
                  <c:v>3785</c:v>
                </c:pt>
                <c:pt idx="211">
                  <c:v>3786</c:v>
                </c:pt>
                <c:pt idx="212">
                  <c:v>3787</c:v>
                </c:pt>
                <c:pt idx="213">
                  <c:v>3788</c:v>
                </c:pt>
                <c:pt idx="214">
                  <c:v>3789</c:v>
                </c:pt>
                <c:pt idx="215">
                  <c:v>3790</c:v>
                </c:pt>
                <c:pt idx="216">
                  <c:v>3791</c:v>
                </c:pt>
                <c:pt idx="217">
                  <c:v>3792</c:v>
                </c:pt>
                <c:pt idx="218">
                  <c:v>3793</c:v>
                </c:pt>
                <c:pt idx="219">
                  <c:v>3794</c:v>
                </c:pt>
                <c:pt idx="220">
                  <c:v>3795</c:v>
                </c:pt>
                <c:pt idx="221">
                  <c:v>3796</c:v>
                </c:pt>
                <c:pt idx="222">
                  <c:v>3797</c:v>
                </c:pt>
                <c:pt idx="223">
                  <c:v>3798</c:v>
                </c:pt>
                <c:pt idx="224">
                  <c:v>3799</c:v>
                </c:pt>
                <c:pt idx="225">
                  <c:v>3800</c:v>
                </c:pt>
                <c:pt idx="226">
                  <c:v>3801</c:v>
                </c:pt>
                <c:pt idx="227">
                  <c:v>3802</c:v>
                </c:pt>
                <c:pt idx="228">
                  <c:v>3803</c:v>
                </c:pt>
                <c:pt idx="229">
                  <c:v>3804</c:v>
                </c:pt>
                <c:pt idx="230">
                  <c:v>3805</c:v>
                </c:pt>
                <c:pt idx="231">
                  <c:v>3806</c:v>
                </c:pt>
                <c:pt idx="232">
                  <c:v>3807</c:v>
                </c:pt>
                <c:pt idx="233">
                  <c:v>3808</c:v>
                </c:pt>
                <c:pt idx="234">
                  <c:v>3809</c:v>
                </c:pt>
                <c:pt idx="235">
                  <c:v>3810</c:v>
                </c:pt>
                <c:pt idx="236">
                  <c:v>3811</c:v>
                </c:pt>
                <c:pt idx="237">
                  <c:v>3812</c:v>
                </c:pt>
                <c:pt idx="238">
                  <c:v>3813</c:v>
                </c:pt>
                <c:pt idx="239">
                  <c:v>3814</c:v>
                </c:pt>
                <c:pt idx="240">
                  <c:v>3815</c:v>
                </c:pt>
                <c:pt idx="241">
                  <c:v>3816</c:v>
                </c:pt>
                <c:pt idx="242">
                  <c:v>3817</c:v>
                </c:pt>
                <c:pt idx="243">
                  <c:v>3818</c:v>
                </c:pt>
                <c:pt idx="244">
                  <c:v>3819</c:v>
                </c:pt>
                <c:pt idx="245">
                  <c:v>3820</c:v>
                </c:pt>
                <c:pt idx="246">
                  <c:v>3821</c:v>
                </c:pt>
                <c:pt idx="247">
                  <c:v>3822</c:v>
                </c:pt>
                <c:pt idx="248">
                  <c:v>3823</c:v>
                </c:pt>
                <c:pt idx="249">
                  <c:v>3824</c:v>
                </c:pt>
                <c:pt idx="250">
                  <c:v>3825</c:v>
                </c:pt>
                <c:pt idx="251">
                  <c:v>3826</c:v>
                </c:pt>
                <c:pt idx="252">
                  <c:v>3827</c:v>
                </c:pt>
                <c:pt idx="253">
                  <c:v>3828</c:v>
                </c:pt>
                <c:pt idx="254">
                  <c:v>3829</c:v>
                </c:pt>
                <c:pt idx="255">
                  <c:v>3830</c:v>
                </c:pt>
                <c:pt idx="256">
                  <c:v>3831</c:v>
                </c:pt>
                <c:pt idx="257">
                  <c:v>3832</c:v>
                </c:pt>
                <c:pt idx="258">
                  <c:v>3833</c:v>
                </c:pt>
                <c:pt idx="259">
                  <c:v>3834</c:v>
                </c:pt>
                <c:pt idx="260">
                  <c:v>3835</c:v>
                </c:pt>
                <c:pt idx="261">
                  <c:v>3836</c:v>
                </c:pt>
                <c:pt idx="262">
                  <c:v>3837</c:v>
                </c:pt>
                <c:pt idx="263">
                  <c:v>3838</c:v>
                </c:pt>
                <c:pt idx="264">
                  <c:v>3839</c:v>
                </c:pt>
                <c:pt idx="265">
                  <c:v>3840</c:v>
                </c:pt>
                <c:pt idx="266">
                  <c:v>3841</c:v>
                </c:pt>
                <c:pt idx="267">
                  <c:v>3842</c:v>
                </c:pt>
                <c:pt idx="268">
                  <c:v>3843</c:v>
                </c:pt>
                <c:pt idx="269">
                  <c:v>3844</c:v>
                </c:pt>
                <c:pt idx="270">
                  <c:v>3845</c:v>
                </c:pt>
                <c:pt idx="271">
                  <c:v>3846</c:v>
                </c:pt>
                <c:pt idx="272">
                  <c:v>3847</c:v>
                </c:pt>
                <c:pt idx="273">
                  <c:v>3848</c:v>
                </c:pt>
                <c:pt idx="274">
                  <c:v>3849</c:v>
                </c:pt>
                <c:pt idx="275">
                  <c:v>3850</c:v>
                </c:pt>
                <c:pt idx="276">
                  <c:v>3851</c:v>
                </c:pt>
                <c:pt idx="277">
                  <c:v>3852</c:v>
                </c:pt>
                <c:pt idx="278">
                  <c:v>3853</c:v>
                </c:pt>
                <c:pt idx="279">
                  <c:v>3854</c:v>
                </c:pt>
                <c:pt idx="280">
                  <c:v>3855</c:v>
                </c:pt>
                <c:pt idx="281">
                  <c:v>3856</c:v>
                </c:pt>
                <c:pt idx="282">
                  <c:v>3857</c:v>
                </c:pt>
                <c:pt idx="283">
                  <c:v>3858</c:v>
                </c:pt>
                <c:pt idx="284">
                  <c:v>3859</c:v>
                </c:pt>
                <c:pt idx="285">
                  <c:v>3860</c:v>
                </c:pt>
                <c:pt idx="286">
                  <c:v>3861</c:v>
                </c:pt>
                <c:pt idx="287">
                  <c:v>3862</c:v>
                </c:pt>
                <c:pt idx="288">
                  <c:v>3863</c:v>
                </c:pt>
                <c:pt idx="289">
                  <c:v>3864</c:v>
                </c:pt>
                <c:pt idx="290">
                  <c:v>3865</c:v>
                </c:pt>
                <c:pt idx="291">
                  <c:v>3866</c:v>
                </c:pt>
                <c:pt idx="292">
                  <c:v>3867</c:v>
                </c:pt>
                <c:pt idx="293">
                  <c:v>3868</c:v>
                </c:pt>
                <c:pt idx="294">
                  <c:v>3869</c:v>
                </c:pt>
                <c:pt idx="295">
                  <c:v>3870</c:v>
                </c:pt>
                <c:pt idx="296">
                  <c:v>3871</c:v>
                </c:pt>
                <c:pt idx="297">
                  <c:v>3872</c:v>
                </c:pt>
                <c:pt idx="298">
                  <c:v>3873</c:v>
                </c:pt>
                <c:pt idx="299">
                  <c:v>3874</c:v>
                </c:pt>
                <c:pt idx="300">
                  <c:v>3875</c:v>
                </c:pt>
                <c:pt idx="301">
                  <c:v>3876</c:v>
                </c:pt>
                <c:pt idx="302">
                  <c:v>3877</c:v>
                </c:pt>
                <c:pt idx="303">
                  <c:v>3878</c:v>
                </c:pt>
                <c:pt idx="304">
                  <c:v>3879</c:v>
                </c:pt>
                <c:pt idx="305">
                  <c:v>3880</c:v>
                </c:pt>
                <c:pt idx="306">
                  <c:v>3881</c:v>
                </c:pt>
                <c:pt idx="307">
                  <c:v>3882</c:v>
                </c:pt>
                <c:pt idx="308">
                  <c:v>3883</c:v>
                </c:pt>
                <c:pt idx="309">
                  <c:v>3884</c:v>
                </c:pt>
                <c:pt idx="310">
                  <c:v>3885</c:v>
                </c:pt>
                <c:pt idx="311">
                  <c:v>3886</c:v>
                </c:pt>
                <c:pt idx="312">
                  <c:v>3887</c:v>
                </c:pt>
                <c:pt idx="313">
                  <c:v>3888</c:v>
                </c:pt>
                <c:pt idx="314">
                  <c:v>3889</c:v>
                </c:pt>
                <c:pt idx="315">
                  <c:v>3890</c:v>
                </c:pt>
                <c:pt idx="316">
                  <c:v>3891</c:v>
                </c:pt>
                <c:pt idx="317">
                  <c:v>3892</c:v>
                </c:pt>
                <c:pt idx="318">
                  <c:v>3893</c:v>
                </c:pt>
                <c:pt idx="319">
                  <c:v>3894</c:v>
                </c:pt>
                <c:pt idx="320">
                  <c:v>3895</c:v>
                </c:pt>
                <c:pt idx="321">
                  <c:v>3896</c:v>
                </c:pt>
                <c:pt idx="322">
                  <c:v>3897</c:v>
                </c:pt>
                <c:pt idx="323">
                  <c:v>3898</c:v>
                </c:pt>
                <c:pt idx="324">
                  <c:v>3899</c:v>
                </c:pt>
                <c:pt idx="325">
                  <c:v>3900</c:v>
                </c:pt>
                <c:pt idx="326">
                  <c:v>3901</c:v>
                </c:pt>
                <c:pt idx="327">
                  <c:v>3902</c:v>
                </c:pt>
                <c:pt idx="328">
                  <c:v>3903</c:v>
                </c:pt>
                <c:pt idx="329">
                  <c:v>3904</c:v>
                </c:pt>
                <c:pt idx="330">
                  <c:v>3905</c:v>
                </c:pt>
                <c:pt idx="331">
                  <c:v>3906</c:v>
                </c:pt>
                <c:pt idx="332">
                  <c:v>3907</c:v>
                </c:pt>
                <c:pt idx="333">
                  <c:v>3908</c:v>
                </c:pt>
                <c:pt idx="334">
                  <c:v>3909</c:v>
                </c:pt>
                <c:pt idx="335">
                  <c:v>3910</c:v>
                </c:pt>
                <c:pt idx="336">
                  <c:v>3911</c:v>
                </c:pt>
                <c:pt idx="337">
                  <c:v>3912</c:v>
                </c:pt>
                <c:pt idx="338">
                  <c:v>3913</c:v>
                </c:pt>
                <c:pt idx="339">
                  <c:v>3914</c:v>
                </c:pt>
                <c:pt idx="340">
                  <c:v>3915</c:v>
                </c:pt>
                <c:pt idx="341">
                  <c:v>3916</c:v>
                </c:pt>
                <c:pt idx="342">
                  <c:v>3917</c:v>
                </c:pt>
                <c:pt idx="343">
                  <c:v>3918</c:v>
                </c:pt>
                <c:pt idx="344">
                  <c:v>3919</c:v>
                </c:pt>
                <c:pt idx="345">
                  <c:v>3920</c:v>
                </c:pt>
                <c:pt idx="346">
                  <c:v>3921</c:v>
                </c:pt>
                <c:pt idx="347">
                  <c:v>3922</c:v>
                </c:pt>
                <c:pt idx="348">
                  <c:v>3923</c:v>
                </c:pt>
                <c:pt idx="349">
                  <c:v>3924</c:v>
                </c:pt>
                <c:pt idx="350">
                  <c:v>3925</c:v>
                </c:pt>
                <c:pt idx="351">
                  <c:v>3926</c:v>
                </c:pt>
              </c:numCache>
            </c:numRef>
          </c:xVal>
          <c:yVal>
            <c:numRef>
              <c:f>Graph!$D$780:$D$1129</c:f>
              <c:numCache>
                <c:formatCode>General</c:formatCode>
                <c:ptCount val="350"/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</c:numCache>
            </c:numRef>
          </c:yVal>
          <c:smooth val="1"/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Graph!$A$779:$A$1130</c:f>
              <c:numCache>
                <c:formatCode>General</c:formatCode>
                <c:ptCount val="352"/>
                <c:pt idx="0">
                  <c:v>3575</c:v>
                </c:pt>
                <c:pt idx="1">
                  <c:v>3576</c:v>
                </c:pt>
                <c:pt idx="2">
                  <c:v>3577</c:v>
                </c:pt>
                <c:pt idx="3">
                  <c:v>3578</c:v>
                </c:pt>
                <c:pt idx="4">
                  <c:v>3579</c:v>
                </c:pt>
                <c:pt idx="5">
                  <c:v>3580</c:v>
                </c:pt>
                <c:pt idx="6">
                  <c:v>3581</c:v>
                </c:pt>
                <c:pt idx="7">
                  <c:v>3582</c:v>
                </c:pt>
                <c:pt idx="8">
                  <c:v>3583</c:v>
                </c:pt>
                <c:pt idx="9">
                  <c:v>3584</c:v>
                </c:pt>
                <c:pt idx="10">
                  <c:v>3585</c:v>
                </c:pt>
                <c:pt idx="11">
                  <c:v>3586</c:v>
                </c:pt>
                <c:pt idx="12">
                  <c:v>3587</c:v>
                </c:pt>
                <c:pt idx="13">
                  <c:v>3588</c:v>
                </c:pt>
                <c:pt idx="14">
                  <c:v>3589</c:v>
                </c:pt>
                <c:pt idx="15">
                  <c:v>3590</c:v>
                </c:pt>
                <c:pt idx="16">
                  <c:v>3591</c:v>
                </c:pt>
                <c:pt idx="17">
                  <c:v>3592</c:v>
                </c:pt>
                <c:pt idx="18">
                  <c:v>3593</c:v>
                </c:pt>
                <c:pt idx="19">
                  <c:v>3594</c:v>
                </c:pt>
                <c:pt idx="20">
                  <c:v>3595</c:v>
                </c:pt>
                <c:pt idx="21">
                  <c:v>3596</c:v>
                </c:pt>
                <c:pt idx="22">
                  <c:v>3597</c:v>
                </c:pt>
                <c:pt idx="23">
                  <c:v>3598</c:v>
                </c:pt>
                <c:pt idx="24">
                  <c:v>3599</c:v>
                </c:pt>
                <c:pt idx="25">
                  <c:v>3600</c:v>
                </c:pt>
                <c:pt idx="26">
                  <c:v>3601</c:v>
                </c:pt>
                <c:pt idx="27">
                  <c:v>3602</c:v>
                </c:pt>
                <c:pt idx="28">
                  <c:v>3603</c:v>
                </c:pt>
                <c:pt idx="29">
                  <c:v>3604</c:v>
                </c:pt>
                <c:pt idx="30">
                  <c:v>3605</c:v>
                </c:pt>
                <c:pt idx="31">
                  <c:v>3606</c:v>
                </c:pt>
                <c:pt idx="32">
                  <c:v>3607</c:v>
                </c:pt>
                <c:pt idx="33">
                  <c:v>3608</c:v>
                </c:pt>
                <c:pt idx="34">
                  <c:v>3609</c:v>
                </c:pt>
                <c:pt idx="35">
                  <c:v>3610</c:v>
                </c:pt>
                <c:pt idx="36">
                  <c:v>3611</c:v>
                </c:pt>
                <c:pt idx="37">
                  <c:v>3612</c:v>
                </c:pt>
                <c:pt idx="38">
                  <c:v>3613</c:v>
                </c:pt>
                <c:pt idx="39">
                  <c:v>3614</c:v>
                </c:pt>
                <c:pt idx="40">
                  <c:v>3615</c:v>
                </c:pt>
                <c:pt idx="41">
                  <c:v>3616</c:v>
                </c:pt>
                <c:pt idx="42">
                  <c:v>3617</c:v>
                </c:pt>
                <c:pt idx="43">
                  <c:v>3618</c:v>
                </c:pt>
                <c:pt idx="44">
                  <c:v>3619</c:v>
                </c:pt>
                <c:pt idx="45">
                  <c:v>3620</c:v>
                </c:pt>
                <c:pt idx="46">
                  <c:v>3621</c:v>
                </c:pt>
                <c:pt idx="47">
                  <c:v>3622</c:v>
                </c:pt>
                <c:pt idx="48">
                  <c:v>3623</c:v>
                </c:pt>
                <c:pt idx="49">
                  <c:v>3624</c:v>
                </c:pt>
                <c:pt idx="50">
                  <c:v>3625</c:v>
                </c:pt>
                <c:pt idx="51">
                  <c:v>3626</c:v>
                </c:pt>
                <c:pt idx="52">
                  <c:v>3627</c:v>
                </c:pt>
                <c:pt idx="53">
                  <c:v>3628</c:v>
                </c:pt>
                <c:pt idx="54">
                  <c:v>3629</c:v>
                </c:pt>
                <c:pt idx="55">
                  <c:v>3630</c:v>
                </c:pt>
                <c:pt idx="56">
                  <c:v>3631</c:v>
                </c:pt>
                <c:pt idx="57">
                  <c:v>3632</c:v>
                </c:pt>
                <c:pt idx="58">
                  <c:v>3633</c:v>
                </c:pt>
                <c:pt idx="59">
                  <c:v>3634</c:v>
                </c:pt>
                <c:pt idx="60">
                  <c:v>3635</c:v>
                </c:pt>
                <c:pt idx="61">
                  <c:v>3636</c:v>
                </c:pt>
                <c:pt idx="62">
                  <c:v>3637</c:v>
                </c:pt>
                <c:pt idx="63">
                  <c:v>3638</c:v>
                </c:pt>
                <c:pt idx="64">
                  <c:v>3639</c:v>
                </c:pt>
                <c:pt idx="65">
                  <c:v>3640</c:v>
                </c:pt>
                <c:pt idx="66">
                  <c:v>3641</c:v>
                </c:pt>
                <c:pt idx="67">
                  <c:v>3642</c:v>
                </c:pt>
                <c:pt idx="68">
                  <c:v>3643</c:v>
                </c:pt>
                <c:pt idx="69">
                  <c:v>3644</c:v>
                </c:pt>
                <c:pt idx="70">
                  <c:v>3645</c:v>
                </c:pt>
                <c:pt idx="71">
                  <c:v>3646</c:v>
                </c:pt>
                <c:pt idx="72">
                  <c:v>3647</c:v>
                </c:pt>
                <c:pt idx="73">
                  <c:v>3648</c:v>
                </c:pt>
                <c:pt idx="74">
                  <c:v>3649</c:v>
                </c:pt>
                <c:pt idx="75">
                  <c:v>3650</c:v>
                </c:pt>
                <c:pt idx="76">
                  <c:v>3651</c:v>
                </c:pt>
                <c:pt idx="77">
                  <c:v>3652</c:v>
                </c:pt>
                <c:pt idx="78">
                  <c:v>3653</c:v>
                </c:pt>
                <c:pt idx="79">
                  <c:v>3654</c:v>
                </c:pt>
                <c:pt idx="80">
                  <c:v>3655</c:v>
                </c:pt>
                <c:pt idx="81">
                  <c:v>3656</c:v>
                </c:pt>
                <c:pt idx="82">
                  <c:v>3657</c:v>
                </c:pt>
                <c:pt idx="83">
                  <c:v>3658</c:v>
                </c:pt>
                <c:pt idx="84">
                  <c:v>3659</c:v>
                </c:pt>
                <c:pt idx="85">
                  <c:v>3660</c:v>
                </c:pt>
                <c:pt idx="86">
                  <c:v>3661</c:v>
                </c:pt>
                <c:pt idx="87">
                  <c:v>3662</c:v>
                </c:pt>
                <c:pt idx="88">
                  <c:v>3663</c:v>
                </c:pt>
                <c:pt idx="89">
                  <c:v>3664</c:v>
                </c:pt>
                <c:pt idx="90">
                  <c:v>3665</c:v>
                </c:pt>
                <c:pt idx="91">
                  <c:v>3666</c:v>
                </c:pt>
                <c:pt idx="92">
                  <c:v>3667</c:v>
                </c:pt>
                <c:pt idx="93">
                  <c:v>3668</c:v>
                </c:pt>
                <c:pt idx="94">
                  <c:v>3669</c:v>
                </c:pt>
                <c:pt idx="95">
                  <c:v>3670</c:v>
                </c:pt>
                <c:pt idx="96">
                  <c:v>3671</c:v>
                </c:pt>
                <c:pt idx="97">
                  <c:v>3672</c:v>
                </c:pt>
                <c:pt idx="98">
                  <c:v>3673</c:v>
                </c:pt>
                <c:pt idx="99">
                  <c:v>3674</c:v>
                </c:pt>
                <c:pt idx="100">
                  <c:v>3675</c:v>
                </c:pt>
                <c:pt idx="101">
                  <c:v>3676</c:v>
                </c:pt>
                <c:pt idx="102">
                  <c:v>3677</c:v>
                </c:pt>
                <c:pt idx="103">
                  <c:v>3678</c:v>
                </c:pt>
                <c:pt idx="104">
                  <c:v>3679</c:v>
                </c:pt>
                <c:pt idx="105">
                  <c:v>3680</c:v>
                </c:pt>
                <c:pt idx="106">
                  <c:v>3681</c:v>
                </c:pt>
                <c:pt idx="107">
                  <c:v>3682</c:v>
                </c:pt>
                <c:pt idx="108">
                  <c:v>3683</c:v>
                </c:pt>
                <c:pt idx="109">
                  <c:v>3684</c:v>
                </c:pt>
                <c:pt idx="110">
                  <c:v>3685</c:v>
                </c:pt>
                <c:pt idx="111">
                  <c:v>3686</c:v>
                </c:pt>
                <c:pt idx="112">
                  <c:v>3687</c:v>
                </c:pt>
                <c:pt idx="113">
                  <c:v>3688</c:v>
                </c:pt>
                <c:pt idx="114">
                  <c:v>3689</c:v>
                </c:pt>
                <c:pt idx="115">
                  <c:v>3690</c:v>
                </c:pt>
                <c:pt idx="116">
                  <c:v>3691</c:v>
                </c:pt>
                <c:pt idx="117">
                  <c:v>3692</c:v>
                </c:pt>
                <c:pt idx="118">
                  <c:v>3693</c:v>
                </c:pt>
                <c:pt idx="119">
                  <c:v>3694</c:v>
                </c:pt>
                <c:pt idx="120">
                  <c:v>3695</c:v>
                </c:pt>
                <c:pt idx="121">
                  <c:v>3696</c:v>
                </c:pt>
                <c:pt idx="122">
                  <c:v>3697</c:v>
                </c:pt>
                <c:pt idx="123">
                  <c:v>3698</c:v>
                </c:pt>
                <c:pt idx="124">
                  <c:v>3699</c:v>
                </c:pt>
                <c:pt idx="125">
                  <c:v>3700</c:v>
                </c:pt>
                <c:pt idx="126">
                  <c:v>3701</c:v>
                </c:pt>
                <c:pt idx="127">
                  <c:v>3702</c:v>
                </c:pt>
                <c:pt idx="128">
                  <c:v>3703</c:v>
                </c:pt>
                <c:pt idx="129">
                  <c:v>3704</c:v>
                </c:pt>
                <c:pt idx="130">
                  <c:v>3705</c:v>
                </c:pt>
                <c:pt idx="131">
                  <c:v>3706</c:v>
                </c:pt>
                <c:pt idx="132">
                  <c:v>3707</c:v>
                </c:pt>
                <c:pt idx="133">
                  <c:v>3708</c:v>
                </c:pt>
                <c:pt idx="134">
                  <c:v>3709</c:v>
                </c:pt>
                <c:pt idx="135">
                  <c:v>3710</c:v>
                </c:pt>
                <c:pt idx="136">
                  <c:v>3711</c:v>
                </c:pt>
                <c:pt idx="137">
                  <c:v>3712</c:v>
                </c:pt>
                <c:pt idx="138">
                  <c:v>3713</c:v>
                </c:pt>
                <c:pt idx="139">
                  <c:v>3714</c:v>
                </c:pt>
                <c:pt idx="140">
                  <c:v>3715</c:v>
                </c:pt>
                <c:pt idx="141">
                  <c:v>3716</c:v>
                </c:pt>
                <c:pt idx="142">
                  <c:v>3717</c:v>
                </c:pt>
                <c:pt idx="143">
                  <c:v>3718</c:v>
                </c:pt>
                <c:pt idx="144">
                  <c:v>3719</c:v>
                </c:pt>
                <c:pt idx="145">
                  <c:v>3720</c:v>
                </c:pt>
                <c:pt idx="146">
                  <c:v>3721</c:v>
                </c:pt>
                <c:pt idx="147">
                  <c:v>3722</c:v>
                </c:pt>
                <c:pt idx="148">
                  <c:v>3723</c:v>
                </c:pt>
                <c:pt idx="149">
                  <c:v>3724</c:v>
                </c:pt>
                <c:pt idx="150">
                  <c:v>3725</c:v>
                </c:pt>
                <c:pt idx="151">
                  <c:v>3726</c:v>
                </c:pt>
                <c:pt idx="152">
                  <c:v>3727</c:v>
                </c:pt>
                <c:pt idx="153">
                  <c:v>3728</c:v>
                </c:pt>
                <c:pt idx="154">
                  <c:v>3729</c:v>
                </c:pt>
                <c:pt idx="155">
                  <c:v>3730</c:v>
                </c:pt>
                <c:pt idx="156">
                  <c:v>3731</c:v>
                </c:pt>
                <c:pt idx="157">
                  <c:v>3732</c:v>
                </c:pt>
                <c:pt idx="158">
                  <c:v>3733</c:v>
                </c:pt>
                <c:pt idx="159">
                  <c:v>3734</c:v>
                </c:pt>
                <c:pt idx="160">
                  <c:v>3735</c:v>
                </c:pt>
                <c:pt idx="161">
                  <c:v>3736</c:v>
                </c:pt>
                <c:pt idx="162">
                  <c:v>3737</c:v>
                </c:pt>
                <c:pt idx="163">
                  <c:v>3738</c:v>
                </c:pt>
                <c:pt idx="164">
                  <c:v>3739</c:v>
                </c:pt>
                <c:pt idx="165">
                  <c:v>3740</c:v>
                </c:pt>
                <c:pt idx="166">
                  <c:v>3741</c:v>
                </c:pt>
                <c:pt idx="167">
                  <c:v>3742</c:v>
                </c:pt>
                <c:pt idx="168">
                  <c:v>3743</c:v>
                </c:pt>
                <c:pt idx="169">
                  <c:v>3744</c:v>
                </c:pt>
                <c:pt idx="170">
                  <c:v>3745</c:v>
                </c:pt>
                <c:pt idx="171">
                  <c:v>3746</c:v>
                </c:pt>
                <c:pt idx="172">
                  <c:v>3747</c:v>
                </c:pt>
                <c:pt idx="173">
                  <c:v>3748</c:v>
                </c:pt>
                <c:pt idx="174">
                  <c:v>3749</c:v>
                </c:pt>
                <c:pt idx="175">
                  <c:v>3750</c:v>
                </c:pt>
                <c:pt idx="176">
                  <c:v>3751</c:v>
                </c:pt>
                <c:pt idx="177">
                  <c:v>3752</c:v>
                </c:pt>
                <c:pt idx="178">
                  <c:v>3753</c:v>
                </c:pt>
                <c:pt idx="179">
                  <c:v>3754</c:v>
                </c:pt>
                <c:pt idx="180">
                  <c:v>3755</c:v>
                </c:pt>
                <c:pt idx="181">
                  <c:v>3756</c:v>
                </c:pt>
                <c:pt idx="182">
                  <c:v>3757</c:v>
                </c:pt>
                <c:pt idx="183">
                  <c:v>3758</c:v>
                </c:pt>
                <c:pt idx="184">
                  <c:v>3759</c:v>
                </c:pt>
                <c:pt idx="185">
                  <c:v>3760</c:v>
                </c:pt>
                <c:pt idx="186">
                  <c:v>3761</c:v>
                </c:pt>
                <c:pt idx="187">
                  <c:v>3762</c:v>
                </c:pt>
                <c:pt idx="188">
                  <c:v>3763</c:v>
                </c:pt>
                <c:pt idx="189">
                  <c:v>3764</c:v>
                </c:pt>
                <c:pt idx="190">
                  <c:v>3765</c:v>
                </c:pt>
                <c:pt idx="191">
                  <c:v>3766</c:v>
                </c:pt>
                <c:pt idx="192">
                  <c:v>3767</c:v>
                </c:pt>
                <c:pt idx="193">
                  <c:v>3768</c:v>
                </c:pt>
                <c:pt idx="194">
                  <c:v>3769</c:v>
                </c:pt>
                <c:pt idx="195">
                  <c:v>3770</c:v>
                </c:pt>
                <c:pt idx="196">
                  <c:v>3771</c:v>
                </c:pt>
                <c:pt idx="197">
                  <c:v>3772</c:v>
                </c:pt>
                <c:pt idx="198">
                  <c:v>3773</c:v>
                </c:pt>
                <c:pt idx="199">
                  <c:v>3774</c:v>
                </c:pt>
                <c:pt idx="200">
                  <c:v>3775</c:v>
                </c:pt>
                <c:pt idx="201">
                  <c:v>3776</c:v>
                </c:pt>
                <c:pt idx="202">
                  <c:v>3777</c:v>
                </c:pt>
                <c:pt idx="203">
                  <c:v>3778</c:v>
                </c:pt>
                <c:pt idx="204">
                  <c:v>3779</c:v>
                </c:pt>
                <c:pt idx="205">
                  <c:v>3780</c:v>
                </c:pt>
                <c:pt idx="206">
                  <c:v>3781</c:v>
                </c:pt>
                <c:pt idx="207">
                  <c:v>3782</c:v>
                </c:pt>
                <c:pt idx="208">
                  <c:v>3783</c:v>
                </c:pt>
                <c:pt idx="209">
                  <c:v>3784</c:v>
                </c:pt>
                <c:pt idx="210">
                  <c:v>3785</c:v>
                </c:pt>
                <c:pt idx="211">
                  <c:v>3786</c:v>
                </c:pt>
                <c:pt idx="212">
                  <c:v>3787</c:v>
                </c:pt>
                <c:pt idx="213">
                  <c:v>3788</c:v>
                </c:pt>
                <c:pt idx="214">
                  <c:v>3789</c:v>
                </c:pt>
                <c:pt idx="215">
                  <c:v>3790</c:v>
                </c:pt>
                <c:pt idx="216">
                  <c:v>3791</c:v>
                </c:pt>
                <c:pt idx="217">
                  <c:v>3792</c:v>
                </c:pt>
                <c:pt idx="218">
                  <c:v>3793</c:v>
                </c:pt>
                <c:pt idx="219">
                  <c:v>3794</c:v>
                </c:pt>
                <c:pt idx="220">
                  <c:v>3795</c:v>
                </c:pt>
                <c:pt idx="221">
                  <c:v>3796</c:v>
                </c:pt>
                <c:pt idx="222">
                  <c:v>3797</c:v>
                </c:pt>
                <c:pt idx="223">
                  <c:v>3798</c:v>
                </c:pt>
                <c:pt idx="224">
                  <c:v>3799</c:v>
                </c:pt>
                <c:pt idx="225">
                  <c:v>3800</c:v>
                </c:pt>
                <c:pt idx="226">
                  <c:v>3801</c:v>
                </c:pt>
                <c:pt idx="227">
                  <c:v>3802</c:v>
                </c:pt>
                <c:pt idx="228">
                  <c:v>3803</c:v>
                </c:pt>
                <c:pt idx="229">
                  <c:v>3804</c:v>
                </c:pt>
                <c:pt idx="230">
                  <c:v>3805</c:v>
                </c:pt>
                <c:pt idx="231">
                  <c:v>3806</c:v>
                </c:pt>
                <c:pt idx="232">
                  <c:v>3807</c:v>
                </c:pt>
                <c:pt idx="233">
                  <c:v>3808</c:v>
                </c:pt>
                <c:pt idx="234">
                  <c:v>3809</c:v>
                </c:pt>
                <c:pt idx="235">
                  <c:v>3810</c:v>
                </c:pt>
                <c:pt idx="236">
                  <c:v>3811</c:v>
                </c:pt>
                <c:pt idx="237">
                  <c:v>3812</c:v>
                </c:pt>
                <c:pt idx="238">
                  <c:v>3813</c:v>
                </c:pt>
                <c:pt idx="239">
                  <c:v>3814</c:v>
                </c:pt>
                <c:pt idx="240">
                  <c:v>3815</c:v>
                </c:pt>
                <c:pt idx="241">
                  <c:v>3816</c:v>
                </c:pt>
                <c:pt idx="242">
                  <c:v>3817</c:v>
                </c:pt>
                <c:pt idx="243">
                  <c:v>3818</c:v>
                </c:pt>
                <c:pt idx="244">
                  <c:v>3819</c:v>
                </c:pt>
                <c:pt idx="245">
                  <c:v>3820</c:v>
                </c:pt>
                <c:pt idx="246">
                  <c:v>3821</c:v>
                </c:pt>
                <c:pt idx="247">
                  <c:v>3822</c:v>
                </c:pt>
                <c:pt idx="248">
                  <c:v>3823</c:v>
                </c:pt>
                <c:pt idx="249">
                  <c:v>3824</c:v>
                </c:pt>
                <c:pt idx="250">
                  <c:v>3825</c:v>
                </c:pt>
                <c:pt idx="251">
                  <c:v>3826</c:v>
                </c:pt>
                <c:pt idx="252">
                  <c:v>3827</c:v>
                </c:pt>
                <c:pt idx="253">
                  <c:v>3828</c:v>
                </c:pt>
                <c:pt idx="254">
                  <c:v>3829</c:v>
                </c:pt>
                <c:pt idx="255">
                  <c:v>3830</c:v>
                </c:pt>
                <c:pt idx="256">
                  <c:v>3831</c:v>
                </c:pt>
                <c:pt idx="257">
                  <c:v>3832</c:v>
                </c:pt>
                <c:pt idx="258">
                  <c:v>3833</c:v>
                </c:pt>
                <c:pt idx="259">
                  <c:v>3834</c:v>
                </c:pt>
                <c:pt idx="260">
                  <c:v>3835</c:v>
                </c:pt>
                <c:pt idx="261">
                  <c:v>3836</c:v>
                </c:pt>
                <c:pt idx="262">
                  <c:v>3837</c:v>
                </c:pt>
                <c:pt idx="263">
                  <c:v>3838</c:v>
                </c:pt>
                <c:pt idx="264">
                  <c:v>3839</c:v>
                </c:pt>
                <c:pt idx="265">
                  <c:v>3840</c:v>
                </c:pt>
                <c:pt idx="266">
                  <c:v>3841</c:v>
                </c:pt>
                <c:pt idx="267">
                  <c:v>3842</c:v>
                </c:pt>
                <c:pt idx="268">
                  <c:v>3843</c:v>
                </c:pt>
                <c:pt idx="269">
                  <c:v>3844</c:v>
                </c:pt>
                <c:pt idx="270">
                  <c:v>3845</c:v>
                </c:pt>
                <c:pt idx="271">
                  <c:v>3846</c:v>
                </c:pt>
                <c:pt idx="272">
                  <c:v>3847</c:v>
                </c:pt>
                <c:pt idx="273">
                  <c:v>3848</c:v>
                </c:pt>
                <c:pt idx="274">
                  <c:v>3849</c:v>
                </c:pt>
                <c:pt idx="275">
                  <c:v>3850</c:v>
                </c:pt>
                <c:pt idx="276">
                  <c:v>3851</c:v>
                </c:pt>
                <c:pt idx="277">
                  <c:v>3852</c:v>
                </c:pt>
                <c:pt idx="278">
                  <c:v>3853</c:v>
                </c:pt>
                <c:pt idx="279">
                  <c:v>3854</c:v>
                </c:pt>
                <c:pt idx="280">
                  <c:v>3855</c:v>
                </c:pt>
                <c:pt idx="281">
                  <c:v>3856</c:v>
                </c:pt>
                <c:pt idx="282">
                  <c:v>3857</c:v>
                </c:pt>
                <c:pt idx="283">
                  <c:v>3858</c:v>
                </c:pt>
                <c:pt idx="284">
                  <c:v>3859</c:v>
                </c:pt>
                <c:pt idx="285">
                  <c:v>3860</c:v>
                </c:pt>
                <c:pt idx="286">
                  <c:v>3861</c:v>
                </c:pt>
                <c:pt idx="287">
                  <c:v>3862</c:v>
                </c:pt>
                <c:pt idx="288">
                  <c:v>3863</c:v>
                </c:pt>
                <c:pt idx="289">
                  <c:v>3864</c:v>
                </c:pt>
                <c:pt idx="290">
                  <c:v>3865</c:v>
                </c:pt>
                <c:pt idx="291">
                  <c:v>3866</c:v>
                </c:pt>
                <c:pt idx="292">
                  <c:v>3867</c:v>
                </c:pt>
                <c:pt idx="293">
                  <c:v>3868</c:v>
                </c:pt>
                <c:pt idx="294">
                  <c:v>3869</c:v>
                </c:pt>
                <c:pt idx="295">
                  <c:v>3870</c:v>
                </c:pt>
                <c:pt idx="296">
                  <c:v>3871</c:v>
                </c:pt>
                <c:pt idx="297">
                  <c:v>3872</c:v>
                </c:pt>
                <c:pt idx="298">
                  <c:v>3873</c:v>
                </c:pt>
                <c:pt idx="299">
                  <c:v>3874</c:v>
                </c:pt>
                <c:pt idx="300">
                  <c:v>3875</c:v>
                </c:pt>
                <c:pt idx="301">
                  <c:v>3876</c:v>
                </c:pt>
                <c:pt idx="302">
                  <c:v>3877</c:v>
                </c:pt>
                <c:pt idx="303">
                  <c:v>3878</c:v>
                </c:pt>
                <c:pt idx="304">
                  <c:v>3879</c:v>
                </c:pt>
                <c:pt idx="305">
                  <c:v>3880</c:v>
                </c:pt>
                <c:pt idx="306">
                  <c:v>3881</c:v>
                </c:pt>
                <c:pt idx="307">
                  <c:v>3882</c:v>
                </c:pt>
                <c:pt idx="308">
                  <c:v>3883</c:v>
                </c:pt>
                <c:pt idx="309">
                  <c:v>3884</c:v>
                </c:pt>
                <c:pt idx="310">
                  <c:v>3885</c:v>
                </c:pt>
                <c:pt idx="311">
                  <c:v>3886</c:v>
                </c:pt>
                <c:pt idx="312">
                  <c:v>3887</c:v>
                </c:pt>
                <c:pt idx="313">
                  <c:v>3888</c:v>
                </c:pt>
                <c:pt idx="314">
                  <c:v>3889</c:v>
                </c:pt>
                <c:pt idx="315">
                  <c:v>3890</c:v>
                </c:pt>
                <c:pt idx="316">
                  <c:v>3891</c:v>
                </c:pt>
                <c:pt idx="317">
                  <c:v>3892</c:v>
                </c:pt>
                <c:pt idx="318">
                  <c:v>3893</c:v>
                </c:pt>
                <c:pt idx="319">
                  <c:v>3894</c:v>
                </c:pt>
                <c:pt idx="320">
                  <c:v>3895</c:v>
                </c:pt>
                <c:pt idx="321">
                  <c:v>3896</c:v>
                </c:pt>
                <c:pt idx="322">
                  <c:v>3897</c:v>
                </c:pt>
                <c:pt idx="323">
                  <c:v>3898</c:v>
                </c:pt>
                <c:pt idx="324">
                  <c:v>3899</c:v>
                </c:pt>
                <c:pt idx="325">
                  <c:v>3900</c:v>
                </c:pt>
                <c:pt idx="326">
                  <c:v>3901</c:v>
                </c:pt>
                <c:pt idx="327">
                  <c:v>3902</c:v>
                </c:pt>
                <c:pt idx="328">
                  <c:v>3903</c:v>
                </c:pt>
                <c:pt idx="329">
                  <c:v>3904</c:v>
                </c:pt>
                <c:pt idx="330">
                  <c:v>3905</c:v>
                </c:pt>
                <c:pt idx="331">
                  <c:v>3906</c:v>
                </c:pt>
                <c:pt idx="332">
                  <c:v>3907</c:v>
                </c:pt>
                <c:pt idx="333">
                  <c:v>3908</c:v>
                </c:pt>
                <c:pt idx="334">
                  <c:v>3909</c:v>
                </c:pt>
                <c:pt idx="335">
                  <c:v>3910</c:v>
                </c:pt>
                <c:pt idx="336">
                  <c:v>3911</c:v>
                </c:pt>
                <c:pt idx="337">
                  <c:v>3912</c:v>
                </c:pt>
                <c:pt idx="338">
                  <c:v>3913</c:v>
                </c:pt>
                <c:pt idx="339">
                  <c:v>3914</c:v>
                </c:pt>
                <c:pt idx="340">
                  <c:v>3915</c:v>
                </c:pt>
                <c:pt idx="341">
                  <c:v>3916</c:v>
                </c:pt>
                <c:pt idx="342">
                  <c:v>3917</c:v>
                </c:pt>
                <c:pt idx="343">
                  <c:v>3918</c:v>
                </c:pt>
                <c:pt idx="344">
                  <c:v>3919</c:v>
                </c:pt>
                <c:pt idx="345">
                  <c:v>3920</c:v>
                </c:pt>
                <c:pt idx="346">
                  <c:v>3921</c:v>
                </c:pt>
                <c:pt idx="347">
                  <c:v>3922</c:v>
                </c:pt>
                <c:pt idx="348">
                  <c:v>3923</c:v>
                </c:pt>
                <c:pt idx="349">
                  <c:v>3924</c:v>
                </c:pt>
                <c:pt idx="350">
                  <c:v>3925</c:v>
                </c:pt>
                <c:pt idx="351">
                  <c:v>3926</c:v>
                </c:pt>
              </c:numCache>
            </c:numRef>
          </c:xVal>
          <c:yVal>
            <c:numRef>
              <c:f>Graph!$B$780:$B$1129</c:f>
              <c:numCache>
                <c:formatCode>General</c:formatCode>
                <c:ptCount val="350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Graph!$A$779:$A$1130</c:f>
              <c:numCache>
                <c:formatCode>General</c:formatCode>
                <c:ptCount val="352"/>
                <c:pt idx="0">
                  <c:v>3575</c:v>
                </c:pt>
                <c:pt idx="1">
                  <c:v>3576</c:v>
                </c:pt>
                <c:pt idx="2">
                  <c:v>3577</c:v>
                </c:pt>
                <c:pt idx="3">
                  <c:v>3578</c:v>
                </c:pt>
                <c:pt idx="4">
                  <c:v>3579</c:v>
                </c:pt>
                <c:pt idx="5">
                  <c:v>3580</c:v>
                </c:pt>
                <c:pt idx="6">
                  <c:v>3581</c:v>
                </c:pt>
                <c:pt idx="7">
                  <c:v>3582</c:v>
                </c:pt>
                <c:pt idx="8">
                  <c:v>3583</c:v>
                </c:pt>
                <c:pt idx="9">
                  <c:v>3584</c:v>
                </c:pt>
                <c:pt idx="10">
                  <c:v>3585</c:v>
                </c:pt>
                <c:pt idx="11">
                  <c:v>3586</c:v>
                </c:pt>
                <c:pt idx="12">
                  <c:v>3587</c:v>
                </c:pt>
                <c:pt idx="13">
                  <c:v>3588</c:v>
                </c:pt>
                <c:pt idx="14">
                  <c:v>3589</c:v>
                </c:pt>
                <c:pt idx="15">
                  <c:v>3590</c:v>
                </c:pt>
                <c:pt idx="16">
                  <c:v>3591</c:v>
                </c:pt>
                <c:pt idx="17">
                  <c:v>3592</c:v>
                </c:pt>
                <c:pt idx="18">
                  <c:v>3593</c:v>
                </c:pt>
                <c:pt idx="19">
                  <c:v>3594</c:v>
                </c:pt>
                <c:pt idx="20">
                  <c:v>3595</c:v>
                </c:pt>
                <c:pt idx="21">
                  <c:v>3596</c:v>
                </c:pt>
                <c:pt idx="22">
                  <c:v>3597</c:v>
                </c:pt>
                <c:pt idx="23">
                  <c:v>3598</c:v>
                </c:pt>
                <c:pt idx="24">
                  <c:v>3599</c:v>
                </c:pt>
                <c:pt idx="25">
                  <c:v>3600</c:v>
                </c:pt>
                <c:pt idx="26">
                  <c:v>3601</c:v>
                </c:pt>
                <c:pt idx="27">
                  <c:v>3602</c:v>
                </c:pt>
                <c:pt idx="28">
                  <c:v>3603</c:v>
                </c:pt>
                <c:pt idx="29">
                  <c:v>3604</c:v>
                </c:pt>
                <c:pt idx="30">
                  <c:v>3605</c:v>
                </c:pt>
                <c:pt idx="31">
                  <c:v>3606</c:v>
                </c:pt>
                <c:pt idx="32">
                  <c:v>3607</c:v>
                </c:pt>
                <c:pt idx="33">
                  <c:v>3608</c:v>
                </c:pt>
                <c:pt idx="34">
                  <c:v>3609</c:v>
                </c:pt>
                <c:pt idx="35">
                  <c:v>3610</c:v>
                </c:pt>
                <c:pt idx="36">
                  <c:v>3611</c:v>
                </c:pt>
                <c:pt idx="37">
                  <c:v>3612</c:v>
                </c:pt>
                <c:pt idx="38">
                  <c:v>3613</c:v>
                </c:pt>
                <c:pt idx="39">
                  <c:v>3614</c:v>
                </c:pt>
                <c:pt idx="40">
                  <c:v>3615</c:v>
                </c:pt>
                <c:pt idx="41">
                  <c:v>3616</c:v>
                </c:pt>
                <c:pt idx="42">
                  <c:v>3617</c:v>
                </c:pt>
                <c:pt idx="43">
                  <c:v>3618</c:v>
                </c:pt>
                <c:pt idx="44">
                  <c:v>3619</c:v>
                </c:pt>
                <c:pt idx="45">
                  <c:v>3620</c:v>
                </c:pt>
                <c:pt idx="46">
                  <c:v>3621</c:v>
                </c:pt>
                <c:pt idx="47">
                  <c:v>3622</c:v>
                </c:pt>
                <c:pt idx="48">
                  <c:v>3623</c:v>
                </c:pt>
                <c:pt idx="49">
                  <c:v>3624</c:v>
                </c:pt>
                <c:pt idx="50">
                  <c:v>3625</c:v>
                </c:pt>
                <c:pt idx="51">
                  <c:v>3626</c:v>
                </c:pt>
                <c:pt idx="52">
                  <c:v>3627</c:v>
                </c:pt>
                <c:pt idx="53">
                  <c:v>3628</c:v>
                </c:pt>
                <c:pt idx="54">
                  <c:v>3629</c:v>
                </c:pt>
                <c:pt idx="55">
                  <c:v>3630</c:v>
                </c:pt>
                <c:pt idx="56">
                  <c:v>3631</c:v>
                </c:pt>
                <c:pt idx="57">
                  <c:v>3632</c:v>
                </c:pt>
                <c:pt idx="58">
                  <c:v>3633</c:v>
                </c:pt>
                <c:pt idx="59">
                  <c:v>3634</c:v>
                </c:pt>
                <c:pt idx="60">
                  <c:v>3635</c:v>
                </c:pt>
                <c:pt idx="61">
                  <c:v>3636</c:v>
                </c:pt>
                <c:pt idx="62">
                  <c:v>3637</c:v>
                </c:pt>
                <c:pt idx="63">
                  <c:v>3638</c:v>
                </c:pt>
                <c:pt idx="64">
                  <c:v>3639</c:v>
                </c:pt>
                <c:pt idx="65">
                  <c:v>3640</c:v>
                </c:pt>
                <c:pt idx="66">
                  <c:v>3641</c:v>
                </c:pt>
                <c:pt idx="67">
                  <c:v>3642</c:v>
                </c:pt>
                <c:pt idx="68">
                  <c:v>3643</c:v>
                </c:pt>
                <c:pt idx="69">
                  <c:v>3644</c:v>
                </c:pt>
                <c:pt idx="70">
                  <c:v>3645</c:v>
                </c:pt>
                <c:pt idx="71">
                  <c:v>3646</c:v>
                </c:pt>
                <c:pt idx="72">
                  <c:v>3647</c:v>
                </c:pt>
                <c:pt idx="73">
                  <c:v>3648</c:v>
                </c:pt>
                <c:pt idx="74">
                  <c:v>3649</c:v>
                </c:pt>
                <c:pt idx="75">
                  <c:v>3650</c:v>
                </c:pt>
                <c:pt idx="76">
                  <c:v>3651</c:v>
                </c:pt>
                <c:pt idx="77">
                  <c:v>3652</c:v>
                </c:pt>
                <c:pt idx="78">
                  <c:v>3653</c:v>
                </c:pt>
                <c:pt idx="79">
                  <c:v>3654</c:v>
                </c:pt>
                <c:pt idx="80">
                  <c:v>3655</c:v>
                </c:pt>
                <c:pt idx="81">
                  <c:v>3656</c:v>
                </c:pt>
                <c:pt idx="82">
                  <c:v>3657</c:v>
                </c:pt>
                <c:pt idx="83">
                  <c:v>3658</c:v>
                </c:pt>
                <c:pt idx="84">
                  <c:v>3659</c:v>
                </c:pt>
                <c:pt idx="85">
                  <c:v>3660</c:v>
                </c:pt>
                <c:pt idx="86">
                  <c:v>3661</c:v>
                </c:pt>
                <c:pt idx="87">
                  <c:v>3662</c:v>
                </c:pt>
                <c:pt idx="88">
                  <c:v>3663</c:v>
                </c:pt>
                <c:pt idx="89">
                  <c:v>3664</c:v>
                </c:pt>
                <c:pt idx="90">
                  <c:v>3665</c:v>
                </c:pt>
                <c:pt idx="91">
                  <c:v>3666</c:v>
                </c:pt>
                <c:pt idx="92">
                  <c:v>3667</c:v>
                </c:pt>
                <c:pt idx="93">
                  <c:v>3668</c:v>
                </c:pt>
                <c:pt idx="94">
                  <c:v>3669</c:v>
                </c:pt>
                <c:pt idx="95">
                  <c:v>3670</c:v>
                </c:pt>
                <c:pt idx="96">
                  <c:v>3671</c:v>
                </c:pt>
                <c:pt idx="97">
                  <c:v>3672</c:v>
                </c:pt>
                <c:pt idx="98">
                  <c:v>3673</c:v>
                </c:pt>
                <c:pt idx="99">
                  <c:v>3674</c:v>
                </c:pt>
                <c:pt idx="100">
                  <c:v>3675</c:v>
                </c:pt>
                <c:pt idx="101">
                  <c:v>3676</c:v>
                </c:pt>
                <c:pt idx="102">
                  <c:v>3677</c:v>
                </c:pt>
                <c:pt idx="103">
                  <c:v>3678</c:v>
                </c:pt>
                <c:pt idx="104">
                  <c:v>3679</c:v>
                </c:pt>
                <c:pt idx="105">
                  <c:v>3680</c:v>
                </c:pt>
                <c:pt idx="106">
                  <c:v>3681</c:v>
                </c:pt>
                <c:pt idx="107">
                  <c:v>3682</c:v>
                </c:pt>
                <c:pt idx="108">
                  <c:v>3683</c:v>
                </c:pt>
                <c:pt idx="109">
                  <c:v>3684</c:v>
                </c:pt>
                <c:pt idx="110">
                  <c:v>3685</c:v>
                </c:pt>
                <c:pt idx="111">
                  <c:v>3686</c:v>
                </c:pt>
                <c:pt idx="112">
                  <c:v>3687</c:v>
                </c:pt>
                <c:pt idx="113">
                  <c:v>3688</c:v>
                </c:pt>
                <c:pt idx="114">
                  <c:v>3689</c:v>
                </c:pt>
                <c:pt idx="115">
                  <c:v>3690</c:v>
                </c:pt>
                <c:pt idx="116">
                  <c:v>3691</c:v>
                </c:pt>
                <c:pt idx="117">
                  <c:v>3692</c:v>
                </c:pt>
                <c:pt idx="118">
                  <c:v>3693</c:v>
                </c:pt>
                <c:pt idx="119">
                  <c:v>3694</c:v>
                </c:pt>
                <c:pt idx="120">
                  <c:v>3695</c:v>
                </c:pt>
                <c:pt idx="121">
                  <c:v>3696</c:v>
                </c:pt>
                <c:pt idx="122">
                  <c:v>3697</c:v>
                </c:pt>
                <c:pt idx="123">
                  <c:v>3698</c:v>
                </c:pt>
                <c:pt idx="124">
                  <c:v>3699</c:v>
                </c:pt>
                <c:pt idx="125">
                  <c:v>3700</c:v>
                </c:pt>
                <c:pt idx="126">
                  <c:v>3701</c:v>
                </c:pt>
                <c:pt idx="127">
                  <c:v>3702</c:v>
                </c:pt>
                <c:pt idx="128">
                  <c:v>3703</c:v>
                </c:pt>
                <c:pt idx="129">
                  <c:v>3704</c:v>
                </c:pt>
                <c:pt idx="130">
                  <c:v>3705</c:v>
                </c:pt>
                <c:pt idx="131">
                  <c:v>3706</c:v>
                </c:pt>
                <c:pt idx="132">
                  <c:v>3707</c:v>
                </c:pt>
                <c:pt idx="133">
                  <c:v>3708</c:v>
                </c:pt>
                <c:pt idx="134">
                  <c:v>3709</c:v>
                </c:pt>
                <c:pt idx="135">
                  <c:v>3710</c:v>
                </c:pt>
                <c:pt idx="136">
                  <c:v>3711</c:v>
                </c:pt>
                <c:pt idx="137">
                  <c:v>3712</c:v>
                </c:pt>
                <c:pt idx="138">
                  <c:v>3713</c:v>
                </c:pt>
                <c:pt idx="139">
                  <c:v>3714</c:v>
                </c:pt>
                <c:pt idx="140">
                  <c:v>3715</c:v>
                </c:pt>
                <c:pt idx="141">
                  <c:v>3716</c:v>
                </c:pt>
                <c:pt idx="142">
                  <c:v>3717</c:v>
                </c:pt>
                <c:pt idx="143">
                  <c:v>3718</c:v>
                </c:pt>
                <c:pt idx="144">
                  <c:v>3719</c:v>
                </c:pt>
                <c:pt idx="145">
                  <c:v>3720</c:v>
                </c:pt>
                <c:pt idx="146">
                  <c:v>3721</c:v>
                </c:pt>
                <c:pt idx="147">
                  <c:v>3722</c:v>
                </c:pt>
                <c:pt idx="148">
                  <c:v>3723</c:v>
                </c:pt>
                <c:pt idx="149">
                  <c:v>3724</c:v>
                </c:pt>
                <c:pt idx="150">
                  <c:v>3725</c:v>
                </c:pt>
                <c:pt idx="151">
                  <c:v>3726</c:v>
                </c:pt>
                <c:pt idx="152">
                  <c:v>3727</c:v>
                </c:pt>
                <c:pt idx="153">
                  <c:v>3728</c:v>
                </c:pt>
                <c:pt idx="154">
                  <c:v>3729</c:v>
                </c:pt>
                <c:pt idx="155">
                  <c:v>3730</c:v>
                </c:pt>
                <c:pt idx="156">
                  <c:v>3731</c:v>
                </c:pt>
                <c:pt idx="157">
                  <c:v>3732</c:v>
                </c:pt>
                <c:pt idx="158">
                  <c:v>3733</c:v>
                </c:pt>
                <c:pt idx="159">
                  <c:v>3734</c:v>
                </c:pt>
                <c:pt idx="160">
                  <c:v>3735</c:v>
                </c:pt>
                <c:pt idx="161">
                  <c:v>3736</c:v>
                </c:pt>
                <c:pt idx="162">
                  <c:v>3737</c:v>
                </c:pt>
                <c:pt idx="163">
                  <c:v>3738</c:v>
                </c:pt>
                <c:pt idx="164">
                  <c:v>3739</c:v>
                </c:pt>
                <c:pt idx="165">
                  <c:v>3740</c:v>
                </c:pt>
                <c:pt idx="166">
                  <c:v>3741</c:v>
                </c:pt>
                <c:pt idx="167">
                  <c:v>3742</c:v>
                </c:pt>
                <c:pt idx="168">
                  <c:v>3743</c:v>
                </c:pt>
                <c:pt idx="169">
                  <c:v>3744</c:v>
                </c:pt>
                <c:pt idx="170">
                  <c:v>3745</c:v>
                </c:pt>
                <c:pt idx="171">
                  <c:v>3746</c:v>
                </c:pt>
                <c:pt idx="172">
                  <c:v>3747</c:v>
                </c:pt>
                <c:pt idx="173">
                  <c:v>3748</c:v>
                </c:pt>
                <c:pt idx="174">
                  <c:v>3749</c:v>
                </c:pt>
                <c:pt idx="175">
                  <c:v>3750</c:v>
                </c:pt>
                <c:pt idx="176">
                  <c:v>3751</c:v>
                </c:pt>
                <c:pt idx="177">
                  <c:v>3752</c:v>
                </c:pt>
                <c:pt idx="178">
                  <c:v>3753</c:v>
                </c:pt>
                <c:pt idx="179">
                  <c:v>3754</c:v>
                </c:pt>
                <c:pt idx="180">
                  <c:v>3755</c:v>
                </c:pt>
                <c:pt idx="181">
                  <c:v>3756</c:v>
                </c:pt>
                <c:pt idx="182">
                  <c:v>3757</c:v>
                </c:pt>
                <c:pt idx="183">
                  <c:v>3758</c:v>
                </c:pt>
                <c:pt idx="184">
                  <c:v>3759</c:v>
                </c:pt>
                <c:pt idx="185">
                  <c:v>3760</c:v>
                </c:pt>
                <c:pt idx="186">
                  <c:v>3761</c:v>
                </c:pt>
                <c:pt idx="187">
                  <c:v>3762</c:v>
                </c:pt>
                <c:pt idx="188">
                  <c:v>3763</c:v>
                </c:pt>
                <c:pt idx="189">
                  <c:v>3764</c:v>
                </c:pt>
                <c:pt idx="190">
                  <c:v>3765</c:v>
                </c:pt>
                <c:pt idx="191">
                  <c:v>3766</c:v>
                </c:pt>
                <c:pt idx="192">
                  <c:v>3767</c:v>
                </c:pt>
                <c:pt idx="193">
                  <c:v>3768</c:v>
                </c:pt>
                <c:pt idx="194">
                  <c:v>3769</c:v>
                </c:pt>
                <c:pt idx="195">
                  <c:v>3770</c:v>
                </c:pt>
                <c:pt idx="196">
                  <c:v>3771</c:v>
                </c:pt>
                <c:pt idx="197">
                  <c:v>3772</c:v>
                </c:pt>
                <c:pt idx="198">
                  <c:v>3773</c:v>
                </c:pt>
                <c:pt idx="199">
                  <c:v>3774</c:v>
                </c:pt>
                <c:pt idx="200">
                  <c:v>3775</c:v>
                </c:pt>
                <c:pt idx="201">
                  <c:v>3776</c:v>
                </c:pt>
                <c:pt idx="202">
                  <c:v>3777</c:v>
                </c:pt>
                <c:pt idx="203">
                  <c:v>3778</c:v>
                </c:pt>
                <c:pt idx="204">
                  <c:v>3779</c:v>
                </c:pt>
                <c:pt idx="205">
                  <c:v>3780</c:v>
                </c:pt>
                <c:pt idx="206">
                  <c:v>3781</c:v>
                </c:pt>
                <c:pt idx="207">
                  <c:v>3782</c:v>
                </c:pt>
                <c:pt idx="208">
                  <c:v>3783</c:v>
                </c:pt>
                <c:pt idx="209">
                  <c:v>3784</c:v>
                </c:pt>
                <c:pt idx="210">
                  <c:v>3785</c:v>
                </c:pt>
                <c:pt idx="211">
                  <c:v>3786</c:v>
                </c:pt>
                <c:pt idx="212">
                  <c:v>3787</c:v>
                </c:pt>
                <c:pt idx="213">
                  <c:v>3788</c:v>
                </c:pt>
                <c:pt idx="214">
                  <c:v>3789</c:v>
                </c:pt>
                <c:pt idx="215">
                  <c:v>3790</c:v>
                </c:pt>
                <c:pt idx="216">
                  <c:v>3791</c:v>
                </c:pt>
                <c:pt idx="217">
                  <c:v>3792</c:v>
                </c:pt>
                <c:pt idx="218">
                  <c:v>3793</c:v>
                </c:pt>
                <c:pt idx="219">
                  <c:v>3794</c:v>
                </c:pt>
                <c:pt idx="220">
                  <c:v>3795</c:v>
                </c:pt>
                <c:pt idx="221">
                  <c:v>3796</c:v>
                </c:pt>
                <c:pt idx="222">
                  <c:v>3797</c:v>
                </c:pt>
                <c:pt idx="223">
                  <c:v>3798</c:v>
                </c:pt>
                <c:pt idx="224">
                  <c:v>3799</c:v>
                </c:pt>
                <c:pt idx="225">
                  <c:v>3800</c:v>
                </c:pt>
                <c:pt idx="226">
                  <c:v>3801</c:v>
                </c:pt>
                <c:pt idx="227">
                  <c:v>3802</c:v>
                </c:pt>
                <c:pt idx="228">
                  <c:v>3803</c:v>
                </c:pt>
                <c:pt idx="229">
                  <c:v>3804</c:v>
                </c:pt>
                <c:pt idx="230">
                  <c:v>3805</c:v>
                </c:pt>
                <c:pt idx="231">
                  <c:v>3806</c:v>
                </c:pt>
                <c:pt idx="232">
                  <c:v>3807</c:v>
                </c:pt>
                <c:pt idx="233">
                  <c:v>3808</c:v>
                </c:pt>
                <c:pt idx="234">
                  <c:v>3809</c:v>
                </c:pt>
                <c:pt idx="235">
                  <c:v>3810</c:v>
                </c:pt>
                <c:pt idx="236">
                  <c:v>3811</c:v>
                </c:pt>
                <c:pt idx="237">
                  <c:v>3812</c:v>
                </c:pt>
                <c:pt idx="238">
                  <c:v>3813</c:v>
                </c:pt>
                <c:pt idx="239">
                  <c:v>3814</c:v>
                </c:pt>
                <c:pt idx="240">
                  <c:v>3815</c:v>
                </c:pt>
                <c:pt idx="241">
                  <c:v>3816</c:v>
                </c:pt>
                <c:pt idx="242">
                  <c:v>3817</c:v>
                </c:pt>
                <c:pt idx="243">
                  <c:v>3818</c:v>
                </c:pt>
                <c:pt idx="244">
                  <c:v>3819</c:v>
                </c:pt>
                <c:pt idx="245">
                  <c:v>3820</c:v>
                </c:pt>
                <c:pt idx="246">
                  <c:v>3821</c:v>
                </c:pt>
                <c:pt idx="247">
                  <c:v>3822</c:v>
                </c:pt>
                <c:pt idx="248">
                  <c:v>3823</c:v>
                </c:pt>
                <c:pt idx="249">
                  <c:v>3824</c:v>
                </c:pt>
                <c:pt idx="250">
                  <c:v>3825</c:v>
                </c:pt>
                <c:pt idx="251">
                  <c:v>3826</c:v>
                </c:pt>
                <c:pt idx="252">
                  <c:v>3827</c:v>
                </c:pt>
                <c:pt idx="253">
                  <c:v>3828</c:v>
                </c:pt>
                <c:pt idx="254">
                  <c:v>3829</c:v>
                </c:pt>
                <c:pt idx="255">
                  <c:v>3830</c:v>
                </c:pt>
                <c:pt idx="256">
                  <c:v>3831</c:v>
                </c:pt>
                <c:pt idx="257">
                  <c:v>3832</c:v>
                </c:pt>
                <c:pt idx="258">
                  <c:v>3833</c:v>
                </c:pt>
                <c:pt idx="259">
                  <c:v>3834</c:v>
                </c:pt>
                <c:pt idx="260">
                  <c:v>3835</c:v>
                </c:pt>
                <c:pt idx="261">
                  <c:v>3836</c:v>
                </c:pt>
                <c:pt idx="262">
                  <c:v>3837</c:v>
                </c:pt>
                <c:pt idx="263">
                  <c:v>3838</c:v>
                </c:pt>
                <c:pt idx="264">
                  <c:v>3839</c:v>
                </c:pt>
                <c:pt idx="265">
                  <c:v>3840</c:v>
                </c:pt>
                <c:pt idx="266">
                  <c:v>3841</c:v>
                </c:pt>
                <c:pt idx="267">
                  <c:v>3842</c:v>
                </c:pt>
                <c:pt idx="268">
                  <c:v>3843</c:v>
                </c:pt>
                <c:pt idx="269">
                  <c:v>3844</c:v>
                </c:pt>
                <c:pt idx="270">
                  <c:v>3845</c:v>
                </c:pt>
                <c:pt idx="271">
                  <c:v>3846</c:v>
                </c:pt>
                <c:pt idx="272">
                  <c:v>3847</c:v>
                </c:pt>
                <c:pt idx="273">
                  <c:v>3848</c:v>
                </c:pt>
                <c:pt idx="274">
                  <c:v>3849</c:v>
                </c:pt>
                <c:pt idx="275">
                  <c:v>3850</c:v>
                </c:pt>
                <c:pt idx="276">
                  <c:v>3851</c:v>
                </c:pt>
                <c:pt idx="277">
                  <c:v>3852</c:v>
                </c:pt>
                <c:pt idx="278">
                  <c:v>3853</c:v>
                </c:pt>
                <c:pt idx="279">
                  <c:v>3854</c:v>
                </c:pt>
                <c:pt idx="280">
                  <c:v>3855</c:v>
                </c:pt>
                <c:pt idx="281">
                  <c:v>3856</c:v>
                </c:pt>
                <c:pt idx="282">
                  <c:v>3857</c:v>
                </c:pt>
                <c:pt idx="283">
                  <c:v>3858</c:v>
                </c:pt>
                <c:pt idx="284">
                  <c:v>3859</c:v>
                </c:pt>
                <c:pt idx="285">
                  <c:v>3860</c:v>
                </c:pt>
                <c:pt idx="286">
                  <c:v>3861</c:v>
                </c:pt>
                <c:pt idx="287">
                  <c:v>3862</c:v>
                </c:pt>
                <c:pt idx="288">
                  <c:v>3863</c:v>
                </c:pt>
                <c:pt idx="289">
                  <c:v>3864</c:v>
                </c:pt>
                <c:pt idx="290">
                  <c:v>3865</c:v>
                </c:pt>
                <c:pt idx="291">
                  <c:v>3866</c:v>
                </c:pt>
                <c:pt idx="292">
                  <c:v>3867</c:v>
                </c:pt>
                <c:pt idx="293">
                  <c:v>3868</c:v>
                </c:pt>
                <c:pt idx="294">
                  <c:v>3869</c:v>
                </c:pt>
                <c:pt idx="295">
                  <c:v>3870</c:v>
                </c:pt>
                <c:pt idx="296">
                  <c:v>3871</c:v>
                </c:pt>
                <c:pt idx="297">
                  <c:v>3872</c:v>
                </c:pt>
                <c:pt idx="298">
                  <c:v>3873</c:v>
                </c:pt>
                <c:pt idx="299">
                  <c:v>3874</c:v>
                </c:pt>
                <c:pt idx="300">
                  <c:v>3875</c:v>
                </c:pt>
                <c:pt idx="301">
                  <c:v>3876</c:v>
                </c:pt>
                <c:pt idx="302">
                  <c:v>3877</c:v>
                </c:pt>
                <c:pt idx="303">
                  <c:v>3878</c:v>
                </c:pt>
                <c:pt idx="304">
                  <c:v>3879</c:v>
                </c:pt>
                <c:pt idx="305">
                  <c:v>3880</c:v>
                </c:pt>
                <c:pt idx="306">
                  <c:v>3881</c:v>
                </c:pt>
                <c:pt idx="307">
                  <c:v>3882</c:v>
                </c:pt>
                <c:pt idx="308">
                  <c:v>3883</c:v>
                </c:pt>
                <c:pt idx="309">
                  <c:v>3884</c:v>
                </c:pt>
                <c:pt idx="310">
                  <c:v>3885</c:v>
                </c:pt>
                <c:pt idx="311">
                  <c:v>3886</c:v>
                </c:pt>
                <c:pt idx="312">
                  <c:v>3887</c:v>
                </c:pt>
                <c:pt idx="313">
                  <c:v>3888</c:v>
                </c:pt>
                <c:pt idx="314">
                  <c:v>3889</c:v>
                </c:pt>
                <c:pt idx="315">
                  <c:v>3890</c:v>
                </c:pt>
                <c:pt idx="316">
                  <c:v>3891</c:v>
                </c:pt>
                <c:pt idx="317">
                  <c:v>3892</c:v>
                </c:pt>
                <c:pt idx="318">
                  <c:v>3893</c:v>
                </c:pt>
                <c:pt idx="319">
                  <c:v>3894</c:v>
                </c:pt>
                <c:pt idx="320">
                  <c:v>3895</c:v>
                </c:pt>
                <c:pt idx="321">
                  <c:v>3896</c:v>
                </c:pt>
                <c:pt idx="322">
                  <c:v>3897</c:v>
                </c:pt>
                <c:pt idx="323">
                  <c:v>3898</c:v>
                </c:pt>
                <c:pt idx="324">
                  <c:v>3899</c:v>
                </c:pt>
                <c:pt idx="325">
                  <c:v>3900</c:v>
                </c:pt>
                <c:pt idx="326">
                  <c:v>3901</c:v>
                </c:pt>
                <c:pt idx="327">
                  <c:v>3902</c:v>
                </c:pt>
                <c:pt idx="328">
                  <c:v>3903</c:v>
                </c:pt>
                <c:pt idx="329">
                  <c:v>3904</c:v>
                </c:pt>
                <c:pt idx="330">
                  <c:v>3905</c:v>
                </c:pt>
                <c:pt idx="331">
                  <c:v>3906</c:v>
                </c:pt>
                <c:pt idx="332">
                  <c:v>3907</c:v>
                </c:pt>
                <c:pt idx="333">
                  <c:v>3908</c:v>
                </c:pt>
                <c:pt idx="334">
                  <c:v>3909</c:v>
                </c:pt>
                <c:pt idx="335">
                  <c:v>3910</c:v>
                </c:pt>
                <c:pt idx="336">
                  <c:v>3911</c:v>
                </c:pt>
                <c:pt idx="337">
                  <c:v>3912</c:v>
                </c:pt>
                <c:pt idx="338">
                  <c:v>3913</c:v>
                </c:pt>
                <c:pt idx="339">
                  <c:v>3914</c:v>
                </c:pt>
                <c:pt idx="340">
                  <c:v>3915</c:v>
                </c:pt>
                <c:pt idx="341">
                  <c:v>3916</c:v>
                </c:pt>
                <c:pt idx="342">
                  <c:v>3917</c:v>
                </c:pt>
                <c:pt idx="343">
                  <c:v>3918</c:v>
                </c:pt>
                <c:pt idx="344">
                  <c:v>3919</c:v>
                </c:pt>
                <c:pt idx="345">
                  <c:v>3920</c:v>
                </c:pt>
                <c:pt idx="346">
                  <c:v>3921</c:v>
                </c:pt>
                <c:pt idx="347">
                  <c:v>3922</c:v>
                </c:pt>
                <c:pt idx="348">
                  <c:v>3923</c:v>
                </c:pt>
                <c:pt idx="349">
                  <c:v>3924</c:v>
                </c:pt>
                <c:pt idx="350">
                  <c:v>3925</c:v>
                </c:pt>
                <c:pt idx="351">
                  <c:v>3926</c:v>
                </c:pt>
              </c:numCache>
            </c:numRef>
          </c:xVal>
          <c:yVal>
            <c:numRef>
              <c:f>Graph!$C$780:$C$1129</c:f>
              <c:numCache>
                <c:formatCode>General</c:formatCode>
                <c:ptCount val="35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Graph!$A$779:$A$1130</c:f>
              <c:numCache>
                <c:formatCode>General</c:formatCode>
                <c:ptCount val="352"/>
                <c:pt idx="0">
                  <c:v>3575</c:v>
                </c:pt>
                <c:pt idx="1">
                  <c:v>3576</c:v>
                </c:pt>
                <c:pt idx="2">
                  <c:v>3577</c:v>
                </c:pt>
                <c:pt idx="3">
                  <c:v>3578</c:v>
                </c:pt>
                <c:pt idx="4">
                  <c:v>3579</c:v>
                </c:pt>
                <c:pt idx="5">
                  <c:v>3580</c:v>
                </c:pt>
                <c:pt idx="6">
                  <c:v>3581</c:v>
                </c:pt>
                <c:pt idx="7">
                  <c:v>3582</c:v>
                </c:pt>
                <c:pt idx="8">
                  <c:v>3583</c:v>
                </c:pt>
                <c:pt idx="9">
                  <c:v>3584</c:v>
                </c:pt>
                <c:pt idx="10">
                  <c:v>3585</c:v>
                </c:pt>
                <c:pt idx="11">
                  <c:v>3586</c:v>
                </c:pt>
                <c:pt idx="12">
                  <c:v>3587</c:v>
                </c:pt>
                <c:pt idx="13">
                  <c:v>3588</c:v>
                </c:pt>
                <c:pt idx="14">
                  <c:v>3589</c:v>
                </c:pt>
                <c:pt idx="15">
                  <c:v>3590</c:v>
                </c:pt>
                <c:pt idx="16">
                  <c:v>3591</c:v>
                </c:pt>
                <c:pt idx="17">
                  <c:v>3592</c:v>
                </c:pt>
                <c:pt idx="18">
                  <c:v>3593</c:v>
                </c:pt>
                <c:pt idx="19">
                  <c:v>3594</c:v>
                </c:pt>
                <c:pt idx="20">
                  <c:v>3595</c:v>
                </c:pt>
                <c:pt idx="21">
                  <c:v>3596</c:v>
                </c:pt>
                <c:pt idx="22">
                  <c:v>3597</c:v>
                </c:pt>
                <c:pt idx="23">
                  <c:v>3598</c:v>
                </c:pt>
                <c:pt idx="24">
                  <c:v>3599</c:v>
                </c:pt>
                <c:pt idx="25">
                  <c:v>3600</c:v>
                </c:pt>
                <c:pt idx="26">
                  <c:v>3601</c:v>
                </c:pt>
                <c:pt idx="27">
                  <c:v>3602</c:v>
                </c:pt>
                <c:pt idx="28">
                  <c:v>3603</c:v>
                </c:pt>
                <c:pt idx="29">
                  <c:v>3604</c:v>
                </c:pt>
                <c:pt idx="30">
                  <c:v>3605</c:v>
                </c:pt>
                <c:pt idx="31">
                  <c:v>3606</c:v>
                </c:pt>
                <c:pt idx="32">
                  <c:v>3607</c:v>
                </c:pt>
                <c:pt idx="33">
                  <c:v>3608</c:v>
                </c:pt>
                <c:pt idx="34">
                  <c:v>3609</c:v>
                </c:pt>
                <c:pt idx="35">
                  <c:v>3610</c:v>
                </c:pt>
                <c:pt idx="36">
                  <c:v>3611</c:v>
                </c:pt>
                <c:pt idx="37">
                  <c:v>3612</c:v>
                </c:pt>
                <c:pt idx="38">
                  <c:v>3613</c:v>
                </c:pt>
                <c:pt idx="39">
                  <c:v>3614</c:v>
                </c:pt>
                <c:pt idx="40">
                  <c:v>3615</c:v>
                </c:pt>
                <c:pt idx="41">
                  <c:v>3616</c:v>
                </c:pt>
                <c:pt idx="42">
                  <c:v>3617</c:v>
                </c:pt>
                <c:pt idx="43">
                  <c:v>3618</c:v>
                </c:pt>
                <c:pt idx="44">
                  <c:v>3619</c:v>
                </c:pt>
                <c:pt idx="45">
                  <c:v>3620</c:v>
                </c:pt>
                <c:pt idx="46">
                  <c:v>3621</c:v>
                </c:pt>
                <c:pt idx="47">
                  <c:v>3622</c:v>
                </c:pt>
                <c:pt idx="48">
                  <c:v>3623</c:v>
                </c:pt>
                <c:pt idx="49">
                  <c:v>3624</c:v>
                </c:pt>
                <c:pt idx="50">
                  <c:v>3625</c:v>
                </c:pt>
                <c:pt idx="51">
                  <c:v>3626</c:v>
                </c:pt>
                <c:pt idx="52">
                  <c:v>3627</c:v>
                </c:pt>
                <c:pt idx="53">
                  <c:v>3628</c:v>
                </c:pt>
                <c:pt idx="54">
                  <c:v>3629</c:v>
                </c:pt>
                <c:pt idx="55">
                  <c:v>3630</c:v>
                </c:pt>
                <c:pt idx="56">
                  <c:v>3631</c:v>
                </c:pt>
                <c:pt idx="57">
                  <c:v>3632</c:v>
                </c:pt>
                <c:pt idx="58">
                  <c:v>3633</c:v>
                </c:pt>
                <c:pt idx="59">
                  <c:v>3634</c:v>
                </c:pt>
                <c:pt idx="60">
                  <c:v>3635</c:v>
                </c:pt>
                <c:pt idx="61">
                  <c:v>3636</c:v>
                </c:pt>
                <c:pt idx="62">
                  <c:v>3637</c:v>
                </c:pt>
                <c:pt idx="63">
                  <c:v>3638</c:v>
                </c:pt>
                <c:pt idx="64">
                  <c:v>3639</c:v>
                </c:pt>
                <c:pt idx="65">
                  <c:v>3640</c:v>
                </c:pt>
                <c:pt idx="66">
                  <c:v>3641</c:v>
                </c:pt>
                <c:pt idx="67">
                  <c:v>3642</c:v>
                </c:pt>
                <c:pt idx="68">
                  <c:v>3643</c:v>
                </c:pt>
                <c:pt idx="69">
                  <c:v>3644</c:v>
                </c:pt>
                <c:pt idx="70">
                  <c:v>3645</c:v>
                </c:pt>
                <c:pt idx="71">
                  <c:v>3646</c:v>
                </c:pt>
                <c:pt idx="72">
                  <c:v>3647</c:v>
                </c:pt>
                <c:pt idx="73">
                  <c:v>3648</c:v>
                </c:pt>
                <c:pt idx="74">
                  <c:v>3649</c:v>
                </c:pt>
                <c:pt idx="75">
                  <c:v>3650</c:v>
                </c:pt>
                <c:pt idx="76">
                  <c:v>3651</c:v>
                </c:pt>
                <c:pt idx="77">
                  <c:v>3652</c:v>
                </c:pt>
                <c:pt idx="78">
                  <c:v>3653</c:v>
                </c:pt>
                <c:pt idx="79">
                  <c:v>3654</c:v>
                </c:pt>
                <c:pt idx="80">
                  <c:v>3655</c:v>
                </c:pt>
                <c:pt idx="81">
                  <c:v>3656</c:v>
                </c:pt>
                <c:pt idx="82">
                  <c:v>3657</c:v>
                </c:pt>
                <c:pt idx="83">
                  <c:v>3658</c:v>
                </c:pt>
                <c:pt idx="84">
                  <c:v>3659</c:v>
                </c:pt>
                <c:pt idx="85">
                  <c:v>3660</c:v>
                </c:pt>
                <c:pt idx="86">
                  <c:v>3661</c:v>
                </c:pt>
                <c:pt idx="87">
                  <c:v>3662</c:v>
                </c:pt>
                <c:pt idx="88">
                  <c:v>3663</c:v>
                </c:pt>
                <c:pt idx="89">
                  <c:v>3664</c:v>
                </c:pt>
                <c:pt idx="90">
                  <c:v>3665</c:v>
                </c:pt>
                <c:pt idx="91">
                  <c:v>3666</c:v>
                </c:pt>
                <c:pt idx="92">
                  <c:v>3667</c:v>
                </c:pt>
                <c:pt idx="93">
                  <c:v>3668</c:v>
                </c:pt>
                <c:pt idx="94">
                  <c:v>3669</c:v>
                </c:pt>
                <c:pt idx="95">
                  <c:v>3670</c:v>
                </c:pt>
                <c:pt idx="96">
                  <c:v>3671</c:v>
                </c:pt>
                <c:pt idx="97">
                  <c:v>3672</c:v>
                </c:pt>
                <c:pt idx="98">
                  <c:v>3673</c:v>
                </c:pt>
                <c:pt idx="99">
                  <c:v>3674</c:v>
                </c:pt>
                <c:pt idx="100">
                  <c:v>3675</c:v>
                </c:pt>
                <c:pt idx="101">
                  <c:v>3676</c:v>
                </c:pt>
                <c:pt idx="102">
                  <c:v>3677</c:v>
                </c:pt>
                <c:pt idx="103">
                  <c:v>3678</c:v>
                </c:pt>
                <c:pt idx="104">
                  <c:v>3679</c:v>
                </c:pt>
                <c:pt idx="105">
                  <c:v>3680</c:v>
                </c:pt>
                <c:pt idx="106">
                  <c:v>3681</c:v>
                </c:pt>
                <c:pt idx="107">
                  <c:v>3682</c:v>
                </c:pt>
                <c:pt idx="108">
                  <c:v>3683</c:v>
                </c:pt>
                <c:pt idx="109">
                  <c:v>3684</c:v>
                </c:pt>
                <c:pt idx="110">
                  <c:v>3685</c:v>
                </c:pt>
                <c:pt idx="111">
                  <c:v>3686</c:v>
                </c:pt>
                <c:pt idx="112">
                  <c:v>3687</c:v>
                </c:pt>
                <c:pt idx="113">
                  <c:v>3688</c:v>
                </c:pt>
                <c:pt idx="114">
                  <c:v>3689</c:v>
                </c:pt>
                <c:pt idx="115">
                  <c:v>3690</c:v>
                </c:pt>
                <c:pt idx="116">
                  <c:v>3691</c:v>
                </c:pt>
                <c:pt idx="117">
                  <c:v>3692</c:v>
                </c:pt>
                <c:pt idx="118">
                  <c:v>3693</c:v>
                </c:pt>
                <c:pt idx="119">
                  <c:v>3694</c:v>
                </c:pt>
                <c:pt idx="120">
                  <c:v>3695</c:v>
                </c:pt>
                <c:pt idx="121">
                  <c:v>3696</c:v>
                </c:pt>
                <c:pt idx="122">
                  <c:v>3697</c:v>
                </c:pt>
                <c:pt idx="123">
                  <c:v>3698</c:v>
                </c:pt>
                <c:pt idx="124">
                  <c:v>3699</c:v>
                </c:pt>
                <c:pt idx="125">
                  <c:v>3700</c:v>
                </c:pt>
                <c:pt idx="126">
                  <c:v>3701</c:v>
                </c:pt>
                <c:pt idx="127">
                  <c:v>3702</c:v>
                </c:pt>
                <c:pt idx="128">
                  <c:v>3703</c:v>
                </c:pt>
                <c:pt idx="129">
                  <c:v>3704</c:v>
                </c:pt>
                <c:pt idx="130">
                  <c:v>3705</c:v>
                </c:pt>
                <c:pt idx="131">
                  <c:v>3706</c:v>
                </c:pt>
                <c:pt idx="132">
                  <c:v>3707</c:v>
                </c:pt>
                <c:pt idx="133">
                  <c:v>3708</c:v>
                </c:pt>
                <c:pt idx="134">
                  <c:v>3709</c:v>
                </c:pt>
                <c:pt idx="135">
                  <c:v>3710</c:v>
                </c:pt>
                <c:pt idx="136">
                  <c:v>3711</c:v>
                </c:pt>
                <c:pt idx="137">
                  <c:v>3712</c:v>
                </c:pt>
                <c:pt idx="138">
                  <c:v>3713</c:v>
                </c:pt>
                <c:pt idx="139">
                  <c:v>3714</c:v>
                </c:pt>
                <c:pt idx="140">
                  <c:v>3715</c:v>
                </c:pt>
                <c:pt idx="141">
                  <c:v>3716</c:v>
                </c:pt>
                <c:pt idx="142">
                  <c:v>3717</c:v>
                </c:pt>
                <c:pt idx="143">
                  <c:v>3718</c:v>
                </c:pt>
                <c:pt idx="144">
                  <c:v>3719</c:v>
                </c:pt>
                <c:pt idx="145">
                  <c:v>3720</c:v>
                </c:pt>
                <c:pt idx="146">
                  <c:v>3721</c:v>
                </c:pt>
                <c:pt idx="147">
                  <c:v>3722</c:v>
                </c:pt>
                <c:pt idx="148">
                  <c:v>3723</c:v>
                </c:pt>
                <c:pt idx="149">
                  <c:v>3724</c:v>
                </c:pt>
                <c:pt idx="150">
                  <c:v>3725</c:v>
                </c:pt>
                <c:pt idx="151">
                  <c:v>3726</c:v>
                </c:pt>
                <c:pt idx="152">
                  <c:v>3727</c:v>
                </c:pt>
                <c:pt idx="153">
                  <c:v>3728</c:v>
                </c:pt>
                <c:pt idx="154">
                  <c:v>3729</c:v>
                </c:pt>
                <c:pt idx="155">
                  <c:v>3730</c:v>
                </c:pt>
                <c:pt idx="156">
                  <c:v>3731</c:v>
                </c:pt>
                <c:pt idx="157">
                  <c:v>3732</c:v>
                </c:pt>
                <c:pt idx="158">
                  <c:v>3733</c:v>
                </c:pt>
                <c:pt idx="159">
                  <c:v>3734</c:v>
                </c:pt>
                <c:pt idx="160">
                  <c:v>3735</c:v>
                </c:pt>
                <c:pt idx="161">
                  <c:v>3736</c:v>
                </c:pt>
                <c:pt idx="162">
                  <c:v>3737</c:v>
                </c:pt>
                <c:pt idx="163">
                  <c:v>3738</c:v>
                </c:pt>
                <c:pt idx="164">
                  <c:v>3739</c:v>
                </c:pt>
                <c:pt idx="165">
                  <c:v>3740</c:v>
                </c:pt>
                <c:pt idx="166">
                  <c:v>3741</c:v>
                </c:pt>
                <c:pt idx="167">
                  <c:v>3742</c:v>
                </c:pt>
                <c:pt idx="168">
                  <c:v>3743</c:v>
                </c:pt>
                <c:pt idx="169">
                  <c:v>3744</c:v>
                </c:pt>
                <c:pt idx="170">
                  <c:v>3745</c:v>
                </c:pt>
                <c:pt idx="171">
                  <c:v>3746</c:v>
                </c:pt>
                <c:pt idx="172">
                  <c:v>3747</c:v>
                </c:pt>
                <c:pt idx="173">
                  <c:v>3748</c:v>
                </c:pt>
                <c:pt idx="174">
                  <c:v>3749</c:v>
                </c:pt>
                <c:pt idx="175">
                  <c:v>3750</c:v>
                </c:pt>
                <c:pt idx="176">
                  <c:v>3751</c:v>
                </c:pt>
                <c:pt idx="177">
                  <c:v>3752</c:v>
                </c:pt>
                <c:pt idx="178">
                  <c:v>3753</c:v>
                </c:pt>
                <c:pt idx="179">
                  <c:v>3754</c:v>
                </c:pt>
                <c:pt idx="180">
                  <c:v>3755</c:v>
                </c:pt>
                <c:pt idx="181">
                  <c:v>3756</c:v>
                </c:pt>
                <c:pt idx="182">
                  <c:v>3757</c:v>
                </c:pt>
                <c:pt idx="183">
                  <c:v>3758</c:v>
                </c:pt>
                <c:pt idx="184">
                  <c:v>3759</c:v>
                </c:pt>
                <c:pt idx="185">
                  <c:v>3760</c:v>
                </c:pt>
                <c:pt idx="186">
                  <c:v>3761</c:v>
                </c:pt>
                <c:pt idx="187">
                  <c:v>3762</c:v>
                </c:pt>
                <c:pt idx="188">
                  <c:v>3763</c:v>
                </c:pt>
                <c:pt idx="189">
                  <c:v>3764</c:v>
                </c:pt>
                <c:pt idx="190">
                  <c:v>3765</c:v>
                </c:pt>
                <c:pt idx="191">
                  <c:v>3766</c:v>
                </c:pt>
                <c:pt idx="192">
                  <c:v>3767</c:v>
                </c:pt>
                <c:pt idx="193">
                  <c:v>3768</c:v>
                </c:pt>
                <c:pt idx="194">
                  <c:v>3769</c:v>
                </c:pt>
                <c:pt idx="195">
                  <c:v>3770</c:v>
                </c:pt>
                <c:pt idx="196">
                  <c:v>3771</c:v>
                </c:pt>
                <c:pt idx="197">
                  <c:v>3772</c:v>
                </c:pt>
                <c:pt idx="198">
                  <c:v>3773</c:v>
                </c:pt>
                <c:pt idx="199">
                  <c:v>3774</c:v>
                </c:pt>
                <c:pt idx="200">
                  <c:v>3775</c:v>
                </c:pt>
                <c:pt idx="201">
                  <c:v>3776</c:v>
                </c:pt>
                <c:pt idx="202">
                  <c:v>3777</c:v>
                </c:pt>
                <c:pt idx="203">
                  <c:v>3778</c:v>
                </c:pt>
                <c:pt idx="204">
                  <c:v>3779</c:v>
                </c:pt>
                <c:pt idx="205">
                  <c:v>3780</c:v>
                </c:pt>
                <c:pt idx="206">
                  <c:v>3781</c:v>
                </c:pt>
                <c:pt idx="207">
                  <c:v>3782</c:v>
                </c:pt>
                <c:pt idx="208">
                  <c:v>3783</c:v>
                </c:pt>
                <c:pt idx="209">
                  <c:v>3784</c:v>
                </c:pt>
                <c:pt idx="210">
                  <c:v>3785</c:v>
                </c:pt>
                <c:pt idx="211">
                  <c:v>3786</c:v>
                </c:pt>
                <c:pt idx="212">
                  <c:v>3787</c:v>
                </c:pt>
                <c:pt idx="213">
                  <c:v>3788</c:v>
                </c:pt>
                <c:pt idx="214">
                  <c:v>3789</c:v>
                </c:pt>
                <c:pt idx="215">
                  <c:v>3790</c:v>
                </c:pt>
                <c:pt idx="216">
                  <c:v>3791</c:v>
                </c:pt>
                <c:pt idx="217">
                  <c:v>3792</c:v>
                </c:pt>
                <c:pt idx="218">
                  <c:v>3793</c:v>
                </c:pt>
                <c:pt idx="219">
                  <c:v>3794</c:v>
                </c:pt>
                <c:pt idx="220">
                  <c:v>3795</c:v>
                </c:pt>
                <c:pt idx="221">
                  <c:v>3796</c:v>
                </c:pt>
                <c:pt idx="222">
                  <c:v>3797</c:v>
                </c:pt>
                <c:pt idx="223">
                  <c:v>3798</c:v>
                </c:pt>
                <c:pt idx="224">
                  <c:v>3799</c:v>
                </c:pt>
                <c:pt idx="225">
                  <c:v>3800</c:v>
                </c:pt>
                <c:pt idx="226">
                  <c:v>3801</c:v>
                </c:pt>
                <c:pt idx="227">
                  <c:v>3802</c:v>
                </c:pt>
                <c:pt idx="228">
                  <c:v>3803</c:v>
                </c:pt>
                <c:pt idx="229">
                  <c:v>3804</c:v>
                </c:pt>
                <c:pt idx="230">
                  <c:v>3805</c:v>
                </c:pt>
                <c:pt idx="231">
                  <c:v>3806</c:v>
                </c:pt>
                <c:pt idx="232">
                  <c:v>3807</c:v>
                </c:pt>
                <c:pt idx="233">
                  <c:v>3808</c:v>
                </c:pt>
                <c:pt idx="234">
                  <c:v>3809</c:v>
                </c:pt>
                <c:pt idx="235">
                  <c:v>3810</c:v>
                </c:pt>
                <c:pt idx="236">
                  <c:v>3811</c:v>
                </c:pt>
                <c:pt idx="237">
                  <c:v>3812</c:v>
                </c:pt>
                <c:pt idx="238">
                  <c:v>3813</c:v>
                </c:pt>
                <c:pt idx="239">
                  <c:v>3814</c:v>
                </c:pt>
                <c:pt idx="240">
                  <c:v>3815</c:v>
                </c:pt>
                <c:pt idx="241">
                  <c:v>3816</c:v>
                </c:pt>
                <c:pt idx="242">
                  <c:v>3817</c:v>
                </c:pt>
                <c:pt idx="243">
                  <c:v>3818</c:v>
                </c:pt>
                <c:pt idx="244">
                  <c:v>3819</c:v>
                </c:pt>
                <c:pt idx="245">
                  <c:v>3820</c:v>
                </c:pt>
                <c:pt idx="246">
                  <c:v>3821</c:v>
                </c:pt>
                <c:pt idx="247">
                  <c:v>3822</c:v>
                </c:pt>
                <c:pt idx="248">
                  <c:v>3823</c:v>
                </c:pt>
                <c:pt idx="249">
                  <c:v>3824</c:v>
                </c:pt>
                <c:pt idx="250">
                  <c:v>3825</c:v>
                </c:pt>
                <c:pt idx="251">
                  <c:v>3826</c:v>
                </c:pt>
                <c:pt idx="252">
                  <c:v>3827</c:v>
                </c:pt>
                <c:pt idx="253">
                  <c:v>3828</c:v>
                </c:pt>
                <c:pt idx="254">
                  <c:v>3829</c:v>
                </c:pt>
                <c:pt idx="255">
                  <c:v>3830</c:v>
                </c:pt>
                <c:pt idx="256">
                  <c:v>3831</c:v>
                </c:pt>
                <c:pt idx="257">
                  <c:v>3832</c:v>
                </c:pt>
                <c:pt idx="258">
                  <c:v>3833</c:v>
                </c:pt>
                <c:pt idx="259">
                  <c:v>3834</c:v>
                </c:pt>
                <c:pt idx="260">
                  <c:v>3835</c:v>
                </c:pt>
                <c:pt idx="261">
                  <c:v>3836</c:v>
                </c:pt>
                <c:pt idx="262">
                  <c:v>3837</c:v>
                </c:pt>
                <c:pt idx="263">
                  <c:v>3838</c:v>
                </c:pt>
                <c:pt idx="264">
                  <c:v>3839</c:v>
                </c:pt>
                <c:pt idx="265">
                  <c:v>3840</c:v>
                </c:pt>
                <c:pt idx="266">
                  <c:v>3841</c:v>
                </c:pt>
                <c:pt idx="267">
                  <c:v>3842</c:v>
                </c:pt>
                <c:pt idx="268">
                  <c:v>3843</c:v>
                </c:pt>
                <c:pt idx="269">
                  <c:v>3844</c:v>
                </c:pt>
                <c:pt idx="270">
                  <c:v>3845</c:v>
                </c:pt>
                <c:pt idx="271">
                  <c:v>3846</c:v>
                </c:pt>
                <c:pt idx="272">
                  <c:v>3847</c:v>
                </c:pt>
                <c:pt idx="273">
                  <c:v>3848</c:v>
                </c:pt>
                <c:pt idx="274">
                  <c:v>3849</c:v>
                </c:pt>
                <c:pt idx="275">
                  <c:v>3850</c:v>
                </c:pt>
                <c:pt idx="276">
                  <c:v>3851</c:v>
                </c:pt>
                <c:pt idx="277">
                  <c:v>3852</c:v>
                </c:pt>
                <c:pt idx="278">
                  <c:v>3853</c:v>
                </c:pt>
                <c:pt idx="279">
                  <c:v>3854</c:v>
                </c:pt>
                <c:pt idx="280">
                  <c:v>3855</c:v>
                </c:pt>
                <c:pt idx="281">
                  <c:v>3856</c:v>
                </c:pt>
                <c:pt idx="282">
                  <c:v>3857</c:v>
                </c:pt>
                <c:pt idx="283">
                  <c:v>3858</c:v>
                </c:pt>
                <c:pt idx="284">
                  <c:v>3859</c:v>
                </c:pt>
                <c:pt idx="285">
                  <c:v>3860</c:v>
                </c:pt>
                <c:pt idx="286">
                  <c:v>3861</c:v>
                </c:pt>
                <c:pt idx="287">
                  <c:v>3862</c:v>
                </c:pt>
                <c:pt idx="288">
                  <c:v>3863</c:v>
                </c:pt>
                <c:pt idx="289">
                  <c:v>3864</c:v>
                </c:pt>
                <c:pt idx="290">
                  <c:v>3865</c:v>
                </c:pt>
                <c:pt idx="291">
                  <c:v>3866</c:v>
                </c:pt>
                <c:pt idx="292">
                  <c:v>3867</c:v>
                </c:pt>
                <c:pt idx="293">
                  <c:v>3868</c:v>
                </c:pt>
                <c:pt idx="294">
                  <c:v>3869</c:v>
                </c:pt>
                <c:pt idx="295">
                  <c:v>3870</c:v>
                </c:pt>
                <c:pt idx="296">
                  <c:v>3871</c:v>
                </c:pt>
                <c:pt idx="297">
                  <c:v>3872</c:v>
                </c:pt>
                <c:pt idx="298">
                  <c:v>3873</c:v>
                </c:pt>
                <c:pt idx="299">
                  <c:v>3874</c:v>
                </c:pt>
                <c:pt idx="300">
                  <c:v>3875</c:v>
                </c:pt>
                <c:pt idx="301">
                  <c:v>3876</c:v>
                </c:pt>
                <c:pt idx="302">
                  <c:v>3877</c:v>
                </c:pt>
                <c:pt idx="303">
                  <c:v>3878</c:v>
                </c:pt>
                <c:pt idx="304">
                  <c:v>3879</c:v>
                </c:pt>
                <c:pt idx="305">
                  <c:v>3880</c:v>
                </c:pt>
                <c:pt idx="306">
                  <c:v>3881</c:v>
                </c:pt>
                <c:pt idx="307">
                  <c:v>3882</c:v>
                </c:pt>
                <c:pt idx="308">
                  <c:v>3883</c:v>
                </c:pt>
                <c:pt idx="309">
                  <c:v>3884</c:v>
                </c:pt>
                <c:pt idx="310">
                  <c:v>3885</c:v>
                </c:pt>
                <c:pt idx="311">
                  <c:v>3886</c:v>
                </c:pt>
                <c:pt idx="312">
                  <c:v>3887</c:v>
                </c:pt>
                <c:pt idx="313">
                  <c:v>3888</c:v>
                </c:pt>
                <c:pt idx="314">
                  <c:v>3889</c:v>
                </c:pt>
                <c:pt idx="315">
                  <c:v>3890</c:v>
                </c:pt>
                <c:pt idx="316">
                  <c:v>3891</c:v>
                </c:pt>
                <c:pt idx="317">
                  <c:v>3892</c:v>
                </c:pt>
                <c:pt idx="318">
                  <c:v>3893</c:v>
                </c:pt>
                <c:pt idx="319">
                  <c:v>3894</c:v>
                </c:pt>
                <c:pt idx="320">
                  <c:v>3895</c:v>
                </c:pt>
                <c:pt idx="321">
                  <c:v>3896</c:v>
                </c:pt>
                <c:pt idx="322">
                  <c:v>3897</c:v>
                </c:pt>
                <c:pt idx="323">
                  <c:v>3898</c:v>
                </c:pt>
                <c:pt idx="324">
                  <c:v>3899</c:v>
                </c:pt>
                <c:pt idx="325">
                  <c:v>3900</c:v>
                </c:pt>
                <c:pt idx="326">
                  <c:v>3901</c:v>
                </c:pt>
                <c:pt idx="327">
                  <c:v>3902</c:v>
                </c:pt>
                <c:pt idx="328">
                  <c:v>3903</c:v>
                </c:pt>
                <c:pt idx="329">
                  <c:v>3904</c:v>
                </c:pt>
                <c:pt idx="330">
                  <c:v>3905</c:v>
                </c:pt>
                <c:pt idx="331">
                  <c:v>3906</c:v>
                </c:pt>
                <c:pt idx="332">
                  <c:v>3907</c:v>
                </c:pt>
                <c:pt idx="333">
                  <c:v>3908</c:v>
                </c:pt>
                <c:pt idx="334">
                  <c:v>3909</c:v>
                </c:pt>
                <c:pt idx="335">
                  <c:v>3910</c:v>
                </c:pt>
                <c:pt idx="336">
                  <c:v>3911</c:v>
                </c:pt>
                <c:pt idx="337">
                  <c:v>3912</c:v>
                </c:pt>
                <c:pt idx="338">
                  <c:v>3913</c:v>
                </c:pt>
                <c:pt idx="339">
                  <c:v>3914</c:v>
                </c:pt>
                <c:pt idx="340">
                  <c:v>3915</c:v>
                </c:pt>
                <c:pt idx="341">
                  <c:v>3916</c:v>
                </c:pt>
                <c:pt idx="342">
                  <c:v>3917</c:v>
                </c:pt>
                <c:pt idx="343">
                  <c:v>3918</c:v>
                </c:pt>
                <c:pt idx="344">
                  <c:v>3919</c:v>
                </c:pt>
                <c:pt idx="345">
                  <c:v>3920</c:v>
                </c:pt>
                <c:pt idx="346">
                  <c:v>3921</c:v>
                </c:pt>
                <c:pt idx="347">
                  <c:v>3922</c:v>
                </c:pt>
                <c:pt idx="348">
                  <c:v>3923</c:v>
                </c:pt>
                <c:pt idx="349">
                  <c:v>3924</c:v>
                </c:pt>
                <c:pt idx="350">
                  <c:v>3925</c:v>
                </c:pt>
                <c:pt idx="351">
                  <c:v>3926</c:v>
                </c:pt>
              </c:numCache>
            </c:numRef>
          </c:xVal>
          <c:yVal>
            <c:numRef>
              <c:f>Graph!$E$780:$E$1129</c:f>
              <c:numCache>
                <c:formatCode>General</c:formatCode>
                <c:ptCount val="350"/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185136"/>
        <c:axId val="356183456"/>
      </c:scatterChart>
      <c:valAx>
        <c:axId val="356185136"/>
        <c:scaling>
          <c:orientation val="minMax"/>
          <c:max val="3926"/>
          <c:min val="3575"/>
        </c:scaling>
        <c:delete val="0"/>
        <c:axPos val="b"/>
        <c:numFmt formatCode="General" sourceLinked="1"/>
        <c:majorTickMark val="out"/>
        <c:minorTickMark val="none"/>
        <c:tickLblPos val="nextTo"/>
        <c:crossAx val="356183456"/>
        <c:crosses val="autoZero"/>
        <c:crossBetween val="midCat"/>
      </c:valAx>
      <c:valAx>
        <c:axId val="3561834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56185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4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Graph!$A$1133:$A$1378</c:f>
              <c:numCache>
                <c:formatCode>General</c:formatCode>
                <c:ptCount val="246"/>
                <c:pt idx="0">
                  <c:v>5939</c:v>
                </c:pt>
                <c:pt idx="1">
                  <c:v>5940</c:v>
                </c:pt>
                <c:pt idx="2">
                  <c:v>5941</c:v>
                </c:pt>
                <c:pt idx="3">
                  <c:v>5942</c:v>
                </c:pt>
                <c:pt idx="4">
                  <c:v>5943</c:v>
                </c:pt>
                <c:pt idx="5">
                  <c:v>5944</c:v>
                </c:pt>
                <c:pt idx="6">
                  <c:v>5945</c:v>
                </c:pt>
                <c:pt idx="7">
                  <c:v>5946</c:v>
                </c:pt>
                <c:pt idx="8">
                  <c:v>5947</c:v>
                </c:pt>
                <c:pt idx="9">
                  <c:v>5948</c:v>
                </c:pt>
                <c:pt idx="10">
                  <c:v>5949</c:v>
                </c:pt>
                <c:pt idx="11">
                  <c:v>5950</c:v>
                </c:pt>
                <c:pt idx="12">
                  <c:v>5951</c:v>
                </c:pt>
                <c:pt idx="13">
                  <c:v>5952</c:v>
                </c:pt>
                <c:pt idx="14">
                  <c:v>5953</c:v>
                </c:pt>
                <c:pt idx="15">
                  <c:v>5954</c:v>
                </c:pt>
                <c:pt idx="16">
                  <c:v>5955</c:v>
                </c:pt>
                <c:pt idx="17">
                  <c:v>5956</c:v>
                </c:pt>
                <c:pt idx="18">
                  <c:v>5957</c:v>
                </c:pt>
                <c:pt idx="19">
                  <c:v>5958</c:v>
                </c:pt>
                <c:pt idx="20">
                  <c:v>5959</c:v>
                </c:pt>
                <c:pt idx="21">
                  <c:v>5960</c:v>
                </c:pt>
                <c:pt idx="22">
                  <c:v>5961</c:v>
                </c:pt>
                <c:pt idx="23">
                  <c:v>5962</c:v>
                </c:pt>
                <c:pt idx="24">
                  <c:v>5963</c:v>
                </c:pt>
                <c:pt idx="25">
                  <c:v>5964</c:v>
                </c:pt>
                <c:pt idx="26">
                  <c:v>5965</c:v>
                </c:pt>
                <c:pt idx="27">
                  <c:v>5966</c:v>
                </c:pt>
                <c:pt idx="28">
                  <c:v>5967</c:v>
                </c:pt>
                <c:pt idx="29">
                  <c:v>5968</c:v>
                </c:pt>
                <c:pt idx="30">
                  <c:v>5969</c:v>
                </c:pt>
                <c:pt idx="31">
                  <c:v>5970</c:v>
                </c:pt>
                <c:pt idx="32">
                  <c:v>5971</c:v>
                </c:pt>
                <c:pt idx="33">
                  <c:v>5972</c:v>
                </c:pt>
                <c:pt idx="34">
                  <c:v>5973</c:v>
                </c:pt>
                <c:pt idx="35">
                  <c:v>5974</c:v>
                </c:pt>
                <c:pt idx="36">
                  <c:v>5975</c:v>
                </c:pt>
                <c:pt idx="37">
                  <c:v>5976</c:v>
                </c:pt>
                <c:pt idx="38">
                  <c:v>5977</c:v>
                </c:pt>
                <c:pt idx="39">
                  <c:v>5978</c:v>
                </c:pt>
                <c:pt idx="40">
                  <c:v>5979</c:v>
                </c:pt>
                <c:pt idx="41">
                  <c:v>5980</c:v>
                </c:pt>
                <c:pt idx="42">
                  <c:v>5981</c:v>
                </c:pt>
                <c:pt idx="43">
                  <c:v>5982</c:v>
                </c:pt>
                <c:pt idx="44">
                  <c:v>5983</c:v>
                </c:pt>
                <c:pt idx="45">
                  <c:v>5984</c:v>
                </c:pt>
                <c:pt idx="46">
                  <c:v>5985</c:v>
                </c:pt>
                <c:pt idx="47">
                  <c:v>5986</c:v>
                </c:pt>
                <c:pt idx="48">
                  <c:v>5987</c:v>
                </c:pt>
                <c:pt idx="49">
                  <c:v>5988</c:v>
                </c:pt>
                <c:pt idx="50">
                  <c:v>5989</c:v>
                </c:pt>
                <c:pt idx="51">
                  <c:v>5990</c:v>
                </c:pt>
                <c:pt idx="52">
                  <c:v>5991</c:v>
                </c:pt>
                <c:pt idx="53">
                  <c:v>5992</c:v>
                </c:pt>
                <c:pt idx="54">
                  <c:v>5993</c:v>
                </c:pt>
                <c:pt idx="55">
                  <c:v>5994</c:v>
                </c:pt>
                <c:pt idx="56">
                  <c:v>5995</c:v>
                </c:pt>
                <c:pt idx="57">
                  <c:v>5996</c:v>
                </c:pt>
                <c:pt idx="58">
                  <c:v>5997</c:v>
                </c:pt>
                <c:pt idx="59">
                  <c:v>5998</c:v>
                </c:pt>
                <c:pt idx="60">
                  <c:v>5999</c:v>
                </c:pt>
                <c:pt idx="61">
                  <c:v>6000</c:v>
                </c:pt>
                <c:pt idx="62">
                  <c:v>6001</c:v>
                </c:pt>
                <c:pt idx="63">
                  <c:v>6002</c:v>
                </c:pt>
                <c:pt idx="64">
                  <c:v>6003</c:v>
                </c:pt>
                <c:pt idx="65">
                  <c:v>6004</c:v>
                </c:pt>
                <c:pt idx="66">
                  <c:v>6005</c:v>
                </c:pt>
                <c:pt idx="67">
                  <c:v>6006</c:v>
                </c:pt>
                <c:pt idx="68">
                  <c:v>6007</c:v>
                </c:pt>
                <c:pt idx="69">
                  <c:v>6008</c:v>
                </c:pt>
                <c:pt idx="70">
                  <c:v>6009</c:v>
                </c:pt>
                <c:pt idx="71">
                  <c:v>6010</c:v>
                </c:pt>
                <c:pt idx="72">
                  <c:v>6011</c:v>
                </c:pt>
                <c:pt idx="73">
                  <c:v>6012</c:v>
                </c:pt>
                <c:pt idx="74">
                  <c:v>6013</c:v>
                </c:pt>
                <c:pt idx="75">
                  <c:v>6014</c:v>
                </c:pt>
                <c:pt idx="76">
                  <c:v>6015</c:v>
                </c:pt>
                <c:pt idx="77">
                  <c:v>6016</c:v>
                </c:pt>
                <c:pt idx="78">
                  <c:v>6017</c:v>
                </c:pt>
                <c:pt idx="79">
                  <c:v>6018</c:v>
                </c:pt>
                <c:pt idx="80">
                  <c:v>6019</c:v>
                </c:pt>
                <c:pt idx="81">
                  <c:v>6020</c:v>
                </c:pt>
                <c:pt idx="82">
                  <c:v>6021</c:v>
                </c:pt>
                <c:pt idx="83">
                  <c:v>6022</c:v>
                </c:pt>
                <c:pt idx="84">
                  <c:v>6023</c:v>
                </c:pt>
                <c:pt idx="85">
                  <c:v>6024</c:v>
                </c:pt>
                <c:pt idx="86">
                  <c:v>6025</c:v>
                </c:pt>
                <c:pt idx="87">
                  <c:v>6026</c:v>
                </c:pt>
                <c:pt idx="88">
                  <c:v>6027</c:v>
                </c:pt>
                <c:pt idx="89">
                  <c:v>6028</c:v>
                </c:pt>
                <c:pt idx="90">
                  <c:v>6029</c:v>
                </c:pt>
                <c:pt idx="91">
                  <c:v>6030</c:v>
                </c:pt>
                <c:pt idx="92">
                  <c:v>6031</c:v>
                </c:pt>
                <c:pt idx="93">
                  <c:v>6032</c:v>
                </c:pt>
                <c:pt idx="94">
                  <c:v>6033</c:v>
                </c:pt>
                <c:pt idx="95">
                  <c:v>6034</c:v>
                </c:pt>
                <c:pt idx="96">
                  <c:v>6035</c:v>
                </c:pt>
                <c:pt idx="97">
                  <c:v>6036</c:v>
                </c:pt>
                <c:pt idx="98">
                  <c:v>6037</c:v>
                </c:pt>
                <c:pt idx="99">
                  <c:v>6038</c:v>
                </c:pt>
                <c:pt idx="100">
                  <c:v>6039</c:v>
                </c:pt>
                <c:pt idx="101">
                  <c:v>6040</c:v>
                </c:pt>
                <c:pt idx="102">
                  <c:v>6041</c:v>
                </c:pt>
                <c:pt idx="103">
                  <c:v>6042</c:v>
                </c:pt>
                <c:pt idx="104">
                  <c:v>6043</c:v>
                </c:pt>
                <c:pt idx="105">
                  <c:v>6044</c:v>
                </c:pt>
                <c:pt idx="106">
                  <c:v>6045</c:v>
                </c:pt>
                <c:pt idx="107">
                  <c:v>6046</c:v>
                </c:pt>
                <c:pt idx="108">
                  <c:v>6047</c:v>
                </c:pt>
                <c:pt idx="109">
                  <c:v>6048</c:v>
                </c:pt>
                <c:pt idx="110">
                  <c:v>6049</c:v>
                </c:pt>
                <c:pt idx="111">
                  <c:v>6050</c:v>
                </c:pt>
                <c:pt idx="112">
                  <c:v>6051</c:v>
                </c:pt>
                <c:pt idx="113">
                  <c:v>6052</c:v>
                </c:pt>
                <c:pt idx="114">
                  <c:v>6053</c:v>
                </c:pt>
                <c:pt idx="115">
                  <c:v>6054</c:v>
                </c:pt>
                <c:pt idx="116">
                  <c:v>6055</c:v>
                </c:pt>
                <c:pt idx="117">
                  <c:v>6056</c:v>
                </c:pt>
                <c:pt idx="118">
                  <c:v>6057</c:v>
                </c:pt>
                <c:pt idx="119">
                  <c:v>6058</c:v>
                </c:pt>
                <c:pt idx="120">
                  <c:v>6059</c:v>
                </c:pt>
                <c:pt idx="121">
                  <c:v>6060</c:v>
                </c:pt>
                <c:pt idx="122">
                  <c:v>6061</c:v>
                </c:pt>
                <c:pt idx="123">
                  <c:v>6062</c:v>
                </c:pt>
                <c:pt idx="124">
                  <c:v>6063</c:v>
                </c:pt>
                <c:pt idx="125">
                  <c:v>6064</c:v>
                </c:pt>
                <c:pt idx="126">
                  <c:v>6065</c:v>
                </c:pt>
                <c:pt idx="127">
                  <c:v>6066</c:v>
                </c:pt>
                <c:pt idx="128">
                  <c:v>6067</c:v>
                </c:pt>
                <c:pt idx="129">
                  <c:v>6068</c:v>
                </c:pt>
                <c:pt idx="130">
                  <c:v>6069</c:v>
                </c:pt>
                <c:pt idx="131">
                  <c:v>6070</c:v>
                </c:pt>
                <c:pt idx="132">
                  <c:v>6071</c:v>
                </c:pt>
                <c:pt idx="133">
                  <c:v>6072</c:v>
                </c:pt>
                <c:pt idx="134">
                  <c:v>6073</c:v>
                </c:pt>
                <c:pt idx="135">
                  <c:v>6074</c:v>
                </c:pt>
                <c:pt idx="136">
                  <c:v>6075</c:v>
                </c:pt>
                <c:pt idx="137">
                  <c:v>6076</c:v>
                </c:pt>
                <c:pt idx="138">
                  <c:v>6077</c:v>
                </c:pt>
                <c:pt idx="139">
                  <c:v>6078</c:v>
                </c:pt>
                <c:pt idx="140">
                  <c:v>6079</c:v>
                </c:pt>
                <c:pt idx="141">
                  <c:v>6080</c:v>
                </c:pt>
                <c:pt idx="142">
                  <c:v>6081</c:v>
                </c:pt>
                <c:pt idx="143">
                  <c:v>6082</c:v>
                </c:pt>
                <c:pt idx="144">
                  <c:v>6083</c:v>
                </c:pt>
                <c:pt idx="145">
                  <c:v>6084</c:v>
                </c:pt>
                <c:pt idx="146">
                  <c:v>6085</c:v>
                </c:pt>
                <c:pt idx="147">
                  <c:v>6086</c:v>
                </c:pt>
                <c:pt idx="148">
                  <c:v>6087</c:v>
                </c:pt>
                <c:pt idx="149">
                  <c:v>6088</c:v>
                </c:pt>
                <c:pt idx="150">
                  <c:v>6089</c:v>
                </c:pt>
                <c:pt idx="151">
                  <c:v>6090</c:v>
                </c:pt>
                <c:pt idx="152">
                  <c:v>6091</c:v>
                </c:pt>
                <c:pt idx="153">
                  <c:v>6092</c:v>
                </c:pt>
                <c:pt idx="154">
                  <c:v>6093</c:v>
                </c:pt>
                <c:pt idx="155">
                  <c:v>6094</c:v>
                </c:pt>
                <c:pt idx="156">
                  <c:v>6095</c:v>
                </c:pt>
                <c:pt idx="157">
                  <c:v>6096</c:v>
                </c:pt>
                <c:pt idx="158">
                  <c:v>6097</c:v>
                </c:pt>
                <c:pt idx="159">
                  <c:v>6098</c:v>
                </c:pt>
                <c:pt idx="160">
                  <c:v>6099</c:v>
                </c:pt>
                <c:pt idx="161">
                  <c:v>6100</c:v>
                </c:pt>
                <c:pt idx="162">
                  <c:v>6101</c:v>
                </c:pt>
                <c:pt idx="163">
                  <c:v>6102</c:v>
                </c:pt>
                <c:pt idx="164">
                  <c:v>6103</c:v>
                </c:pt>
                <c:pt idx="165">
                  <c:v>6104</c:v>
                </c:pt>
                <c:pt idx="166">
                  <c:v>6105</c:v>
                </c:pt>
                <c:pt idx="167">
                  <c:v>6106</c:v>
                </c:pt>
                <c:pt idx="168">
                  <c:v>6107</c:v>
                </c:pt>
                <c:pt idx="169">
                  <c:v>6108</c:v>
                </c:pt>
                <c:pt idx="170">
                  <c:v>6109</c:v>
                </c:pt>
                <c:pt idx="171">
                  <c:v>6110</c:v>
                </c:pt>
                <c:pt idx="172">
                  <c:v>6111</c:v>
                </c:pt>
                <c:pt idx="173">
                  <c:v>6112</c:v>
                </c:pt>
                <c:pt idx="174">
                  <c:v>6113</c:v>
                </c:pt>
                <c:pt idx="175">
                  <c:v>6114</c:v>
                </c:pt>
                <c:pt idx="176">
                  <c:v>6115</c:v>
                </c:pt>
                <c:pt idx="177">
                  <c:v>6116</c:v>
                </c:pt>
                <c:pt idx="178">
                  <c:v>6117</c:v>
                </c:pt>
                <c:pt idx="179">
                  <c:v>6118</c:v>
                </c:pt>
                <c:pt idx="180">
                  <c:v>6119</c:v>
                </c:pt>
                <c:pt idx="181">
                  <c:v>6120</c:v>
                </c:pt>
                <c:pt idx="182">
                  <c:v>6121</c:v>
                </c:pt>
                <c:pt idx="183">
                  <c:v>6122</c:v>
                </c:pt>
                <c:pt idx="184">
                  <c:v>6123</c:v>
                </c:pt>
                <c:pt idx="185">
                  <c:v>6124</c:v>
                </c:pt>
                <c:pt idx="186">
                  <c:v>6125</c:v>
                </c:pt>
                <c:pt idx="187">
                  <c:v>6126</c:v>
                </c:pt>
                <c:pt idx="188">
                  <c:v>6127</c:v>
                </c:pt>
                <c:pt idx="189">
                  <c:v>6128</c:v>
                </c:pt>
                <c:pt idx="190">
                  <c:v>6129</c:v>
                </c:pt>
                <c:pt idx="191">
                  <c:v>6130</c:v>
                </c:pt>
                <c:pt idx="192">
                  <c:v>6131</c:v>
                </c:pt>
                <c:pt idx="193">
                  <c:v>6132</c:v>
                </c:pt>
                <c:pt idx="194">
                  <c:v>6133</c:v>
                </c:pt>
                <c:pt idx="195">
                  <c:v>6134</c:v>
                </c:pt>
                <c:pt idx="196">
                  <c:v>6135</c:v>
                </c:pt>
                <c:pt idx="197">
                  <c:v>6136</c:v>
                </c:pt>
                <c:pt idx="198">
                  <c:v>6137</c:v>
                </c:pt>
                <c:pt idx="199">
                  <c:v>6138</c:v>
                </c:pt>
                <c:pt idx="200">
                  <c:v>6139</c:v>
                </c:pt>
                <c:pt idx="201">
                  <c:v>6140</c:v>
                </c:pt>
                <c:pt idx="202">
                  <c:v>6141</c:v>
                </c:pt>
                <c:pt idx="203">
                  <c:v>6142</c:v>
                </c:pt>
                <c:pt idx="204">
                  <c:v>6143</c:v>
                </c:pt>
                <c:pt idx="205">
                  <c:v>6144</c:v>
                </c:pt>
                <c:pt idx="206">
                  <c:v>6145</c:v>
                </c:pt>
                <c:pt idx="207">
                  <c:v>6146</c:v>
                </c:pt>
                <c:pt idx="208">
                  <c:v>6147</c:v>
                </c:pt>
                <c:pt idx="209">
                  <c:v>6148</c:v>
                </c:pt>
                <c:pt idx="210">
                  <c:v>6149</c:v>
                </c:pt>
                <c:pt idx="211">
                  <c:v>6150</c:v>
                </c:pt>
                <c:pt idx="212">
                  <c:v>6151</c:v>
                </c:pt>
                <c:pt idx="213">
                  <c:v>6152</c:v>
                </c:pt>
                <c:pt idx="214">
                  <c:v>6153</c:v>
                </c:pt>
                <c:pt idx="215">
                  <c:v>6154</c:v>
                </c:pt>
                <c:pt idx="216">
                  <c:v>6155</c:v>
                </c:pt>
                <c:pt idx="217">
                  <c:v>6156</c:v>
                </c:pt>
                <c:pt idx="218">
                  <c:v>6157</c:v>
                </c:pt>
                <c:pt idx="219">
                  <c:v>6158</c:v>
                </c:pt>
                <c:pt idx="220">
                  <c:v>6159</c:v>
                </c:pt>
                <c:pt idx="221">
                  <c:v>6160</c:v>
                </c:pt>
                <c:pt idx="222">
                  <c:v>6161</c:v>
                </c:pt>
                <c:pt idx="223">
                  <c:v>6162</c:v>
                </c:pt>
                <c:pt idx="224">
                  <c:v>6163</c:v>
                </c:pt>
                <c:pt idx="225">
                  <c:v>6164</c:v>
                </c:pt>
                <c:pt idx="226">
                  <c:v>6165</c:v>
                </c:pt>
                <c:pt idx="227">
                  <c:v>6166</c:v>
                </c:pt>
                <c:pt idx="228">
                  <c:v>6167</c:v>
                </c:pt>
                <c:pt idx="229">
                  <c:v>6168</c:v>
                </c:pt>
                <c:pt idx="230">
                  <c:v>6169</c:v>
                </c:pt>
                <c:pt idx="231">
                  <c:v>6170</c:v>
                </c:pt>
                <c:pt idx="232">
                  <c:v>6171</c:v>
                </c:pt>
                <c:pt idx="233">
                  <c:v>6172</c:v>
                </c:pt>
                <c:pt idx="234">
                  <c:v>6173</c:v>
                </c:pt>
                <c:pt idx="235">
                  <c:v>6174</c:v>
                </c:pt>
                <c:pt idx="236">
                  <c:v>6175</c:v>
                </c:pt>
                <c:pt idx="237">
                  <c:v>6176</c:v>
                </c:pt>
                <c:pt idx="238">
                  <c:v>6177</c:v>
                </c:pt>
                <c:pt idx="239">
                  <c:v>6178</c:v>
                </c:pt>
                <c:pt idx="240">
                  <c:v>6179</c:v>
                </c:pt>
                <c:pt idx="241">
                  <c:v>6180</c:v>
                </c:pt>
                <c:pt idx="242">
                  <c:v>6181</c:v>
                </c:pt>
                <c:pt idx="243">
                  <c:v>6182</c:v>
                </c:pt>
                <c:pt idx="244">
                  <c:v>6183</c:v>
                </c:pt>
                <c:pt idx="245">
                  <c:v>6184</c:v>
                </c:pt>
              </c:numCache>
            </c:numRef>
          </c:xVal>
          <c:yVal>
            <c:numRef>
              <c:f>Graph!$D$1134:$D$1377</c:f>
              <c:numCache>
                <c:formatCode>General</c:formatCode>
                <c:ptCount val="244"/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</c:numCache>
            </c:numRef>
          </c:yVal>
          <c:smooth val="1"/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Graph!$A$1133:$A$1378</c:f>
              <c:numCache>
                <c:formatCode>General</c:formatCode>
                <c:ptCount val="246"/>
                <c:pt idx="0">
                  <c:v>5939</c:v>
                </c:pt>
                <c:pt idx="1">
                  <c:v>5940</c:v>
                </c:pt>
                <c:pt idx="2">
                  <c:v>5941</c:v>
                </c:pt>
                <c:pt idx="3">
                  <c:v>5942</c:v>
                </c:pt>
                <c:pt idx="4">
                  <c:v>5943</c:v>
                </c:pt>
                <c:pt idx="5">
                  <c:v>5944</c:v>
                </c:pt>
                <c:pt idx="6">
                  <c:v>5945</c:v>
                </c:pt>
                <c:pt idx="7">
                  <c:v>5946</c:v>
                </c:pt>
                <c:pt idx="8">
                  <c:v>5947</c:v>
                </c:pt>
                <c:pt idx="9">
                  <c:v>5948</c:v>
                </c:pt>
                <c:pt idx="10">
                  <c:v>5949</c:v>
                </c:pt>
                <c:pt idx="11">
                  <c:v>5950</c:v>
                </c:pt>
                <c:pt idx="12">
                  <c:v>5951</c:v>
                </c:pt>
                <c:pt idx="13">
                  <c:v>5952</c:v>
                </c:pt>
                <c:pt idx="14">
                  <c:v>5953</c:v>
                </c:pt>
                <c:pt idx="15">
                  <c:v>5954</c:v>
                </c:pt>
                <c:pt idx="16">
                  <c:v>5955</c:v>
                </c:pt>
                <c:pt idx="17">
                  <c:v>5956</c:v>
                </c:pt>
                <c:pt idx="18">
                  <c:v>5957</c:v>
                </c:pt>
                <c:pt idx="19">
                  <c:v>5958</c:v>
                </c:pt>
                <c:pt idx="20">
                  <c:v>5959</c:v>
                </c:pt>
                <c:pt idx="21">
                  <c:v>5960</c:v>
                </c:pt>
                <c:pt idx="22">
                  <c:v>5961</c:v>
                </c:pt>
                <c:pt idx="23">
                  <c:v>5962</c:v>
                </c:pt>
                <c:pt idx="24">
                  <c:v>5963</c:v>
                </c:pt>
                <c:pt idx="25">
                  <c:v>5964</c:v>
                </c:pt>
                <c:pt idx="26">
                  <c:v>5965</c:v>
                </c:pt>
                <c:pt idx="27">
                  <c:v>5966</c:v>
                </c:pt>
                <c:pt idx="28">
                  <c:v>5967</c:v>
                </c:pt>
                <c:pt idx="29">
                  <c:v>5968</c:v>
                </c:pt>
                <c:pt idx="30">
                  <c:v>5969</c:v>
                </c:pt>
                <c:pt idx="31">
                  <c:v>5970</c:v>
                </c:pt>
                <c:pt idx="32">
                  <c:v>5971</c:v>
                </c:pt>
                <c:pt idx="33">
                  <c:v>5972</c:v>
                </c:pt>
                <c:pt idx="34">
                  <c:v>5973</c:v>
                </c:pt>
                <c:pt idx="35">
                  <c:v>5974</c:v>
                </c:pt>
                <c:pt idx="36">
                  <c:v>5975</c:v>
                </c:pt>
                <c:pt idx="37">
                  <c:v>5976</c:v>
                </c:pt>
                <c:pt idx="38">
                  <c:v>5977</c:v>
                </c:pt>
                <c:pt idx="39">
                  <c:v>5978</c:v>
                </c:pt>
                <c:pt idx="40">
                  <c:v>5979</c:v>
                </c:pt>
                <c:pt idx="41">
                  <c:v>5980</c:v>
                </c:pt>
                <c:pt idx="42">
                  <c:v>5981</c:v>
                </c:pt>
                <c:pt idx="43">
                  <c:v>5982</c:v>
                </c:pt>
                <c:pt idx="44">
                  <c:v>5983</c:v>
                </c:pt>
                <c:pt idx="45">
                  <c:v>5984</c:v>
                </c:pt>
                <c:pt idx="46">
                  <c:v>5985</c:v>
                </c:pt>
                <c:pt idx="47">
                  <c:v>5986</c:v>
                </c:pt>
                <c:pt idx="48">
                  <c:v>5987</c:v>
                </c:pt>
                <c:pt idx="49">
                  <c:v>5988</c:v>
                </c:pt>
                <c:pt idx="50">
                  <c:v>5989</c:v>
                </c:pt>
                <c:pt idx="51">
                  <c:v>5990</c:v>
                </c:pt>
                <c:pt idx="52">
                  <c:v>5991</c:v>
                </c:pt>
                <c:pt idx="53">
                  <c:v>5992</c:v>
                </c:pt>
                <c:pt idx="54">
                  <c:v>5993</c:v>
                </c:pt>
                <c:pt idx="55">
                  <c:v>5994</c:v>
                </c:pt>
                <c:pt idx="56">
                  <c:v>5995</c:v>
                </c:pt>
                <c:pt idx="57">
                  <c:v>5996</c:v>
                </c:pt>
                <c:pt idx="58">
                  <c:v>5997</c:v>
                </c:pt>
                <c:pt idx="59">
                  <c:v>5998</c:v>
                </c:pt>
                <c:pt idx="60">
                  <c:v>5999</c:v>
                </c:pt>
                <c:pt idx="61">
                  <c:v>6000</c:v>
                </c:pt>
                <c:pt idx="62">
                  <c:v>6001</c:v>
                </c:pt>
                <c:pt idx="63">
                  <c:v>6002</c:v>
                </c:pt>
                <c:pt idx="64">
                  <c:v>6003</c:v>
                </c:pt>
                <c:pt idx="65">
                  <c:v>6004</c:v>
                </c:pt>
                <c:pt idx="66">
                  <c:v>6005</c:v>
                </c:pt>
                <c:pt idx="67">
                  <c:v>6006</c:v>
                </c:pt>
                <c:pt idx="68">
                  <c:v>6007</c:v>
                </c:pt>
                <c:pt idx="69">
                  <c:v>6008</c:v>
                </c:pt>
                <c:pt idx="70">
                  <c:v>6009</c:v>
                </c:pt>
                <c:pt idx="71">
                  <c:v>6010</c:v>
                </c:pt>
                <c:pt idx="72">
                  <c:v>6011</c:v>
                </c:pt>
                <c:pt idx="73">
                  <c:v>6012</c:v>
                </c:pt>
                <c:pt idx="74">
                  <c:v>6013</c:v>
                </c:pt>
                <c:pt idx="75">
                  <c:v>6014</c:v>
                </c:pt>
                <c:pt idx="76">
                  <c:v>6015</c:v>
                </c:pt>
                <c:pt idx="77">
                  <c:v>6016</c:v>
                </c:pt>
                <c:pt idx="78">
                  <c:v>6017</c:v>
                </c:pt>
                <c:pt idx="79">
                  <c:v>6018</c:v>
                </c:pt>
                <c:pt idx="80">
                  <c:v>6019</c:v>
                </c:pt>
                <c:pt idx="81">
                  <c:v>6020</c:v>
                </c:pt>
                <c:pt idx="82">
                  <c:v>6021</c:v>
                </c:pt>
                <c:pt idx="83">
                  <c:v>6022</c:v>
                </c:pt>
                <c:pt idx="84">
                  <c:v>6023</c:v>
                </c:pt>
                <c:pt idx="85">
                  <c:v>6024</c:v>
                </c:pt>
                <c:pt idx="86">
                  <c:v>6025</c:v>
                </c:pt>
                <c:pt idx="87">
                  <c:v>6026</c:v>
                </c:pt>
                <c:pt idx="88">
                  <c:v>6027</c:v>
                </c:pt>
                <c:pt idx="89">
                  <c:v>6028</c:v>
                </c:pt>
                <c:pt idx="90">
                  <c:v>6029</c:v>
                </c:pt>
                <c:pt idx="91">
                  <c:v>6030</c:v>
                </c:pt>
                <c:pt idx="92">
                  <c:v>6031</c:v>
                </c:pt>
                <c:pt idx="93">
                  <c:v>6032</c:v>
                </c:pt>
                <c:pt idx="94">
                  <c:v>6033</c:v>
                </c:pt>
                <c:pt idx="95">
                  <c:v>6034</c:v>
                </c:pt>
                <c:pt idx="96">
                  <c:v>6035</c:v>
                </c:pt>
                <c:pt idx="97">
                  <c:v>6036</c:v>
                </c:pt>
                <c:pt idx="98">
                  <c:v>6037</c:v>
                </c:pt>
                <c:pt idx="99">
                  <c:v>6038</c:v>
                </c:pt>
                <c:pt idx="100">
                  <c:v>6039</c:v>
                </c:pt>
                <c:pt idx="101">
                  <c:v>6040</c:v>
                </c:pt>
                <c:pt idx="102">
                  <c:v>6041</c:v>
                </c:pt>
                <c:pt idx="103">
                  <c:v>6042</c:v>
                </c:pt>
                <c:pt idx="104">
                  <c:v>6043</c:v>
                </c:pt>
                <c:pt idx="105">
                  <c:v>6044</c:v>
                </c:pt>
                <c:pt idx="106">
                  <c:v>6045</c:v>
                </c:pt>
                <c:pt idx="107">
                  <c:v>6046</c:v>
                </c:pt>
                <c:pt idx="108">
                  <c:v>6047</c:v>
                </c:pt>
                <c:pt idx="109">
                  <c:v>6048</c:v>
                </c:pt>
                <c:pt idx="110">
                  <c:v>6049</c:v>
                </c:pt>
                <c:pt idx="111">
                  <c:v>6050</c:v>
                </c:pt>
                <c:pt idx="112">
                  <c:v>6051</c:v>
                </c:pt>
                <c:pt idx="113">
                  <c:v>6052</c:v>
                </c:pt>
                <c:pt idx="114">
                  <c:v>6053</c:v>
                </c:pt>
                <c:pt idx="115">
                  <c:v>6054</c:v>
                </c:pt>
                <c:pt idx="116">
                  <c:v>6055</c:v>
                </c:pt>
                <c:pt idx="117">
                  <c:v>6056</c:v>
                </c:pt>
                <c:pt idx="118">
                  <c:v>6057</c:v>
                </c:pt>
                <c:pt idx="119">
                  <c:v>6058</c:v>
                </c:pt>
                <c:pt idx="120">
                  <c:v>6059</c:v>
                </c:pt>
                <c:pt idx="121">
                  <c:v>6060</c:v>
                </c:pt>
                <c:pt idx="122">
                  <c:v>6061</c:v>
                </c:pt>
                <c:pt idx="123">
                  <c:v>6062</c:v>
                </c:pt>
                <c:pt idx="124">
                  <c:v>6063</c:v>
                </c:pt>
                <c:pt idx="125">
                  <c:v>6064</c:v>
                </c:pt>
                <c:pt idx="126">
                  <c:v>6065</c:v>
                </c:pt>
                <c:pt idx="127">
                  <c:v>6066</c:v>
                </c:pt>
                <c:pt idx="128">
                  <c:v>6067</c:v>
                </c:pt>
                <c:pt idx="129">
                  <c:v>6068</c:v>
                </c:pt>
                <c:pt idx="130">
                  <c:v>6069</c:v>
                </c:pt>
                <c:pt idx="131">
                  <c:v>6070</c:v>
                </c:pt>
                <c:pt idx="132">
                  <c:v>6071</c:v>
                </c:pt>
                <c:pt idx="133">
                  <c:v>6072</c:v>
                </c:pt>
                <c:pt idx="134">
                  <c:v>6073</c:v>
                </c:pt>
                <c:pt idx="135">
                  <c:v>6074</c:v>
                </c:pt>
                <c:pt idx="136">
                  <c:v>6075</c:v>
                </c:pt>
                <c:pt idx="137">
                  <c:v>6076</c:v>
                </c:pt>
                <c:pt idx="138">
                  <c:v>6077</c:v>
                </c:pt>
                <c:pt idx="139">
                  <c:v>6078</c:v>
                </c:pt>
                <c:pt idx="140">
                  <c:v>6079</c:v>
                </c:pt>
                <c:pt idx="141">
                  <c:v>6080</c:v>
                </c:pt>
                <c:pt idx="142">
                  <c:v>6081</c:v>
                </c:pt>
                <c:pt idx="143">
                  <c:v>6082</c:v>
                </c:pt>
                <c:pt idx="144">
                  <c:v>6083</c:v>
                </c:pt>
                <c:pt idx="145">
                  <c:v>6084</c:v>
                </c:pt>
                <c:pt idx="146">
                  <c:v>6085</c:v>
                </c:pt>
                <c:pt idx="147">
                  <c:v>6086</c:v>
                </c:pt>
                <c:pt idx="148">
                  <c:v>6087</c:v>
                </c:pt>
                <c:pt idx="149">
                  <c:v>6088</c:v>
                </c:pt>
                <c:pt idx="150">
                  <c:v>6089</c:v>
                </c:pt>
                <c:pt idx="151">
                  <c:v>6090</c:v>
                </c:pt>
                <c:pt idx="152">
                  <c:v>6091</c:v>
                </c:pt>
                <c:pt idx="153">
                  <c:v>6092</c:v>
                </c:pt>
                <c:pt idx="154">
                  <c:v>6093</c:v>
                </c:pt>
                <c:pt idx="155">
                  <c:v>6094</c:v>
                </c:pt>
                <c:pt idx="156">
                  <c:v>6095</c:v>
                </c:pt>
                <c:pt idx="157">
                  <c:v>6096</c:v>
                </c:pt>
                <c:pt idx="158">
                  <c:v>6097</c:v>
                </c:pt>
                <c:pt idx="159">
                  <c:v>6098</c:v>
                </c:pt>
                <c:pt idx="160">
                  <c:v>6099</c:v>
                </c:pt>
                <c:pt idx="161">
                  <c:v>6100</c:v>
                </c:pt>
                <c:pt idx="162">
                  <c:v>6101</c:v>
                </c:pt>
                <c:pt idx="163">
                  <c:v>6102</c:v>
                </c:pt>
                <c:pt idx="164">
                  <c:v>6103</c:v>
                </c:pt>
                <c:pt idx="165">
                  <c:v>6104</c:v>
                </c:pt>
                <c:pt idx="166">
                  <c:v>6105</c:v>
                </c:pt>
                <c:pt idx="167">
                  <c:v>6106</c:v>
                </c:pt>
                <c:pt idx="168">
                  <c:v>6107</c:v>
                </c:pt>
                <c:pt idx="169">
                  <c:v>6108</c:v>
                </c:pt>
                <c:pt idx="170">
                  <c:v>6109</c:v>
                </c:pt>
                <c:pt idx="171">
                  <c:v>6110</c:v>
                </c:pt>
                <c:pt idx="172">
                  <c:v>6111</c:v>
                </c:pt>
                <c:pt idx="173">
                  <c:v>6112</c:v>
                </c:pt>
                <c:pt idx="174">
                  <c:v>6113</c:v>
                </c:pt>
                <c:pt idx="175">
                  <c:v>6114</c:v>
                </c:pt>
                <c:pt idx="176">
                  <c:v>6115</c:v>
                </c:pt>
                <c:pt idx="177">
                  <c:v>6116</c:v>
                </c:pt>
                <c:pt idx="178">
                  <c:v>6117</c:v>
                </c:pt>
                <c:pt idx="179">
                  <c:v>6118</c:v>
                </c:pt>
                <c:pt idx="180">
                  <c:v>6119</c:v>
                </c:pt>
                <c:pt idx="181">
                  <c:v>6120</c:v>
                </c:pt>
                <c:pt idx="182">
                  <c:v>6121</c:v>
                </c:pt>
                <c:pt idx="183">
                  <c:v>6122</c:v>
                </c:pt>
                <c:pt idx="184">
                  <c:v>6123</c:v>
                </c:pt>
                <c:pt idx="185">
                  <c:v>6124</c:v>
                </c:pt>
                <c:pt idx="186">
                  <c:v>6125</c:v>
                </c:pt>
                <c:pt idx="187">
                  <c:v>6126</c:v>
                </c:pt>
                <c:pt idx="188">
                  <c:v>6127</c:v>
                </c:pt>
                <c:pt idx="189">
                  <c:v>6128</c:v>
                </c:pt>
                <c:pt idx="190">
                  <c:v>6129</c:v>
                </c:pt>
                <c:pt idx="191">
                  <c:v>6130</c:v>
                </c:pt>
                <c:pt idx="192">
                  <c:v>6131</c:v>
                </c:pt>
                <c:pt idx="193">
                  <c:v>6132</c:v>
                </c:pt>
                <c:pt idx="194">
                  <c:v>6133</c:v>
                </c:pt>
                <c:pt idx="195">
                  <c:v>6134</c:v>
                </c:pt>
                <c:pt idx="196">
                  <c:v>6135</c:v>
                </c:pt>
                <c:pt idx="197">
                  <c:v>6136</c:v>
                </c:pt>
                <c:pt idx="198">
                  <c:v>6137</c:v>
                </c:pt>
                <c:pt idx="199">
                  <c:v>6138</c:v>
                </c:pt>
                <c:pt idx="200">
                  <c:v>6139</c:v>
                </c:pt>
                <c:pt idx="201">
                  <c:v>6140</c:v>
                </c:pt>
                <c:pt idx="202">
                  <c:v>6141</c:v>
                </c:pt>
                <c:pt idx="203">
                  <c:v>6142</c:v>
                </c:pt>
                <c:pt idx="204">
                  <c:v>6143</c:v>
                </c:pt>
                <c:pt idx="205">
                  <c:v>6144</c:v>
                </c:pt>
                <c:pt idx="206">
                  <c:v>6145</c:v>
                </c:pt>
                <c:pt idx="207">
                  <c:v>6146</c:v>
                </c:pt>
                <c:pt idx="208">
                  <c:v>6147</c:v>
                </c:pt>
                <c:pt idx="209">
                  <c:v>6148</c:v>
                </c:pt>
                <c:pt idx="210">
                  <c:v>6149</c:v>
                </c:pt>
                <c:pt idx="211">
                  <c:v>6150</c:v>
                </c:pt>
                <c:pt idx="212">
                  <c:v>6151</c:v>
                </c:pt>
                <c:pt idx="213">
                  <c:v>6152</c:v>
                </c:pt>
                <c:pt idx="214">
                  <c:v>6153</c:v>
                </c:pt>
                <c:pt idx="215">
                  <c:v>6154</c:v>
                </c:pt>
                <c:pt idx="216">
                  <c:v>6155</c:v>
                </c:pt>
                <c:pt idx="217">
                  <c:v>6156</c:v>
                </c:pt>
                <c:pt idx="218">
                  <c:v>6157</c:v>
                </c:pt>
                <c:pt idx="219">
                  <c:v>6158</c:v>
                </c:pt>
                <c:pt idx="220">
                  <c:v>6159</c:v>
                </c:pt>
                <c:pt idx="221">
                  <c:v>6160</c:v>
                </c:pt>
                <c:pt idx="222">
                  <c:v>6161</c:v>
                </c:pt>
                <c:pt idx="223">
                  <c:v>6162</c:v>
                </c:pt>
                <c:pt idx="224">
                  <c:v>6163</c:v>
                </c:pt>
                <c:pt idx="225">
                  <c:v>6164</c:v>
                </c:pt>
                <c:pt idx="226">
                  <c:v>6165</c:v>
                </c:pt>
                <c:pt idx="227">
                  <c:v>6166</c:v>
                </c:pt>
                <c:pt idx="228">
                  <c:v>6167</c:v>
                </c:pt>
                <c:pt idx="229">
                  <c:v>6168</c:v>
                </c:pt>
                <c:pt idx="230">
                  <c:v>6169</c:v>
                </c:pt>
                <c:pt idx="231">
                  <c:v>6170</c:v>
                </c:pt>
                <c:pt idx="232">
                  <c:v>6171</c:v>
                </c:pt>
                <c:pt idx="233">
                  <c:v>6172</c:v>
                </c:pt>
                <c:pt idx="234">
                  <c:v>6173</c:v>
                </c:pt>
                <c:pt idx="235">
                  <c:v>6174</c:v>
                </c:pt>
                <c:pt idx="236">
                  <c:v>6175</c:v>
                </c:pt>
                <c:pt idx="237">
                  <c:v>6176</c:v>
                </c:pt>
                <c:pt idx="238">
                  <c:v>6177</c:v>
                </c:pt>
                <c:pt idx="239">
                  <c:v>6178</c:v>
                </c:pt>
                <c:pt idx="240">
                  <c:v>6179</c:v>
                </c:pt>
                <c:pt idx="241">
                  <c:v>6180</c:v>
                </c:pt>
                <c:pt idx="242">
                  <c:v>6181</c:v>
                </c:pt>
                <c:pt idx="243">
                  <c:v>6182</c:v>
                </c:pt>
                <c:pt idx="244">
                  <c:v>6183</c:v>
                </c:pt>
                <c:pt idx="245">
                  <c:v>6184</c:v>
                </c:pt>
              </c:numCache>
            </c:numRef>
          </c:xVal>
          <c:yVal>
            <c:numRef>
              <c:f>Graph!$B$1134:$B$1377</c:f>
              <c:numCache>
                <c:formatCode>General</c:formatCode>
                <c:ptCount val="244"/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Graph!$A$1133:$A$1378</c:f>
              <c:numCache>
                <c:formatCode>General</c:formatCode>
                <c:ptCount val="246"/>
                <c:pt idx="0">
                  <c:v>5939</c:v>
                </c:pt>
                <c:pt idx="1">
                  <c:v>5940</c:v>
                </c:pt>
                <c:pt idx="2">
                  <c:v>5941</c:v>
                </c:pt>
                <c:pt idx="3">
                  <c:v>5942</c:v>
                </c:pt>
                <c:pt idx="4">
                  <c:v>5943</c:v>
                </c:pt>
                <c:pt idx="5">
                  <c:v>5944</c:v>
                </c:pt>
                <c:pt idx="6">
                  <c:v>5945</c:v>
                </c:pt>
                <c:pt idx="7">
                  <c:v>5946</c:v>
                </c:pt>
                <c:pt idx="8">
                  <c:v>5947</c:v>
                </c:pt>
                <c:pt idx="9">
                  <c:v>5948</c:v>
                </c:pt>
                <c:pt idx="10">
                  <c:v>5949</c:v>
                </c:pt>
                <c:pt idx="11">
                  <c:v>5950</c:v>
                </c:pt>
                <c:pt idx="12">
                  <c:v>5951</c:v>
                </c:pt>
                <c:pt idx="13">
                  <c:v>5952</c:v>
                </c:pt>
                <c:pt idx="14">
                  <c:v>5953</c:v>
                </c:pt>
                <c:pt idx="15">
                  <c:v>5954</c:v>
                </c:pt>
                <c:pt idx="16">
                  <c:v>5955</c:v>
                </c:pt>
                <c:pt idx="17">
                  <c:v>5956</c:v>
                </c:pt>
                <c:pt idx="18">
                  <c:v>5957</c:v>
                </c:pt>
                <c:pt idx="19">
                  <c:v>5958</c:v>
                </c:pt>
                <c:pt idx="20">
                  <c:v>5959</c:v>
                </c:pt>
                <c:pt idx="21">
                  <c:v>5960</c:v>
                </c:pt>
                <c:pt idx="22">
                  <c:v>5961</c:v>
                </c:pt>
                <c:pt idx="23">
                  <c:v>5962</c:v>
                </c:pt>
                <c:pt idx="24">
                  <c:v>5963</c:v>
                </c:pt>
                <c:pt idx="25">
                  <c:v>5964</c:v>
                </c:pt>
                <c:pt idx="26">
                  <c:v>5965</c:v>
                </c:pt>
                <c:pt idx="27">
                  <c:v>5966</c:v>
                </c:pt>
                <c:pt idx="28">
                  <c:v>5967</c:v>
                </c:pt>
                <c:pt idx="29">
                  <c:v>5968</c:v>
                </c:pt>
                <c:pt idx="30">
                  <c:v>5969</c:v>
                </c:pt>
                <c:pt idx="31">
                  <c:v>5970</c:v>
                </c:pt>
                <c:pt idx="32">
                  <c:v>5971</c:v>
                </c:pt>
                <c:pt idx="33">
                  <c:v>5972</c:v>
                </c:pt>
                <c:pt idx="34">
                  <c:v>5973</c:v>
                </c:pt>
                <c:pt idx="35">
                  <c:v>5974</c:v>
                </c:pt>
                <c:pt idx="36">
                  <c:v>5975</c:v>
                </c:pt>
                <c:pt idx="37">
                  <c:v>5976</c:v>
                </c:pt>
                <c:pt idx="38">
                  <c:v>5977</c:v>
                </c:pt>
                <c:pt idx="39">
                  <c:v>5978</c:v>
                </c:pt>
                <c:pt idx="40">
                  <c:v>5979</c:v>
                </c:pt>
                <c:pt idx="41">
                  <c:v>5980</c:v>
                </c:pt>
                <c:pt idx="42">
                  <c:v>5981</c:v>
                </c:pt>
                <c:pt idx="43">
                  <c:v>5982</c:v>
                </c:pt>
                <c:pt idx="44">
                  <c:v>5983</c:v>
                </c:pt>
                <c:pt idx="45">
                  <c:v>5984</c:v>
                </c:pt>
                <c:pt idx="46">
                  <c:v>5985</c:v>
                </c:pt>
                <c:pt idx="47">
                  <c:v>5986</c:v>
                </c:pt>
                <c:pt idx="48">
                  <c:v>5987</c:v>
                </c:pt>
                <c:pt idx="49">
                  <c:v>5988</c:v>
                </c:pt>
                <c:pt idx="50">
                  <c:v>5989</c:v>
                </c:pt>
                <c:pt idx="51">
                  <c:v>5990</c:v>
                </c:pt>
                <c:pt idx="52">
                  <c:v>5991</c:v>
                </c:pt>
                <c:pt idx="53">
                  <c:v>5992</c:v>
                </c:pt>
                <c:pt idx="54">
                  <c:v>5993</c:v>
                </c:pt>
                <c:pt idx="55">
                  <c:v>5994</c:v>
                </c:pt>
                <c:pt idx="56">
                  <c:v>5995</c:v>
                </c:pt>
                <c:pt idx="57">
                  <c:v>5996</c:v>
                </c:pt>
                <c:pt idx="58">
                  <c:v>5997</c:v>
                </c:pt>
                <c:pt idx="59">
                  <c:v>5998</c:v>
                </c:pt>
                <c:pt idx="60">
                  <c:v>5999</c:v>
                </c:pt>
                <c:pt idx="61">
                  <c:v>6000</c:v>
                </c:pt>
                <c:pt idx="62">
                  <c:v>6001</c:v>
                </c:pt>
                <c:pt idx="63">
                  <c:v>6002</c:v>
                </c:pt>
                <c:pt idx="64">
                  <c:v>6003</c:v>
                </c:pt>
                <c:pt idx="65">
                  <c:v>6004</c:v>
                </c:pt>
                <c:pt idx="66">
                  <c:v>6005</c:v>
                </c:pt>
                <c:pt idx="67">
                  <c:v>6006</c:v>
                </c:pt>
                <c:pt idx="68">
                  <c:v>6007</c:v>
                </c:pt>
                <c:pt idx="69">
                  <c:v>6008</c:v>
                </c:pt>
                <c:pt idx="70">
                  <c:v>6009</c:v>
                </c:pt>
                <c:pt idx="71">
                  <c:v>6010</c:v>
                </c:pt>
                <c:pt idx="72">
                  <c:v>6011</c:v>
                </c:pt>
                <c:pt idx="73">
                  <c:v>6012</c:v>
                </c:pt>
                <c:pt idx="74">
                  <c:v>6013</c:v>
                </c:pt>
                <c:pt idx="75">
                  <c:v>6014</c:v>
                </c:pt>
                <c:pt idx="76">
                  <c:v>6015</c:v>
                </c:pt>
                <c:pt idx="77">
                  <c:v>6016</c:v>
                </c:pt>
                <c:pt idx="78">
                  <c:v>6017</c:v>
                </c:pt>
                <c:pt idx="79">
                  <c:v>6018</c:v>
                </c:pt>
                <c:pt idx="80">
                  <c:v>6019</c:v>
                </c:pt>
                <c:pt idx="81">
                  <c:v>6020</c:v>
                </c:pt>
                <c:pt idx="82">
                  <c:v>6021</c:v>
                </c:pt>
                <c:pt idx="83">
                  <c:v>6022</c:v>
                </c:pt>
                <c:pt idx="84">
                  <c:v>6023</c:v>
                </c:pt>
                <c:pt idx="85">
                  <c:v>6024</c:v>
                </c:pt>
                <c:pt idx="86">
                  <c:v>6025</c:v>
                </c:pt>
                <c:pt idx="87">
                  <c:v>6026</c:v>
                </c:pt>
                <c:pt idx="88">
                  <c:v>6027</c:v>
                </c:pt>
                <c:pt idx="89">
                  <c:v>6028</c:v>
                </c:pt>
                <c:pt idx="90">
                  <c:v>6029</c:v>
                </c:pt>
                <c:pt idx="91">
                  <c:v>6030</c:v>
                </c:pt>
                <c:pt idx="92">
                  <c:v>6031</c:v>
                </c:pt>
                <c:pt idx="93">
                  <c:v>6032</c:v>
                </c:pt>
                <c:pt idx="94">
                  <c:v>6033</c:v>
                </c:pt>
                <c:pt idx="95">
                  <c:v>6034</c:v>
                </c:pt>
                <c:pt idx="96">
                  <c:v>6035</c:v>
                </c:pt>
                <c:pt idx="97">
                  <c:v>6036</c:v>
                </c:pt>
                <c:pt idx="98">
                  <c:v>6037</c:v>
                </c:pt>
                <c:pt idx="99">
                  <c:v>6038</c:v>
                </c:pt>
                <c:pt idx="100">
                  <c:v>6039</c:v>
                </c:pt>
                <c:pt idx="101">
                  <c:v>6040</c:v>
                </c:pt>
                <c:pt idx="102">
                  <c:v>6041</c:v>
                </c:pt>
                <c:pt idx="103">
                  <c:v>6042</c:v>
                </c:pt>
                <c:pt idx="104">
                  <c:v>6043</c:v>
                </c:pt>
                <c:pt idx="105">
                  <c:v>6044</c:v>
                </c:pt>
                <c:pt idx="106">
                  <c:v>6045</c:v>
                </c:pt>
                <c:pt idx="107">
                  <c:v>6046</c:v>
                </c:pt>
                <c:pt idx="108">
                  <c:v>6047</c:v>
                </c:pt>
                <c:pt idx="109">
                  <c:v>6048</c:v>
                </c:pt>
                <c:pt idx="110">
                  <c:v>6049</c:v>
                </c:pt>
                <c:pt idx="111">
                  <c:v>6050</c:v>
                </c:pt>
                <c:pt idx="112">
                  <c:v>6051</c:v>
                </c:pt>
                <c:pt idx="113">
                  <c:v>6052</c:v>
                </c:pt>
                <c:pt idx="114">
                  <c:v>6053</c:v>
                </c:pt>
                <c:pt idx="115">
                  <c:v>6054</c:v>
                </c:pt>
                <c:pt idx="116">
                  <c:v>6055</c:v>
                </c:pt>
                <c:pt idx="117">
                  <c:v>6056</c:v>
                </c:pt>
                <c:pt idx="118">
                  <c:v>6057</c:v>
                </c:pt>
                <c:pt idx="119">
                  <c:v>6058</c:v>
                </c:pt>
                <c:pt idx="120">
                  <c:v>6059</c:v>
                </c:pt>
                <c:pt idx="121">
                  <c:v>6060</c:v>
                </c:pt>
                <c:pt idx="122">
                  <c:v>6061</c:v>
                </c:pt>
                <c:pt idx="123">
                  <c:v>6062</c:v>
                </c:pt>
                <c:pt idx="124">
                  <c:v>6063</c:v>
                </c:pt>
                <c:pt idx="125">
                  <c:v>6064</c:v>
                </c:pt>
                <c:pt idx="126">
                  <c:v>6065</c:v>
                </c:pt>
                <c:pt idx="127">
                  <c:v>6066</c:v>
                </c:pt>
                <c:pt idx="128">
                  <c:v>6067</c:v>
                </c:pt>
                <c:pt idx="129">
                  <c:v>6068</c:v>
                </c:pt>
                <c:pt idx="130">
                  <c:v>6069</c:v>
                </c:pt>
                <c:pt idx="131">
                  <c:v>6070</c:v>
                </c:pt>
                <c:pt idx="132">
                  <c:v>6071</c:v>
                </c:pt>
                <c:pt idx="133">
                  <c:v>6072</c:v>
                </c:pt>
                <c:pt idx="134">
                  <c:v>6073</c:v>
                </c:pt>
                <c:pt idx="135">
                  <c:v>6074</c:v>
                </c:pt>
                <c:pt idx="136">
                  <c:v>6075</c:v>
                </c:pt>
                <c:pt idx="137">
                  <c:v>6076</c:v>
                </c:pt>
                <c:pt idx="138">
                  <c:v>6077</c:v>
                </c:pt>
                <c:pt idx="139">
                  <c:v>6078</c:v>
                </c:pt>
                <c:pt idx="140">
                  <c:v>6079</c:v>
                </c:pt>
                <c:pt idx="141">
                  <c:v>6080</c:v>
                </c:pt>
                <c:pt idx="142">
                  <c:v>6081</c:v>
                </c:pt>
                <c:pt idx="143">
                  <c:v>6082</c:v>
                </c:pt>
                <c:pt idx="144">
                  <c:v>6083</c:v>
                </c:pt>
                <c:pt idx="145">
                  <c:v>6084</c:v>
                </c:pt>
                <c:pt idx="146">
                  <c:v>6085</c:v>
                </c:pt>
                <c:pt idx="147">
                  <c:v>6086</c:v>
                </c:pt>
                <c:pt idx="148">
                  <c:v>6087</c:v>
                </c:pt>
                <c:pt idx="149">
                  <c:v>6088</c:v>
                </c:pt>
                <c:pt idx="150">
                  <c:v>6089</c:v>
                </c:pt>
                <c:pt idx="151">
                  <c:v>6090</c:v>
                </c:pt>
                <c:pt idx="152">
                  <c:v>6091</c:v>
                </c:pt>
                <c:pt idx="153">
                  <c:v>6092</c:v>
                </c:pt>
                <c:pt idx="154">
                  <c:v>6093</c:v>
                </c:pt>
                <c:pt idx="155">
                  <c:v>6094</c:v>
                </c:pt>
                <c:pt idx="156">
                  <c:v>6095</c:v>
                </c:pt>
                <c:pt idx="157">
                  <c:v>6096</c:v>
                </c:pt>
                <c:pt idx="158">
                  <c:v>6097</c:v>
                </c:pt>
                <c:pt idx="159">
                  <c:v>6098</c:v>
                </c:pt>
                <c:pt idx="160">
                  <c:v>6099</c:v>
                </c:pt>
                <c:pt idx="161">
                  <c:v>6100</c:v>
                </c:pt>
                <c:pt idx="162">
                  <c:v>6101</c:v>
                </c:pt>
                <c:pt idx="163">
                  <c:v>6102</c:v>
                </c:pt>
                <c:pt idx="164">
                  <c:v>6103</c:v>
                </c:pt>
                <c:pt idx="165">
                  <c:v>6104</c:v>
                </c:pt>
                <c:pt idx="166">
                  <c:v>6105</c:v>
                </c:pt>
                <c:pt idx="167">
                  <c:v>6106</c:v>
                </c:pt>
                <c:pt idx="168">
                  <c:v>6107</c:v>
                </c:pt>
                <c:pt idx="169">
                  <c:v>6108</c:v>
                </c:pt>
                <c:pt idx="170">
                  <c:v>6109</c:v>
                </c:pt>
                <c:pt idx="171">
                  <c:v>6110</c:v>
                </c:pt>
                <c:pt idx="172">
                  <c:v>6111</c:v>
                </c:pt>
                <c:pt idx="173">
                  <c:v>6112</c:v>
                </c:pt>
                <c:pt idx="174">
                  <c:v>6113</c:v>
                </c:pt>
                <c:pt idx="175">
                  <c:v>6114</c:v>
                </c:pt>
                <c:pt idx="176">
                  <c:v>6115</c:v>
                </c:pt>
                <c:pt idx="177">
                  <c:v>6116</c:v>
                </c:pt>
                <c:pt idx="178">
                  <c:v>6117</c:v>
                </c:pt>
                <c:pt idx="179">
                  <c:v>6118</c:v>
                </c:pt>
                <c:pt idx="180">
                  <c:v>6119</c:v>
                </c:pt>
                <c:pt idx="181">
                  <c:v>6120</c:v>
                </c:pt>
                <c:pt idx="182">
                  <c:v>6121</c:v>
                </c:pt>
                <c:pt idx="183">
                  <c:v>6122</c:v>
                </c:pt>
                <c:pt idx="184">
                  <c:v>6123</c:v>
                </c:pt>
                <c:pt idx="185">
                  <c:v>6124</c:v>
                </c:pt>
                <c:pt idx="186">
                  <c:v>6125</c:v>
                </c:pt>
                <c:pt idx="187">
                  <c:v>6126</c:v>
                </c:pt>
                <c:pt idx="188">
                  <c:v>6127</c:v>
                </c:pt>
                <c:pt idx="189">
                  <c:v>6128</c:v>
                </c:pt>
                <c:pt idx="190">
                  <c:v>6129</c:v>
                </c:pt>
                <c:pt idx="191">
                  <c:v>6130</c:v>
                </c:pt>
                <c:pt idx="192">
                  <c:v>6131</c:v>
                </c:pt>
                <c:pt idx="193">
                  <c:v>6132</c:v>
                </c:pt>
                <c:pt idx="194">
                  <c:v>6133</c:v>
                </c:pt>
                <c:pt idx="195">
                  <c:v>6134</c:v>
                </c:pt>
                <c:pt idx="196">
                  <c:v>6135</c:v>
                </c:pt>
                <c:pt idx="197">
                  <c:v>6136</c:v>
                </c:pt>
                <c:pt idx="198">
                  <c:v>6137</c:v>
                </c:pt>
                <c:pt idx="199">
                  <c:v>6138</c:v>
                </c:pt>
                <c:pt idx="200">
                  <c:v>6139</c:v>
                </c:pt>
                <c:pt idx="201">
                  <c:v>6140</c:v>
                </c:pt>
                <c:pt idx="202">
                  <c:v>6141</c:v>
                </c:pt>
                <c:pt idx="203">
                  <c:v>6142</c:v>
                </c:pt>
                <c:pt idx="204">
                  <c:v>6143</c:v>
                </c:pt>
                <c:pt idx="205">
                  <c:v>6144</c:v>
                </c:pt>
                <c:pt idx="206">
                  <c:v>6145</c:v>
                </c:pt>
                <c:pt idx="207">
                  <c:v>6146</c:v>
                </c:pt>
                <c:pt idx="208">
                  <c:v>6147</c:v>
                </c:pt>
                <c:pt idx="209">
                  <c:v>6148</c:v>
                </c:pt>
                <c:pt idx="210">
                  <c:v>6149</c:v>
                </c:pt>
                <c:pt idx="211">
                  <c:v>6150</c:v>
                </c:pt>
                <c:pt idx="212">
                  <c:v>6151</c:v>
                </c:pt>
                <c:pt idx="213">
                  <c:v>6152</c:v>
                </c:pt>
                <c:pt idx="214">
                  <c:v>6153</c:v>
                </c:pt>
                <c:pt idx="215">
                  <c:v>6154</c:v>
                </c:pt>
                <c:pt idx="216">
                  <c:v>6155</c:v>
                </c:pt>
                <c:pt idx="217">
                  <c:v>6156</c:v>
                </c:pt>
                <c:pt idx="218">
                  <c:v>6157</c:v>
                </c:pt>
                <c:pt idx="219">
                  <c:v>6158</c:v>
                </c:pt>
                <c:pt idx="220">
                  <c:v>6159</c:v>
                </c:pt>
                <c:pt idx="221">
                  <c:v>6160</c:v>
                </c:pt>
                <c:pt idx="222">
                  <c:v>6161</c:v>
                </c:pt>
                <c:pt idx="223">
                  <c:v>6162</c:v>
                </c:pt>
                <c:pt idx="224">
                  <c:v>6163</c:v>
                </c:pt>
                <c:pt idx="225">
                  <c:v>6164</c:v>
                </c:pt>
                <c:pt idx="226">
                  <c:v>6165</c:v>
                </c:pt>
                <c:pt idx="227">
                  <c:v>6166</c:v>
                </c:pt>
                <c:pt idx="228">
                  <c:v>6167</c:v>
                </c:pt>
                <c:pt idx="229">
                  <c:v>6168</c:v>
                </c:pt>
                <c:pt idx="230">
                  <c:v>6169</c:v>
                </c:pt>
                <c:pt idx="231">
                  <c:v>6170</c:v>
                </c:pt>
                <c:pt idx="232">
                  <c:v>6171</c:v>
                </c:pt>
                <c:pt idx="233">
                  <c:v>6172</c:v>
                </c:pt>
                <c:pt idx="234">
                  <c:v>6173</c:v>
                </c:pt>
                <c:pt idx="235">
                  <c:v>6174</c:v>
                </c:pt>
                <c:pt idx="236">
                  <c:v>6175</c:v>
                </c:pt>
                <c:pt idx="237">
                  <c:v>6176</c:v>
                </c:pt>
                <c:pt idx="238">
                  <c:v>6177</c:v>
                </c:pt>
                <c:pt idx="239">
                  <c:v>6178</c:v>
                </c:pt>
                <c:pt idx="240">
                  <c:v>6179</c:v>
                </c:pt>
                <c:pt idx="241">
                  <c:v>6180</c:v>
                </c:pt>
                <c:pt idx="242">
                  <c:v>6181</c:v>
                </c:pt>
                <c:pt idx="243">
                  <c:v>6182</c:v>
                </c:pt>
                <c:pt idx="244">
                  <c:v>6183</c:v>
                </c:pt>
                <c:pt idx="245">
                  <c:v>6184</c:v>
                </c:pt>
              </c:numCache>
            </c:numRef>
          </c:xVal>
          <c:yVal>
            <c:numRef>
              <c:f>Graph!$C$1134:$C$1377</c:f>
              <c:numCache>
                <c:formatCode>General</c:formatCode>
                <c:ptCount val="24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Graph!$A$1133:$A$1378</c:f>
              <c:numCache>
                <c:formatCode>General</c:formatCode>
                <c:ptCount val="246"/>
                <c:pt idx="0">
                  <c:v>5939</c:v>
                </c:pt>
                <c:pt idx="1">
                  <c:v>5940</c:v>
                </c:pt>
                <c:pt idx="2">
                  <c:v>5941</c:v>
                </c:pt>
                <c:pt idx="3">
                  <c:v>5942</c:v>
                </c:pt>
                <c:pt idx="4">
                  <c:v>5943</c:v>
                </c:pt>
                <c:pt idx="5">
                  <c:v>5944</c:v>
                </c:pt>
                <c:pt idx="6">
                  <c:v>5945</c:v>
                </c:pt>
                <c:pt idx="7">
                  <c:v>5946</c:v>
                </c:pt>
                <c:pt idx="8">
                  <c:v>5947</c:v>
                </c:pt>
                <c:pt idx="9">
                  <c:v>5948</c:v>
                </c:pt>
                <c:pt idx="10">
                  <c:v>5949</c:v>
                </c:pt>
                <c:pt idx="11">
                  <c:v>5950</c:v>
                </c:pt>
                <c:pt idx="12">
                  <c:v>5951</c:v>
                </c:pt>
                <c:pt idx="13">
                  <c:v>5952</c:v>
                </c:pt>
                <c:pt idx="14">
                  <c:v>5953</c:v>
                </c:pt>
                <c:pt idx="15">
                  <c:v>5954</c:v>
                </c:pt>
                <c:pt idx="16">
                  <c:v>5955</c:v>
                </c:pt>
                <c:pt idx="17">
                  <c:v>5956</c:v>
                </c:pt>
                <c:pt idx="18">
                  <c:v>5957</c:v>
                </c:pt>
                <c:pt idx="19">
                  <c:v>5958</c:v>
                </c:pt>
                <c:pt idx="20">
                  <c:v>5959</c:v>
                </c:pt>
                <c:pt idx="21">
                  <c:v>5960</c:v>
                </c:pt>
                <c:pt idx="22">
                  <c:v>5961</c:v>
                </c:pt>
                <c:pt idx="23">
                  <c:v>5962</c:v>
                </c:pt>
                <c:pt idx="24">
                  <c:v>5963</c:v>
                </c:pt>
                <c:pt idx="25">
                  <c:v>5964</c:v>
                </c:pt>
                <c:pt idx="26">
                  <c:v>5965</c:v>
                </c:pt>
                <c:pt idx="27">
                  <c:v>5966</c:v>
                </c:pt>
                <c:pt idx="28">
                  <c:v>5967</c:v>
                </c:pt>
                <c:pt idx="29">
                  <c:v>5968</c:v>
                </c:pt>
                <c:pt idx="30">
                  <c:v>5969</c:v>
                </c:pt>
                <c:pt idx="31">
                  <c:v>5970</c:v>
                </c:pt>
                <c:pt idx="32">
                  <c:v>5971</c:v>
                </c:pt>
                <c:pt idx="33">
                  <c:v>5972</c:v>
                </c:pt>
                <c:pt idx="34">
                  <c:v>5973</c:v>
                </c:pt>
                <c:pt idx="35">
                  <c:v>5974</c:v>
                </c:pt>
                <c:pt idx="36">
                  <c:v>5975</c:v>
                </c:pt>
                <c:pt idx="37">
                  <c:v>5976</c:v>
                </c:pt>
                <c:pt idx="38">
                  <c:v>5977</c:v>
                </c:pt>
                <c:pt idx="39">
                  <c:v>5978</c:v>
                </c:pt>
                <c:pt idx="40">
                  <c:v>5979</c:v>
                </c:pt>
                <c:pt idx="41">
                  <c:v>5980</c:v>
                </c:pt>
                <c:pt idx="42">
                  <c:v>5981</c:v>
                </c:pt>
                <c:pt idx="43">
                  <c:v>5982</c:v>
                </c:pt>
                <c:pt idx="44">
                  <c:v>5983</c:v>
                </c:pt>
                <c:pt idx="45">
                  <c:v>5984</c:v>
                </c:pt>
                <c:pt idx="46">
                  <c:v>5985</c:v>
                </c:pt>
                <c:pt idx="47">
                  <c:v>5986</c:v>
                </c:pt>
                <c:pt idx="48">
                  <c:v>5987</c:v>
                </c:pt>
                <c:pt idx="49">
                  <c:v>5988</c:v>
                </c:pt>
                <c:pt idx="50">
                  <c:v>5989</c:v>
                </c:pt>
                <c:pt idx="51">
                  <c:v>5990</c:v>
                </c:pt>
                <c:pt idx="52">
                  <c:v>5991</c:v>
                </c:pt>
                <c:pt idx="53">
                  <c:v>5992</c:v>
                </c:pt>
                <c:pt idx="54">
                  <c:v>5993</c:v>
                </c:pt>
                <c:pt idx="55">
                  <c:v>5994</c:v>
                </c:pt>
                <c:pt idx="56">
                  <c:v>5995</c:v>
                </c:pt>
                <c:pt idx="57">
                  <c:v>5996</c:v>
                </c:pt>
                <c:pt idx="58">
                  <c:v>5997</c:v>
                </c:pt>
                <c:pt idx="59">
                  <c:v>5998</c:v>
                </c:pt>
                <c:pt idx="60">
                  <c:v>5999</c:v>
                </c:pt>
                <c:pt idx="61">
                  <c:v>6000</c:v>
                </c:pt>
                <c:pt idx="62">
                  <c:v>6001</c:v>
                </c:pt>
                <c:pt idx="63">
                  <c:v>6002</c:v>
                </c:pt>
                <c:pt idx="64">
                  <c:v>6003</c:v>
                </c:pt>
                <c:pt idx="65">
                  <c:v>6004</c:v>
                </c:pt>
                <c:pt idx="66">
                  <c:v>6005</c:v>
                </c:pt>
                <c:pt idx="67">
                  <c:v>6006</c:v>
                </c:pt>
                <c:pt idx="68">
                  <c:v>6007</c:v>
                </c:pt>
                <c:pt idx="69">
                  <c:v>6008</c:v>
                </c:pt>
                <c:pt idx="70">
                  <c:v>6009</c:v>
                </c:pt>
                <c:pt idx="71">
                  <c:v>6010</c:v>
                </c:pt>
                <c:pt idx="72">
                  <c:v>6011</c:v>
                </c:pt>
                <c:pt idx="73">
                  <c:v>6012</c:v>
                </c:pt>
                <c:pt idx="74">
                  <c:v>6013</c:v>
                </c:pt>
                <c:pt idx="75">
                  <c:v>6014</c:v>
                </c:pt>
                <c:pt idx="76">
                  <c:v>6015</c:v>
                </c:pt>
                <c:pt idx="77">
                  <c:v>6016</c:v>
                </c:pt>
                <c:pt idx="78">
                  <c:v>6017</c:v>
                </c:pt>
                <c:pt idx="79">
                  <c:v>6018</c:v>
                </c:pt>
                <c:pt idx="80">
                  <c:v>6019</c:v>
                </c:pt>
                <c:pt idx="81">
                  <c:v>6020</c:v>
                </c:pt>
                <c:pt idx="82">
                  <c:v>6021</c:v>
                </c:pt>
                <c:pt idx="83">
                  <c:v>6022</c:v>
                </c:pt>
                <c:pt idx="84">
                  <c:v>6023</c:v>
                </c:pt>
                <c:pt idx="85">
                  <c:v>6024</c:v>
                </c:pt>
                <c:pt idx="86">
                  <c:v>6025</c:v>
                </c:pt>
                <c:pt idx="87">
                  <c:v>6026</c:v>
                </c:pt>
                <c:pt idx="88">
                  <c:v>6027</c:v>
                </c:pt>
                <c:pt idx="89">
                  <c:v>6028</c:v>
                </c:pt>
                <c:pt idx="90">
                  <c:v>6029</c:v>
                </c:pt>
                <c:pt idx="91">
                  <c:v>6030</c:v>
                </c:pt>
                <c:pt idx="92">
                  <c:v>6031</c:v>
                </c:pt>
                <c:pt idx="93">
                  <c:v>6032</c:v>
                </c:pt>
                <c:pt idx="94">
                  <c:v>6033</c:v>
                </c:pt>
                <c:pt idx="95">
                  <c:v>6034</c:v>
                </c:pt>
                <c:pt idx="96">
                  <c:v>6035</c:v>
                </c:pt>
                <c:pt idx="97">
                  <c:v>6036</c:v>
                </c:pt>
                <c:pt idx="98">
                  <c:v>6037</c:v>
                </c:pt>
                <c:pt idx="99">
                  <c:v>6038</c:v>
                </c:pt>
                <c:pt idx="100">
                  <c:v>6039</c:v>
                </c:pt>
                <c:pt idx="101">
                  <c:v>6040</c:v>
                </c:pt>
                <c:pt idx="102">
                  <c:v>6041</c:v>
                </c:pt>
                <c:pt idx="103">
                  <c:v>6042</c:v>
                </c:pt>
                <c:pt idx="104">
                  <c:v>6043</c:v>
                </c:pt>
                <c:pt idx="105">
                  <c:v>6044</c:v>
                </c:pt>
                <c:pt idx="106">
                  <c:v>6045</c:v>
                </c:pt>
                <c:pt idx="107">
                  <c:v>6046</c:v>
                </c:pt>
                <c:pt idx="108">
                  <c:v>6047</c:v>
                </c:pt>
                <c:pt idx="109">
                  <c:v>6048</c:v>
                </c:pt>
                <c:pt idx="110">
                  <c:v>6049</c:v>
                </c:pt>
                <c:pt idx="111">
                  <c:v>6050</c:v>
                </c:pt>
                <c:pt idx="112">
                  <c:v>6051</c:v>
                </c:pt>
                <c:pt idx="113">
                  <c:v>6052</c:v>
                </c:pt>
                <c:pt idx="114">
                  <c:v>6053</c:v>
                </c:pt>
                <c:pt idx="115">
                  <c:v>6054</c:v>
                </c:pt>
                <c:pt idx="116">
                  <c:v>6055</c:v>
                </c:pt>
                <c:pt idx="117">
                  <c:v>6056</c:v>
                </c:pt>
                <c:pt idx="118">
                  <c:v>6057</c:v>
                </c:pt>
                <c:pt idx="119">
                  <c:v>6058</c:v>
                </c:pt>
                <c:pt idx="120">
                  <c:v>6059</c:v>
                </c:pt>
                <c:pt idx="121">
                  <c:v>6060</c:v>
                </c:pt>
                <c:pt idx="122">
                  <c:v>6061</c:v>
                </c:pt>
                <c:pt idx="123">
                  <c:v>6062</c:v>
                </c:pt>
                <c:pt idx="124">
                  <c:v>6063</c:v>
                </c:pt>
                <c:pt idx="125">
                  <c:v>6064</c:v>
                </c:pt>
                <c:pt idx="126">
                  <c:v>6065</c:v>
                </c:pt>
                <c:pt idx="127">
                  <c:v>6066</c:v>
                </c:pt>
                <c:pt idx="128">
                  <c:v>6067</c:v>
                </c:pt>
                <c:pt idx="129">
                  <c:v>6068</c:v>
                </c:pt>
                <c:pt idx="130">
                  <c:v>6069</c:v>
                </c:pt>
                <c:pt idx="131">
                  <c:v>6070</c:v>
                </c:pt>
                <c:pt idx="132">
                  <c:v>6071</c:v>
                </c:pt>
                <c:pt idx="133">
                  <c:v>6072</c:v>
                </c:pt>
                <c:pt idx="134">
                  <c:v>6073</c:v>
                </c:pt>
                <c:pt idx="135">
                  <c:v>6074</c:v>
                </c:pt>
                <c:pt idx="136">
                  <c:v>6075</c:v>
                </c:pt>
                <c:pt idx="137">
                  <c:v>6076</c:v>
                </c:pt>
                <c:pt idx="138">
                  <c:v>6077</c:v>
                </c:pt>
                <c:pt idx="139">
                  <c:v>6078</c:v>
                </c:pt>
                <c:pt idx="140">
                  <c:v>6079</c:v>
                </c:pt>
                <c:pt idx="141">
                  <c:v>6080</c:v>
                </c:pt>
                <c:pt idx="142">
                  <c:v>6081</c:v>
                </c:pt>
                <c:pt idx="143">
                  <c:v>6082</c:v>
                </c:pt>
                <c:pt idx="144">
                  <c:v>6083</c:v>
                </c:pt>
                <c:pt idx="145">
                  <c:v>6084</c:v>
                </c:pt>
                <c:pt idx="146">
                  <c:v>6085</c:v>
                </c:pt>
                <c:pt idx="147">
                  <c:v>6086</c:v>
                </c:pt>
                <c:pt idx="148">
                  <c:v>6087</c:v>
                </c:pt>
                <c:pt idx="149">
                  <c:v>6088</c:v>
                </c:pt>
                <c:pt idx="150">
                  <c:v>6089</c:v>
                </c:pt>
                <c:pt idx="151">
                  <c:v>6090</c:v>
                </c:pt>
                <c:pt idx="152">
                  <c:v>6091</c:v>
                </c:pt>
                <c:pt idx="153">
                  <c:v>6092</c:v>
                </c:pt>
                <c:pt idx="154">
                  <c:v>6093</c:v>
                </c:pt>
                <c:pt idx="155">
                  <c:v>6094</c:v>
                </c:pt>
                <c:pt idx="156">
                  <c:v>6095</c:v>
                </c:pt>
                <c:pt idx="157">
                  <c:v>6096</c:v>
                </c:pt>
                <c:pt idx="158">
                  <c:v>6097</c:v>
                </c:pt>
                <c:pt idx="159">
                  <c:v>6098</c:v>
                </c:pt>
                <c:pt idx="160">
                  <c:v>6099</c:v>
                </c:pt>
                <c:pt idx="161">
                  <c:v>6100</c:v>
                </c:pt>
                <c:pt idx="162">
                  <c:v>6101</c:v>
                </c:pt>
                <c:pt idx="163">
                  <c:v>6102</c:v>
                </c:pt>
                <c:pt idx="164">
                  <c:v>6103</c:v>
                </c:pt>
                <c:pt idx="165">
                  <c:v>6104</c:v>
                </c:pt>
                <c:pt idx="166">
                  <c:v>6105</c:v>
                </c:pt>
                <c:pt idx="167">
                  <c:v>6106</c:v>
                </c:pt>
                <c:pt idx="168">
                  <c:v>6107</c:v>
                </c:pt>
                <c:pt idx="169">
                  <c:v>6108</c:v>
                </c:pt>
                <c:pt idx="170">
                  <c:v>6109</c:v>
                </c:pt>
                <c:pt idx="171">
                  <c:v>6110</c:v>
                </c:pt>
                <c:pt idx="172">
                  <c:v>6111</c:v>
                </c:pt>
                <c:pt idx="173">
                  <c:v>6112</c:v>
                </c:pt>
                <c:pt idx="174">
                  <c:v>6113</c:v>
                </c:pt>
                <c:pt idx="175">
                  <c:v>6114</c:v>
                </c:pt>
                <c:pt idx="176">
                  <c:v>6115</c:v>
                </c:pt>
                <c:pt idx="177">
                  <c:v>6116</c:v>
                </c:pt>
                <c:pt idx="178">
                  <c:v>6117</c:v>
                </c:pt>
                <c:pt idx="179">
                  <c:v>6118</c:v>
                </c:pt>
                <c:pt idx="180">
                  <c:v>6119</c:v>
                </c:pt>
                <c:pt idx="181">
                  <c:v>6120</c:v>
                </c:pt>
                <c:pt idx="182">
                  <c:v>6121</c:v>
                </c:pt>
                <c:pt idx="183">
                  <c:v>6122</c:v>
                </c:pt>
                <c:pt idx="184">
                  <c:v>6123</c:v>
                </c:pt>
                <c:pt idx="185">
                  <c:v>6124</c:v>
                </c:pt>
                <c:pt idx="186">
                  <c:v>6125</c:v>
                </c:pt>
                <c:pt idx="187">
                  <c:v>6126</c:v>
                </c:pt>
                <c:pt idx="188">
                  <c:v>6127</c:v>
                </c:pt>
                <c:pt idx="189">
                  <c:v>6128</c:v>
                </c:pt>
                <c:pt idx="190">
                  <c:v>6129</c:v>
                </c:pt>
                <c:pt idx="191">
                  <c:v>6130</c:v>
                </c:pt>
                <c:pt idx="192">
                  <c:v>6131</c:v>
                </c:pt>
                <c:pt idx="193">
                  <c:v>6132</c:v>
                </c:pt>
                <c:pt idx="194">
                  <c:v>6133</c:v>
                </c:pt>
                <c:pt idx="195">
                  <c:v>6134</c:v>
                </c:pt>
                <c:pt idx="196">
                  <c:v>6135</c:v>
                </c:pt>
                <c:pt idx="197">
                  <c:v>6136</c:v>
                </c:pt>
                <c:pt idx="198">
                  <c:v>6137</c:v>
                </c:pt>
                <c:pt idx="199">
                  <c:v>6138</c:v>
                </c:pt>
                <c:pt idx="200">
                  <c:v>6139</c:v>
                </c:pt>
                <c:pt idx="201">
                  <c:v>6140</c:v>
                </c:pt>
                <c:pt idx="202">
                  <c:v>6141</c:v>
                </c:pt>
                <c:pt idx="203">
                  <c:v>6142</c:v>
                </c:pt>
                <c:pt idx="204">
                  <c:v>6143</c:v>
                </c:pt>
                <c:pt idx="205">
                  <c:v>6144</c:v>
                </c:pt>
                <c:pt idx="206">
                  <c:v>6145</c:v>
                </c:pt>
                <c:pt idx="207">
                  <c:v>6146</c:v>
                </c:pt>
                <c:pt idx="208">
                  <c:v>6147</c:v>
                </c:pt>
                <c:pt idx="209">
                  <c:v>6148</c:v>
                </c:pt>
                <c:pt idx="210">
                  <c:v>6149</c:v>
                </c:pt>
                <c:pt idx="211">
                  <c:v>6150</c:v>
                </c:pt>
                <c:pt idx="212">
                  <c:v>6151</c:v>
                </c:pt>
                <c:pt idx="213">
                  <c:v>6152</c:v>
                </c:pt>
                <c:pt idx="214">
                  <c:v>6153</c:v>
                </c:pt>
                <c:pt idx="215">
                  <c:v>6154</c:v>
                </c:pt>
                <c:pt idx="216">
                  <c:v>6155</c:v>
                </c:pt>
                <c:pt idx="217">
                  <c:v>6156</c:v>
                </c:pt>
                <c:pt idx="218">
                  <c:v>6157</c:v>
                </c:pt>
                <c:pt idx="219">
                  <c:v>6158</c:v>
                </c:pt>
                <c:pt idx="220">
                  <c:v>6159</c:v>
                </c:pt>
                <c:pt idx="221">
                  <c:v>6160</c:v>
                </c:pt>
                <c:pt idx="222">
                  <c:v>6161</c:v>
                </c:pt>
                <c:pt idx="223">
                  <c:v>6162</c:v>
                </c:pt>
                <c:pt idx="224">
                  <c:v>6163</c:v>
                </c:pt>
                <c:pt idx="225">
                  <c:v>6164</c:v>
                </c:pt>
                <c:pt idx="226">
                  <c:v>6165</c:v>
                </c:pt>
                <c:pt idx="227">
                  <c:v>6166</c:v>
                </c:pt>
                <c:pt idx="228">
                  <c:v>6167</c:v>
                </c:pt>
                <c:pt idx="229">
                  <c:v>6168</c:v>
                </c:pt>
                <c:pt idx="230">
                  <c:v>6169</c:v>
                </c:pt>
                <c:pt idx="231">
                  <c:v>6170</c:v>
                </c:pt>
                <c:pt idx="232">
                  <c:v>6171</c:v>
                </c:pt>
                <c:pt idx="233">
                  <c:v>6172</c:v>
                </c:pt>
                <c:pt idx="234">
                  <c:v>6173</c:v>
                </c:pt>
                <c:pt idx="235">
                  <c:v>6174</c:v>
                </c:pt>
                <c:pt idx="236">
                  <c:v>6175</c:v>
                </c:pt>
                <c:pt idx="237">
                  <c:v>6176</c:v>
                </c:pt>
                <c:pt idx="238">
                  <c:v>6177</c:v>
                </c:pt>
                <c:pt idx="239">
                  <c:v>6178</c:v>
                </c:pt>
                <c:pt idx="240">
                  <c:v>6179</c:v>
                </c:pt>
                <c:pt idx="241">
                  <c:v>6180</c:v>
                </c:pt>
                <c:pt idx="242">
                  <c:v>6181</c:v>
                </c:pt>
                <c:pt idx="243">
                  <c:v>6182</c:v>
                </c:pt>
                <c:pt idx="244">
                  <c:v>6183</c:v>
                </c:pt>
                <c:pt idx="245">
                  <c:v>6184</c:v>
                </c:pt>
              </c:numCache>
            </c:numRef>
          </c:xVal>
          <c:yVal>
            <c:numRef>
              <c:f>Graph!$E$1134:$E$1377</c:f>
              <c:numCache>
                <c:formatCode>General</c:formatCode>
                <c:ptCount val="244"/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21664"/>
        <c:axId val="358167984"/>
      </c:scatterChart>
      <c:valAx>
        <c:axId val="357421664"/>
        <c:scaling>
          <c:orientation val="minMax"/>
          <c:max val="6184"/>
          <c:min val="5939"/>
        </c:scaling>
        <c:delete val="0"/>
        <c:axPos val="b"/>
        <c:numFmt formatCode="General" sourceLinked="1"/>
        <c:majorTickMark val="out"/>
        <c:minorTickMark val="none"/>
        <c:tickLblPos val="nextTo"/>
        <c:crossAx val="358167984"/>
        <c:crosses val="autoZero"/>
        <c:crossBetween val="midCat"/>
      </c:valAx>
      <c:valAx>
        <c:axId val="3581679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57421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5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Graph!$A$1381:$A$1804</c:f>
              <c:numCache>
                <c:formatCode>General</c:formatCode>
                <c:ptCount val="424"/>
                <c:pt idx="0">
                  <c:v>9021</c:v>
                </c:pt>
                <c:pt idx="1">
                  <c:v>9022</c:v>
                </c:pt>
                <c:pt idx="2">
                  <c:v>9023</c:v>
                </c:pt>
                <c:pt idx="3">
                  <c:v>9024</c:v>
                </c:pt>
                <c:pt idx="4">
                  <c:v>9025</c:v>
                </c:pt>
                <c:pt idx="5">
                  <c:v>9026</c:v>
                </c:pt>
                <c:pt idx="6">
                  <c:v>9027</c:v>
                </c:pt>
                <c:pt idx="7">
                  <c:v>9028</c:v>
                </c:pt>
                <c:pt idx="8">
                  <c:v>9029</c:v>
                </c:pt>
                <c:pt idx="9">
                  <c:v>9030</c:v>
                </c:pt>
                <c:pt idx="10">
                  <c:v>9031</c:v>
                </c:pt>
                <c:pt idx="11">
                  <c:v>9032</c:v>
                </c:pt>
                <c:pt idx="12">
                  <c:v>9033</c:v>
                </c:pt>
                <c:pt idx="13">
                  <c:v>9034</c:v>
                </c:pt>
                <c:pt idx="14">
                  <c:v>9035</c:v>
                </c:pt>
                <c:pt idx="15">
                  <c:v>9036</c:v>
                </c:pt>
                <c:pt idx="16">
                  <c:v>9037</c:v>
                </c:pt>
                <c:pt idx="17">
                  <c:v>9038</c:v>
                </c:pt>
                <c:pt idx="18">
                  <c:v>9039</c:v>
                </c:pt>
                <c:pt idx="19">
                  <c:v>9040</c:v>
                </c:pt>
                <c:pt idx="20">
                  <c:v>9041</c:v>
                </c:pt>
                <c:pt idx="21">
                  <c:v>9042</c:v>
                </c:pt>
                <c:pt idx="22">
                  <c:v>9043</c:v>
                </c:pt>
                <c:pt idx="23">
                  <c:v>9044</c:v>
                </c:pt>
                <c:pt idx="24">
                  <c:v>9045</c:v>
                </c:pt>
                <c:pt idx="25">
                  <c:v>9046</c:v>
                </c:pt>
                <c:pt idx="26">
                  <c:v>9047</c:v>
                </c:pt>
                <c:pt idx="27">
                  <c:v>9048</c:v>
                </c:pt>
                <c:pt idx="28">
                  <c:v>9049</c:v>
                </c:pt>
                <c:pt idx="29">
                  <c:v>9050</c:v>
                </c:pt>
                <c:pt idx="30">
                  <c:v>9051</c:v>
                </c:pt>
                <c:pt idx="31">
                  <c:v>9052</c:v>
                </c:pt>
                <c:pt idx="32">
                  <c:v>9053</c:v>
                </c:pt>
                <c:pt idx="33">
                  <c:v>9054</c:v>
                </c:pt>
                <c:pt idx="34">
                  <c:v>9055</c:v>
                </c:pt>
                <c:pt idx="35">
                  <c:v>9056</c:v>
                </c:pt>
                <c:pt idx="36">
                  <c:v>9057</c:v>
                </c:pt>
                <c:pt idx="37">
                  <c:v>9058</c:v>
                </c:pt>
                <c:pt idx="38">
                  <c:v>9059</c:v>
                </c:pt>
                <c:pt idx="39">
                  <c:v>9060</c:v>
                </c:pt>
                <c:pt idx="40">
                  <c:v>9061</c:v>
                </c:pt>
                <c:pt idx="41">
                  <c:v>9062</c:v>
                </c:pt>
                <c:pt idx="42">
                  <c:v>9063</c:v>
                </c:pt>
                <c:pt idx="43">
                  <c:v>9064</c:v>
                </c:pt>
                <c:pt idx="44">
                  <c:v>9065</c:v>
                </c:pt>
                <c:pt idx="45">
                  <c:v>9066</c:v>
                </c:pt>
                <c:pt idx="46">
                  <c:v>9067</c:v>
                </c:pt>
                <c:pt idx="47">
                  <c:v>9068</c:v>
                </c:pt>
                <c:pt idx="48">
                  <c:v>9069</c:v>
                </c:pt>
                <c:pt idx="49">
                  <c:v>9070</c:v>
                </c:pt>
                <c:pt idx="50">
                  <c:v>9071</c:v>
                </c:pt>
                <c:pt idx="51">
                  <c:v>9072</c:v>
                </c:pt>
                <c:pt idx="52">
                  <c:v>9073</c:v>
                </c:pt>
                <c:pt idx="53">
                  <c:v>9074</c:v>
                </c:pt>
                <c:pt idx="54">
                  <c:v>9075</c:v>
                </c:pt>
                <c:pt idx="55">
                  <c:v>9076</c:v>
                </c:pt>
                <c:pt idx="56">
                  <c:v>9077</c:v>
                </c:pt>
                <c:pt idx="57">
                  <c:v>9078</c:v>
                </c:pt>
                <c:pt idx="58">
                  <c:v>9079</c:v>
                </c:pt>
                <c:pt idx="59">
                  <c:v>9080</c:v>
                </c:pt>
                <c:pt idx="60">
                  <c:v>9081</c:v>
                </c:pt>
                <c:pt idx="61">
                  <c:v>9082</c:v>
                </c:pt>
                <c:pt idx="62">
                  <c:v>9083</c:v>
                </c:pt>
                <c:pt idx="63">
                  <c:v>9084</c:v>
                </c:pt>
                <c:pt idx="64">
                  <c:v>9085</c:v>
                </c:pt>
                <c:pt idx="65">
                  <c:v>9086</c:v>
                </c:pt>
                <c:pt idx="66">
                  <c:v>9087</c:v>
                </c:pt>
                <c:pt idx="67">
                  <c:v>9088</c:v>
                </c:pt>
                <c:pt idx="68">
                  <c:v>9089</c:v>
                </c:pt>
                <c:pt idx="69">
                  <c:v>9090</c:v>
                </c:pt>
                <c:pt idx="70">
                  <c:v>9091</c:v>
                </c:pt>
                <c:pt idx="71">
                  <c:v>9092</c:v>
                </c:pt>
                <c:pt idx="72">
                  <c:v>9093</c:v>
                </c:pt>
                <c:pt idx="73">
                  <c:v>9094</c:v>
                </c:pt>
                <c:pt idx="74">
                  <c:v>9095</c:v>
                </c:pt>
                <c:pt idx="75">
                  <c:v>9096</c:v>
                </c:pt>
                <c:pt idx="76">
                  <c:v>9097</c:v>
                </c:pt>
                <c:pt idx="77">
                  <c:v>9098</c:v>
                </c:pt>
                <c:pt idx="78">
                  <c:v>9099</c:v>
                </c:pt>
                <c:pt idx="79">
                  <c:v>9100</c:v>
                </c:pt>
                <c:pt idx="80">
                  <c:v>9101</c:v>
                </c:pt>
                <c:pt idx="81">
                  <c:v>9102</c:v>
                </c:pt>
                <c:pt idx="82">
                  <c:v>9103</c:v>
                </c:pt>
                <c:pt idx="83">
                  <c:v>9104</c:v>
                </c:pt>
                <c:pt idx="84">
                  <c:v>9105</c:v>
                </c:pt>
                <c:pt idx="85">
                  <c:v>9106</c:v>
                </c:pt>
                <c:pt idx="86">
                  <c:v>9107</c:v>
                </c:pt>
                <c:pt idx="87">
                  <c:v>9108</c:v>
                </c:pt>
                <c:pt idx="88">
                  <c:v>9109</c:v>
                </c:pt>
                <c:pt idx="89">
                  <c:v>9110</c:v>
                </c:pt>
                <c:pt idx="90">
                  <c:v>9111</c:v>
                </c:pt>
                <c:pt idx="91">
                  <c:v>9112</c:v>
                </c:pt>
                <c:pt idx="92">
                  <c:v>9113</c:v>
                </c:pt>
                <c:pt idx="93">
                  <c:v>9114</c:v>
                </c:pt>
                <c:pt idx="94">
                  <c:v>9115</c:v>
                </c:pt>
                <c:pt idx="95">
                  <c:v>9116</c:v>
                </c:pt>
                <c:pt idx="96">
                  <c:v>9117</c:v>
                </c:pt>
                <c:pt idx="97">
                  <c:v>9118</c:v>
                </c:pt>
                <c:pt idx="98">
                  <c:v>9119</c:v>
                </c:pt>
                <c:pt idx="99">
                  <c:v>9120</c:v>
                </c:pt>
                <c:pt idx="100">
                  <c:v>9121</c:v>
                </c:pt>
                <c:pt idx="101">
                  <c:v>9122</c:v>
                </c:pt>
                <c:pt idx="102">
                  <c:v>9123</c:v>
                </c:pt>
                <c:pt idx="103">
                  <c:v>9124</c:v>
                </c:pt>
                <c:pt idx="104">
                  <c:v>9125</c:v>
                </c:pt>
                <c:pt idx="105">
                  <c:v>9126</c:v>
                </c:pt>
                <c:pt idx="106">
                  <c:v>9127</c:v>
                </c:pt>
                <c:pt idx="107">
                  <c:v>9128</c:v>
                </c:pt>
                <c:pt idx="108">
                  <c:v>9129</c:v>
                </c:pt>
                <c:pt idx="109">
                  <c:v>9130</c:v>
                </c:pt>
                <c:pt idx="110">
                  <c:v>9131</c:v>
                </c:pt>
                <c:pt idx="111">
                  <c:v>9132</c:v>
                </c:pt>
                <c:pt idx="112">
                  <c:v>9133</c:v>
                </c:pt>
                <c:pt idx="113">
                  <c:v>9134</c:v>
                </c:pt>
                <c:pt idx="114">
                  <c:v>9135</c:v>
                </c:pt>
                <c:pt idx="115">
                  <c:v>9136</c:v>
                </c:pt>
                <c:pt idx="116">
                  <c:v>9137</c:v>
                </c:pt>
                <c:pt idx="117">
                  <c:v>9138</c:v>
                </c:pt>
                <c:pt idx="118">
                  <c:v>9139</c:v>
                </c:pt>
                <c:pt idx="119">
                  <c:v>9140</c:v>
                </c:pt>
                <c:pt idx="120">
                  <c:v>9141</c:v>
                </c:pt>
                <c:pt idx="121">
                  <c:v>9142</c:v>
                </c:pt>
                <c:pt idx="122">
                  <c:v>9143</c:v>
                </c:pt>
                <c:pt idx="123">
                  <c:v>9144</c:v>
                </c:pt>
                <c:pt idx="124">
                  <c:v>9145</c:v>
                </c:pt>
                <c:pt idx="125">
                  <c:v>9146</c:v>
                </c:pt>
                <c:pt idx="126">
                  <c:v>9147</c:v>
                </c:pt>
                <c:pt idx="127">
                  <c:v>9148</c:v>
                </c:pt>
                <c:pt idx="128">
                  <c:v>9149</c:v>
                </c:pt>
                <c:pt idx="129">
                  <c:v>9150</c:v>
                </c:pt>
                <c:pt idx="130">
                  <c:v>9151</c:v>
                </c:pt>
                <c:pt idx="131">
                  <c:v>9152</c:v>
                </c:pt>
                <c:pt idx="132">
                  <c:v>9153</c:v>
                </c:pt>
                <c:pt idx="133">
                  <c:v>9154</c:v>
                </c:pt>
                <c:pt idx="134">
                  <c:v>9155</c:v>
                </c:pt>
                <c:pt idx="135">
                  <c:v>9156</c:v>
                </c:pt>
                <c:pt idx="136">
                  <c:v>9157</c:v>
                </c:pt>
                <c:pt idx="137">
                  <c:v>9158</c:v>
                </c:pt>
                <c:pt idx="138">
                  <c:v>9159</c:v>
                </c:pt>
                <c:pt idx="139">
                  <c:v>9160</c:v>
                </c:pt>
                <c:pt idx="140">
                  <c:v>9161</c:v>
                </c:pt>
                <c:pt idx="141">
                  <c:v>9162</c:v>
                </c:pt>
                <c:pt idx="142">
                  <c:v>9163</c:v>
                </c:pt>
                <c:pt idx="143">
                  <c:v>9164</c:v>
                </c:pt>
                <c:pt idx="144">
                  <c:v>9165</c:v>
                </c:pt>
                <c:pt idx="145">
                  <c:v>9166</c:v>
                </c:pt>
                <c:pt idx="146">
                  <c:v>9167</c:v>
                </c:pt>
                <c:pt idx="147">
                  <c:v>9168</c:v>
                </c:pt>
                <c:pt idx="148">
                  <c:v>9169</c:v>
                </c:pt>
                <c:pt idx="149">
                  <c:v>9170</c:v>
                </c:pt>
                <c:pt idx="150">
                  <c:v>9171</c:v>
                </c:pt>
                <c:pt idx="151">
                  <c:v>9172</c:v>
                </c:pt>
                <c:pt idx="152">
                  <c:v>9173</c:v>
                </c:pt>
                <c:pt idx="153">
                  <c:v>9174</c:v>
                </c:pt>
                <c:pt idx="154">
                  <c:v>9175</c:v>
                </c:pt>
                <c:pt idx="155">
                  <c:v>9176</c:v>
                </c:pt>
                <c:pt idx="156">
                  <c:v>9177</c:v>
                </c:pt>
                <c:pt idx="157">
                  <c:v>9178</c:v>
                </c:pt>
                <c:pt idx="158">
                  <c:v>9179</c:v>
                </c:pt>
                <c:pt idx="159">
                  <c:v>9180</c:v>
                </c:pt>
                <c:pt idx="160">
                  <c:v>9181</c:v>
                </c:pt>
                <c:pt idx="161">
                  <c:v>9182</c:v>
                </c:pt>
                <c:pt idx="162">
                  <c:v>9183</c:v>
                </c:pt>
                <c:pt idx="163">
                  <c:v>9184</c:v>
                </c:pt>
                <c:pt idx="164">
                  <c:v>9185</c:v>
                </c:pt>
                <c:pt idx="165">
                  <c:v>9186</c:v>
                </c:pt>
                <c:pt idx="166">
                  <c:v>9187</c:v>
                </c:pt>
                <c:pt idx="167">
                  <c:v>9188</c:v>
                </c:pt>
                <c:pt idx="168">
                  <c:v>9189</c:v>
                </c:pt>
                <c:pt idx="169">
                  <c:v>9190</c:v>
                </c:pt>
                <c:pt idx="170">
                  <c:v>9191</c:v>
                </c:pt>
                <c:pt idx="171">
                  <c:v>9192</c:v>
                </c:pt>
                <c:pt idx="172">
                  <c:v>9193</c:v>
                </c:pt>
                <c:pt idx="173">
                  <c:v>9194</c:v>
                </c:pt>
                <c:pt idx="174">
                  <c:v>9195</c:v>
                </c:pt>
                <c:pt idx="175">
                  <c:v>9196</c:v>
                </c:pt>
                <c:pt idx="176">
                  <c:v>9197</c:v>
                </c:pt>
                <c:pt idx="177">
                  <c:v>9198</c:v>
                </c:pt>
                <c:pt idx="178">
                  <c:v>9199</c:v>
                </c:pt>
                <c:pt idx="179">
                  <c:v>9200</c:v>
                </c:pt>
                <c:pt idx="180">
                  <c:v>9201</c:v>
                </c:pt>
                <c:pt idx="181">
                  <c:v>9202</c:v>
                </c:pt>
                <c:pt idx="182">
                  <c:v>9203</c:v>
                </c:pt>
                <c:pt idx="183">
                  <c:v>9204</c:v>
                </c:pt>
                <c:pt idx="184">
                  <c:v>9205</c:v>
                </c:pt>
                <c:pt idx="185">
                  <c:v>9206</c:v>
                </c:pt>
                <c:pt idx="186">
                  <c:v>9207</c:v>
                </c:pt>
                <c:pt idx="187">
                  <c:v>9208</c:v>
                </c:pt>
                <c:pt idx="188">
                  <c:v>9209</c:v>
                </c:pt>
                <c:pt idx="189">
                  <c:v>9210</c:v>
                </c:pt>
                <c:pt idx="190">
                  <c:v>9211</c:v>
                </c:pt>
                <c:pt idx="191">
                  <c:v>9212</c:v>
                </c:pt>
                <c:pt idx="192">
                  <c:v>9213</c:v>
                </c:pt>
                <c:pt idx="193">
                  <c:v>9214</c:v>
                </c:pt>
                <c:pt idx="194">
                  <c:v>9215</c:v>
                </c:pt>
                <c:pt idx="195">
                  <c:v>9216</c:v>
                </c:pt>
                <c:pt idx="196">
                  <c:v>9217</c:v>
                </c:pt>
                <c:pt idx="197">
                  <c:v>9218</c:v>
                </c:pt>
                <c:pt idx="198">
                  <c:v>9219</c:v>
                </c:pt>
                <c:pt idx="199">
                  <c:v>9220</c:v>
                </c:pt>
                <c:pt idx="200">
                  <c:v>9221</c:v>
                </c:pt>
                <c:pt idx="201">
                  <c:v>9222</c:v>
                </c:pt>
                <c:pt idx="202">
                  <c:v>9223</c:v>
                </c:pt>
                <c:pt idx="203">
                  <c:v>9224</c:v>
                </c:pt>
                <c:pt idx="204">
                  <c:v>9225</c:v>
                </c:pt>
                <c:pt idx="205">
                  <c:v>9226</c:v>
                </c:pt>
                <c:pt idx="206">
                  <c:v>9227</c:v>
                </c:pt>
                <c:pt idx="207">
                  <c:v>9228</c:v>
                </c:pt>
                <c:pt idx="208">
                  <c:v>9229</c:v>
                </c:pt>
                <c:pt idx="209">
                  <c:v>9230</c:v>
                </c:pt>
                <c:pt idx="210">
                  <c:v>9231</c:v>
                </c:pt>
                <c:pt idx="211">
                  <c:v>9232</c:v>
                </c:pt>
                <c:pt idx="212">
                  <c:v>9233</c:v>
                </c:pt>
                <c:pt idx="213">
                  <c:v>9234</c:v>
                </c:pt>
                <c:pt idx="214">
                  <c:v>9235</c:v>
                </c:pt>
                <c:pt idx="215">
                  <c:v>9236</c:v>
                </c:pt>
                <c:pt idx="216">
                  <c:v>9237</c:v>
                </c:pt>
                <c:pt idx="217">
                  <c:v>9238</c:v>
                </c:pt>
                <c:pt idx="218">
                  <c:v>9239</c:v>
                </c:pt>
                <c:pt idx="219">
                  <c:v>9240</c:v>
                </c:pt>
                <c:pt idx="220">
                  <c:v>9241</c:v>
                </c:pt>
                <c:pt idx="221">
                  <c:v>9242</c:v>
                </c:pt>
                <c:pt idx="222">
                  <c:v>9243</c:v>
                </c:pt>
                <c:pt idx="223">
                  <c:v>9244</c:v>
                </c:pt>
                <c:pt idx="224">
                  <c:v>9245</c:v>
                </c:pt>
                <c:pt idx="225">
                  <c:v>9246</c:v>
                </c:pt>
                <c:pt idx="226">
                  <c:v>9247</c:v>
                </c:pt>
                <c:pt idx="227">
                  <c:v>9248</c:v>
                </c:pt>
                <c:pt idx="228">
                  <c:v>9249</c:v>
                </c:pt>
                <c:pt idx="229">
                  <c:v>9250</c:v>
                </c:pt>
                <c:pt idx="230">
                  <c:v>9251</c:v>
                </c:pt>
                <c:pt idx="231">
                  <c:v>9252</c:v>
                </c:pt>
                <c:pt idx="232">
                  <c:v>9253</c:v>
                </c:pt>
                <c:pt idx="233">
                  <c:v>9254</c:v>
                </c:pt>
                <c:pt idx="234">
                  <c:v>9255</c:v>
                </c:pt>
                <c:pt idx="235">
                  <c:v>9256</c:v>
                </c:pt>
                <c:pt idx="236">
                  <c:v>9257</c:v>
                </c:pt>
                <c:pt idx="237">
                  <c:v>9258</c:v>
                </c:pt>
                <c:pt idx="238">
                  <c:v>9259</c:v>
                </c:pt>
                <c:pt idx="239">
                  <c:v>9260</c:v>
                </c:pt>
                <c:pt idx="240">
                  <c:v>9261</c:v>
                </c:pt>
                <c:pt idx="241">
                  <c:v>9262</c:v>
                </c:pt>
                <c:pt idx="242">
                  <c:v>9263</c:v>
                </c:pt>
                <c:pt idx="243">
                  <c:v>9264</c:v>
                </c:pt>
                <c:pt idx="244">
                  <c:v>9265</c:v>
                </c:pt>
                <c:pt idx="245">
                  <c:v>9266</c:v>
                </c:pt>
                <c:pt idx="246">
                  <c:v>9267</c:v>
                </c:pt>
                <c:pt idx="247">
                  <c:v>9268</c:v>
                </c:pt>
                <c:pt idx="248">
                  <c:v>9269</c:v>
                </c:pt>
                <c:pt idx="249">
                  <c:v>9270</c:v>
                </c:pt>
                <c:pt idx="250">
                  <c:v>9271</c:v>
                </c:pt>
                <c:pt idx="251">
                  <c:v>9272</c:v>
                </c:pt>
                <c:pt idx="252">
                  <c:v>9273</c:v>
                </c:pt>
                <c:pt idx="253">
                  <c:v>9274</c:v>
                </c:pt>
                <c:pt idx="254">
                  <c:v>9275</c:v>
                </c:pt>
                <c:pt idx="255">
                  <c:v>9276</c:v>
                </c:pt>
                <c:pt idx="256">
                  <c:v>9277</c:v>
                </c:pt>
                <c:pt idx="257">
                  <c:v>9278</c:v>
                </c:pt>
                <c:pt idx="258">
                  <c:v>9279</c:v>
                </c:pt>
                <c:pt idx="259">
                  <c:v>9280</c:v>
                </c:pt>
                <c:pt idx="260">
                  <c:v>9281</c:v>
                </c:pt>
                <c:pt idx="261">
                  <c:v>9282</c:v>
                </c:pt>
                <c:pt idx="262">
                  <c:v>9283</c:v>
                </c:pt>
                <c:pt idx="263">
                  <c:v>9284</c:v>
                </c:pt>
                <c:pt idx="264">
                  <c:v>9285</c:v>
                </c:pt>
                <c:pt idx="265">
                  <c:v>9286</c:v>
                </c:pt>
                <c:pt idx="266">
                  <c:v>9287</c:v>
                </c:pt>
                <c:pt idx="267">
                  <c:v>9288</c:v>
                </c:pt>
                <c:pt idx="268">
                  <c:v>9289</c:v>
                </c:pt>
                <c:pt idx="269">
                  <c:v>9290</c:v>
                </c:pt>
                <c:pt idx="270">
                  <c:v>9291</c:v>
                </c:pt>
                <c:pt idx="271">
                  <c:v>9292</c:v>
                </c:pt>
                <c:pt idx="272">
                  <c:v>9293</c:v>
                </c:pt>
                <c:pt idx="273">
                  <c:v>9294</c:v>
                </c:pt>
                <c:pt idx="274">
                  <c:v>9295</c:v>
                </c:pt>
                <c:pt idx="275">
                  <c:v>9296</c:v>
                </c:pt>
                <c:pt idx="276">
                  <c:v>9297</c:v>
                </c:pt>
                <c:pt idx="277">
                  <c:v>9298</c:v>
                </c:pt>
                <c:pt idx="278">
                  <c:v>9299</c:v>
                </c:pt>
                <c:pt idx="279">
                  <c:v>9300</c:v>
                </c:pt>
                <c:pt idx="280">
                  <c:v>9301</c:v>
                </c:pt>
                <c:pt idx="281">
                  <c:v>9302</c:v>
                </c:pt>
                <c:pt idx="282">
                  <c:v>9303</c:v>
                </c:pt>
                <c:pt idx="283">
                  <c:v>9304</c:v>
                </c:pt>
                <c:pt idx="284">
                  <c:v>9305</c:v>
                </c:pt>
                <c:pt idx="285">
                  <c:v>9306</c:v>
                </c:pt>
                <c:pt idx="286">
                  <c:v>9307</c:v>
                </c:pt>
                <c:pt idx="287">
                  <c:v>9308</c:v>
                </c:pt>
                <c:pt idx="288">
                  <c:v>9309</c:v>
                </c:pt>
                <c:pt idx="289">
                  <c:v>9310</c:v>
                </c:pt>
                <c:pt idx="290">
                  <c:v>9311</c:v>
                </c:pt>
                <c:pt idx="291">
                  <c:v>9312</c:v>
                </c:pt>
                <c:pt idx="292">
                  <c:v>9313</c:v>
                </c:pt>
                <c:pt idx="293">
                  <c:v>9314</c:v>
                </c:pt>
                <c:pt idx="294">
                  <c:v>9315</c:v>
                </c:pt>
                <c:pt idx="295">
                  <c:v>9316</c:v>
                </c:pt>
                <c:pt idx="296">
                  <c:v>9317</c:v>
                </c:pt>
                <c:pt idx="297">
                  <c:v>9318</c:v>
                </c:pt>
                <c:pt idx="298">
                  <c:v>9319</c:v>
                </c:pt>
                <c:pt idx="299">
                  <c:v>9320</c:v>
                </c:pt>
                <c:pt idx="300">
                  <c:v>9321</c:v>
                </c:pt>
                <c:pt idx="301">
                  <c:v>9322</c:v>
                </c:pt>
                <c:pt idx="302">
                  <c:v>9323</c:v>
                </c:pt>
                <c:pt idx="303">
                  <c:v>9324</c:v>
                </c:pt>
                <c:pt idx="304">
                  <c:v>9325</c:v>
                </c:pt>
                <c:pt idx="305">
                  <c:v>9326</c:v>
                </c:pt>
                <c:pt idx="306">
                  <c:v>9327</c:v>
                </c:pt>
                <c:pt idx="307">
                  <c:v>9328</c:v>
                </c:pt>
                <c:pt idx="308">
                  <c:v>9329</c:v>
                </c:pt>
                <c:pt idx="309">
                  <c:v>9330</c:v>
                </c:pt>
                <c:pt idx="310">
                  <c:v>9331</c:v>
                </c:pt>
                <c:pt idx="311">
                  <c:v>9332</c:v>
                </c:pt>
                <c:pt idx="312">
                  <c:v>9333</c:v>
                </c:pt>
                <c:pt idx="313">
                  <c:v>9334</c:v>
                </c:pt>
                <c:pt idx="314">
                  <c:v>9335</c:v>
                </c:pt>
                <c:pt idx="315">
                  <c:v>9336</c:v>
                </c:pt>
                <c:pt idx="316">
                  <c:v>9337</c:v>
                </c:pt>
                <c:pt idx="317">
                  <c:v>9338</c:v>
                </c:pt>
                <c:pt idx="318">
                  <c:v>9339</c:v>
                </c:pt>
                <c:pt idx="319">
                  <c:v>9340</c:v>
                </c:pt>
                <c:pt idx="320">
                  <c:v>9341</c:v>
                </c:pt>
                <c:pt idx="321">
                  <c:v>9342</c:v>
                </c:pt>
                <c:pt idx="322">
                  <c:v>9343</c:v>
                </c:pt>
                <c:pt idx="323">
                  <c:v>9344</c:v>
                </c:pt>
                <c:pt idx="324">
                  <c:v>9345</c:v>
                </c:pt>
                <c:pt idx="325">
                  <c:v>9346</c:v>
                </c:pt>
                <c:pt idx="326">
                  <c:v>9347</c:v>
                </c:pt>
                <c:pt idx="327">
                  <c:v>9348</c:v>
                </c:pt>
                <c:pt idx="328">
                  <c:v>9349</c:v>
                </c:pt>
                <c:pt idx="329">
                  <c:v>9350</c:v>
                </c:pt>
                <c:pt idx="330">
                  <c:v>9351</c:v>
                </c:pt>
                <c:pt idx="331">
                  <c:v>9352</c:v>
                </c:pt>
                <c:pt idx="332">
                  <c:v>9353</c:v>
                </c:pt>
                <c:pt idx="333">
                  <c:v>9354</c:v>
                </c:pt>
                <c:pt idx="334">
                  <c:v>9355</c:v>
                </c:pt>
                <c:pt idx="335">
                  <c:v>9356</c:v>
                </c:pt>
                <c:pt idx="336">
                  <c:v>9357</c:v>
                </c:pt>
                <c:pt idx="337">
                  <c:v>9358</c:v>
                </c:pt>
                <c:pt idx="338">
                  <c:v>9359</c:v>
                </c:pt>
                <c:pt idx="339">
                  <c:v>9360</c:v>
                </c:pt>
                <c:pt idx="340">
                  <c:v>9361</c:v>
                </c:pt>
                <c:pt idx="341">
                  <c:v>9362</c:v>
                </c:pt>
                <c:pt idx="342">
                  <c:v>9363</c:v>
                </c:pt>
                <c:pt idx="343">
                  <c:v>9364</c:v>
                </c:pt>
                <c:pt idx="344">
                  <c:v>9365</c:v>
                </c:pt>
                <c:pt idx="345">
                  <c:v>9366</c:v>
                </c:pt>
                <c:pt idx="346">
                  <c:v>9367</c:v>
                </c:pt>
                <c:pt idx="347">
                  <c:v>9368</c:v>
                </c:pt>
                <c:pt idx="348">
                  <c:v>9369</c:v>
                </c:pt>
                <c:pt idx="349">
                  <c:v>9370</c:v>
                </c:pt>
                <c:pt idx="350">
                  <c:v>9371</c:v>
                </c:pt>
                <c:pt idx="351">
                  <c:v>9372</c:v>
                </c:pt>
                <c:pt idx="352">
                  <c:v>9373</c:v>
                </c:pt>
                <c:pt idx="353">
                  <c:v>9374</c:v>
                </c:pt>
                <c:pt idx="354">
                  <c:v>9375</c:v>
                </c:pt>
                <c:pt idx="355">
                  <c:v>9376</c:v>
                </c:pt>
                <c:pt idx="356">
                  <c:v>9377</c:v>
                </c:pt>
                <c:pt idx="357">
                  <c:v>9378</c:v>
                </c:pt>
                <c:pt idx="358">
                  <c:v>9379</c:v>
                </c:pt>
                <c:pt idx="359">
                  <c:v>9380</c:v>
                </c:pt>
                <c:pt idx="360">
                  <c:v>9381</c:v>
                </c:pt>
                <c:pt idx="361">
                  <c:v>9382</c:v>
                </c:pt>
                <c:pt idx="362">
                  <c:v>9383</c:v>
                </c:pt>
                <c:pt idx="363">
                  <c:v>9384</c:v>
                </c:pt>
                <c:pt idx="364">
                  <c:v>9385</c:v>
                </c:pt>
                <c:pt idx="365">
                  <c:v>9386</c:v>
                </c:pt>
                <c:pt idx="366">
                  <c:v>9387</c:v>
                </c:pt>
                <c:pt idx="367">
                  <c:v>9388</c:v>
                </c:pt>
                <c:pt idx="368">
                  <c:v>9389</c:v>
                </c:pt>
                <c:pt idx="369">
                  <c:v>9390</c:v>
                </c:pt>
                <c:pt idx="370">
                  <c:v>9391</c:v>
                </c:pt>
                <c:pt idx="371">
                  <c:v>9392</c:v>
                </c:pt>
                <c:pt idx="372">
                  <c:v>9393</c:v>
                </c:pt>
                <c:pt idx="373">
                  <c:v>9394</c:v>
                </c:pt>
                <c:pt idx="374">
                  <c:v>9395</c:v>
                </c:pt>
                <c:pt idx="375">
                  <c:v>9396</c:v>
                </c:pt>
                <c:pt idx="376">
                  <c:v>9397</c:v>
                </c:pt>
                <c:pt idx="377">
                  <c:v>9398</c:v>
                </c:pt>
                <c:pt idx="378">
                  <c:v>9399</c:v>
                </c:pt>
                <c:pt idx="379">
                  <c:v>9400</c:v>
                </c:pt>
                <c:pt idx="380">
                  <c:v>9401</c:v>
                </c:pt>
                <c:pt idx="381">
                  <c:v>9402</c:v>
                </c:pt>
                <c:pt idx="382">
                  <c:v>9403</c:v>
                </c:pt>
                <c:pt idx="383">
                  <c:v>9404</c:v>
                </c:pt>
                <c:pt idx="384">
                  <c:v>9405</c:v>
                </c:pt>
                <c:pt idx="385">
                  <c:v>9406</c:v>
                </c:pt>
                <c:pt idx="386">
                  <c:v>9407</c:v>
                </c:pt>
                <c:pt idx="387">
                  <c:v>9408</c:v>
                </c:pt>
                <c:pt idx="388">
                  <c:v>9409</c:v>
                </c:pt>
                <c:pt idx="389">
                  <c:v>9410</c:v>
                </c:pt>
                <c:pt idx="390">
                  <c:v>9411</c:v>
                </c:pt>
                <c:pt idx="391">
                  <c:v>9412</c:v>
                </c:pt>
                <c:pt idx="392">
                  <c:v>9413</c:v>
                </c:pt>
                <c:pt idx="393">
                  <c:v>9414</c:v>
                </c:pt>
                <c:pt idx="394">
                  <c:v>9415</c:v>
                </c:pt>
                <c:pt idx="395">
                  <c:v>9416</c:v>
                </c:pt>
                <c:pt idx="396">
                  <c:v>9417</c:v>
                </c:pt>
                <c:pt idx="397">
                  <c:v>9418</c:v>
                </c:pt>
                <c:pt idx="398">
                  <c:v>9419</c:v>
                </c:pt>
                <c:pt idx="399">
                  <c:v>9420</c:v>
                </c:pt>
                <c:pt idx="400">
                  <c:v>9421</c:v>
                </c:pt>
                <c:pt idx="401">
                  <c:v>9422</c:v>
                </c:pt>
                <c:pt idx="402">
                  <c:v>9423</c:v>
                </c:pt>
                <c:pt idx="403">
                  <c:v>9424</c:v>
                </c:pt>
                <c:pt idx="404">
                  <c:v>9425</c:v>
                </c:pt>
                <c:pt idx="405">
                  <c:v>9426</c:v>
                </c:pt>
                <c:pt idx="406">
                  <c:v>9427</c:v>
                </c:pt>
                <c:pt idx="407">
                  <c:v>9428</c:v>
                </c:pt>
                <c:pt idx="408">
                  <c:v>9429</c:v>
                </c:pt>
                <c:pt idx="409">
                  <c:v>9430</c:v>
                </c:pt>
                <c:pt idx="410">
                  <c:v>9431</c:v>
                </c:pt>
                <c:pt idx="411">
                  <c:v>9432</c:v>
                </c:pt>
                <c:pt idx="412">
                  <c:v>9433</c:v>
                </c:pt>
                <c:pt idx="413">
                  <c:v>9434</c:v>
                </c:pt>
                <c:pt idx="414">
                  <c:v>9435</c:v>
                </c:pt>
                <c:pt idx="415">
                  <c:v>9436</c:v>
                </c:pt>
                <c:pt idx="416">
                  <c:v>9437</c:v>
                </c:pt>
                <c:pt idx="417">
                  <c:v>9438</c:v>
                </c:pt>
                <c:pt idx="418">
                  <c:v>9439</c:v>
                </c:pt>
                <c:pt idx="419">
                  <c:v>9440</c:v>
                </c:pt>
                <c:pt idx="420">
                  <c:v>9441</c:v>
                </c:pt>
                <c:pt idx="421">
                  <c:v>9442</c:v>
                </c:pt>
                <c:pt idx="422">
                  <c:v>9443</c:v>
                </c:pt>
                <c:pt idx="423">
                  <c:v>9444</c:v>
                </c:pt>
              </c:numCache>
            </c:numRef>
          </c:xVal>
          <c:yVal>
            <c:numRef>
              <c:f>Graph!$D$1382:$D$1803</c:f>
              <c:numCache>
                <c:formatCode>General</c:formatCode>
                <c:ptCount val="422"/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</c:numCache>
            </c:numRef>
          </c:yVal>
          <c:smooth val="1"/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Graph!$A$1381:$A$1804</c:f>
              <c:numCache>
                <c:formatCode>General</c:formatCode>
                <c:ptCount val="424"/>
                <c:pt idx="0">
                  <c:v>9021</c:v>
                </c:pt>
                <c:pt idx="1">
                  <c:v>9022</c:v>
                </c:pt>
                <c:pt idx="2">
                  <c:v>9023</c:v>
                </c:pt>
                <c:pt idx="3">
                  <c:v>9024</c:v>
                </c:pt>
                <c:pt idx="4">
                  <c:v>9025</c:v>
                </c:pt>
                <c:pt idx="5">
                  <c:v>9026</c:v>
                </c:pt>
                <c:pt idx="6">
                  <c:v>9027</c:v>
                </c:pt>
                <c:pt idx="7">
                  <c:v>9028</c:v>
                </c:pt>
                <c:pt idx="8">
                  <c:v>9029</c:v>
                </c:pt>
                <c:pt idx="9">
                  <c:v>9030</c:v>
                </c:pt>
                <c:pt idx="10">
                  <c:v>9031</c:v>
                </c:pt>
                <c:pt idx="11">
                  <c:v>9032</c:v>
                </c:pt>
                <c:pt idx="12">
                  <c:v>9033</c:v>
                </c:pt>
                <c:pt idx="13">
                  <c:v>9034</c:v>
                </c:pt>
                <c:pt idx="14">
                  <c:v>9035</c:v>
                </c:pt>
                <c:pt idx="15">
                  <c:v>9036</c:v>
                </c:pt>
                <c:pt idx="16">
                  <c:v>9037</c:v>
                </c:pt>
                <c:pt idx="17">
                  <c:v>9038</c:v>
                </c:pt>
                <c:pt idx="18">
                  <c:v>9039</c:v>
                </c:pt>
                <c:pt idx="19">
                  <c:v>9040</c:v>
                </c:pt>
                <c:pt idx="20">
                  <c:v>9041</c:v>
                </c:pt>
                <c:pt idx="21">
                  <c:v>9042</c:v>
                </c:pt>
                <c:pt idx="22">
                  <c:v>9043</c:v>
                </c:pt>
                <c:pt idx="23">
                  <c:v>9044</c:v>
                </c:pt>
                <c:pt idx="24">
                  <c:v>9045</c:v>
                </c:pt>
                <c:pt idx="25">
                  <c:v>9046</c:v>
                </c:pt>
                <c:pt idx="26">
                  <c:v>9047</c:v>
                </c:pt>
                <c:pt idx="27">
                  <c:v>9048</c:v>
                </c:pt>
                <c:pt idx="28">
                  <c:v>9049</c:v>
                </c:pt>
                <c:pt idx="29">
                  <c:v>9050</c:v>
                </c:pt>
                <c:pt idx="30">
                  <c:v>9051</c:v>
                </c:pt>
                <c:pt idx="31">
                  <c:v>9052</c:v>
                </c:pt>
                <c:pt idx="32">
                  <c:v>9053</c:v>
                </c:pt>
                <c:pt idx="33">
                  <c:v>9054</c:v>
                </c:pt>
                <c:pt idx="34">
                  <c:v>9055</c:v>
                </c:pt>
                <c:pt idx="35">
                  <c:v>9056</c:v>
                </c:pt>
                <c:pt idx="36">
                  <c:v>9057</c:v>
                </c:pt>
                <c:pt idx="37">
                  <c:v>9058</c:v>
                </c:pt>
                <c:pt idx="38">
                  <c:v>9059</c:v>
                </c:pt>
                <c:pt idx="39">
                  <c:v>9060</c:v>
                </c:pt>
                <c:pt idx="40">
                  <c:v>9061</c:v>
                </c:pt>
                <c:pt idx="41">
                  <c:v>9062</c:v>
                </c:pt>
                <c:pt idx="42">
                  <c:v>9063</c:v>
                </c:pt>
                <c:pt idx="43">
                  <c:v>9064</c:v>
                </c:pt>
                <c:pt idx="44">
                  <c:v>9065</c:v>
                </c:pt>
                <c:pt idx="45">
                  <c:v>9066</c:v>
                </c:pt>
                <c:pt idx="46">
                  <c:v>9067</c:v>
                </c:pt>
                <c:pt idx="47">
                  <c:v>9068</c:v>
                </c:pt>
                <c:pt idx="48">
                  <c:v>9069</c:v>
                </c:pt>
                <c:pt idx="49">
                  <c:v>9070</c:v>
                </c:pt>
                <c:pt idx="50">
                  <c:v>9071</c:v>
                </c:pt>
                <c:pt idx="51">
                  <c:v>9072</c:v>
                </c:pt>
                <c:pt idx="52">
                  <c:v>9073</c:v>
                </c:pt>
                <c:pt idx="53">
                  <c:v>9074</c:v>
                </c:pt>
                <c:pt idx="54">
                  <c:v>9075</c:v>
                </c:pt>
                <c:pt idx="55">
                  <c:v>9076</c:v>
                </c:pt>
                <c:pt idx="56">
                  <c:v>9077</c:v>
                </c:pt>
                <c:pt idx="57">
                  <c:v>9078</c:v>
                </c:pt>
                <c:pt idx="58">
                  <c:v>9079</c:v>
                </c:pt>
                <c:pt idx="59">
                  <c:v>9080</c:v>
                </c:pt>
                <c:pt idx="60">
                  <c:v>9081</c:v>
                </c:pt>
                <c:pt idx="61">
                  <c:v>9082</c:v>
                </c:pt>
                <c:pt idx="62">
                  <c:v>9083</c:v>
                </c:pt>
                <c:pt idx="63">
                  <c:v>9084</c:v>
                </c:pt>
                <c:pt idx="64">
                  <c:v>9085</c:v>
                </c:pt>
                <c:pt idx="65">
                  <c:v>9086</c:v>
                </c:pt>
                <c:pt idx="66">
                  <c:v>9087</c:v>
                </c:pt>
                <c:pt idx="67">
                  <c:v>9088</c:v>
                </c:pt>
                <c:pt idx="68">
                  <c:v>9089</c:v>
                </c:pt>
                <c:pt idx="69">
                  <c:v>9090</c:v>
                </c:pt>
                <c:pt idx="70">
                  <c:v>9091</c:v>
                </c:pt>
                <c:pt idx="71">
                  <c:v>9092</c:v>
                </c:pt>
                <c:pt idx="72">
                  <c:v>9093</c:v>
                </c:pt>
                <c:pt idx="73">
                  <c:v>9094</c:v>
                </c:pt>
                <c:pt idx="74">
                  <c:v>9095</c:v>
                </c:pt>
                <c:pt idx="75">
                  <c:v>9096</c:v>
                </c:pt>
                <c:pt idx="76">
                  <c:v>9097</c:v>
                </c:pt>
                <c:pt idx="77">
                  <c:v>9098</c:v>
                </c:pt>
                <c:pt idx="78">
                  <c:v>9099</c:v>
                </c:pt>
                <c:pt idx="79">
                  <c:v>9100</c:v>
                </c:pt>
                <c:pt idx="80">
                  <c:v>9101</c:v>
                </c:pt>
                <c:pt idx="81">
                  <c:v>9102</c:v>
                </c:pt>
                <c:pt idx="82">
                  <c:v>9103</c:v>
                </c:pt>
                <c:pt idx="83">
                  <c:v>9104</c:v>
                </c:pt>
                <c:pt idx="84">
                  <c:v>9105</c:v>
                </c:pt>
                <c:pt idx="85">
                  <c:v>9106</c:v>
                </c:pt>
                <c:pt idx="86">
                  <c:v>9107</c:v>
                </c:pt>
                <c:pt idx="87">
                  <c:v>9108</c:v>
                </c:pt>
                <c:pt idx="88">
                  <c:v>9109</c:v>
                </c:pt>
                <c:pt idx="89">
                  <c:v>9110</c:v>
                </c:pt>
                <c:pt idx="90">
                  <c:v>9111</c:v>
                </c:pt>
                <c:pt idx="91">
                  <c:v>9112</c:v>
                </c:pt>
                <c:pt idx="92">
                  <c:v>9113</c:v>
                </c:pt>
                <c:pt idx="93">
                  <c:v>9114</c:v>
                </c:pt>
                <c:pt idx="94">
                  <c:v>9115</c:v>
                </c:pt>
                <c:pt idx="95">
                  <c:v>9116</c:v>
                </c:pt>
                <c:pt idx="96">
                  <c:v>9117</c:v>
                </c:pt>
                <c:pt idx="97">
                  <c:v>9118</c:v>
                </c:pt>
                <c:pt idx="98">
                  <c:v>9119</c:v>
                </c:pt>
                <c:pt idx="99">
                  <c:v>9120</c:v>
                </c:pt>
                <c:pt idx="100">
                  <c:v>9121</c:v>
                </c:pt>
                <c:pt idx="101">
                  <c:v>9122</c:v>
                </c:pt>
                <c:pt idx="102">
                  <c:v>9123</c:v>
                </c:pt>
                <c:pt idx="103">
                  <c:v>9124</c:v>
                </c:pt>
                <c:pt idx="104">
                  <c:v>9125</c:v>
                </c:pt>
                <c:pt idx="105">
                  <c:v>9126</c:v>
                </c:pt>
                <c:pt idx="106">
                  <c:v>9127</c:v>
                </c:pt>
                <c:pt idx="107">
                  <c:v>9128</c:v>
                </c:pt>
                <c:pt idx="108">
                  <c:v>9129</c:v>
                </c:pt>
                <c:pt idx="109">
                  <c:v>9130</c:v>
                </c:pt>
                <c:pt idx="110">
                  <c:v>9131</c:v>
                </c:pt>
                <c:pt idx="111">
                  <c:v>9132</c:v>
                </c:pt>
                <c:pt idx="112">
                  <c:v>9133</c:v>
                </c:pt>
                <c:pt idx="113">
                  <c:v>9134</c:v>
                </c:pt>
                <c:pt idx="114">
                  <c:v>9135</c:v>
                </c:pt>
                <c:pt idx="115">
                  <c:v>9136</c:v>
                </c:pt>
                <c:pt idx="116">
                  <c:v>9137</c:v>
                </c:pt>
                <c:pt idx="117">
                  <c:v>9138</c:v>
                </c:pt>
                <c:pt idx="118">
                  <c:v>9139</c:v>
                </c:pt>
                <c:pt idx="119">
                  <c:v>9140</c:v>
                </c:pt>
                <c:pt idx="120">
                  <c:v>9141</c:v>
                </c:pt>
                <c:pt idx="121">
                  <c:v>9142</c:v>
                </c:pt>
                <c:pt idx="122">
                  <c:v>9143</c:v>
                </c:pt>
                <c:pt idx="123">
                  <c:v>9144</c:v>
                </c:pt>
                <c:pt idx="124">
                  <c:v>9145</c:v>
                </c:pt>
                <c:pt idx="125">
                  <c:v>9146</c:v>
                </c:pt>
                <c:pt idx="126">
                  <c:v>9147</c:v>
                </c:pt>
                <c:pt idx="127">
                  <c:v>9148</c:v>
                </c:pt>
                <c:pt idx="128">
                  <c:v>9149</c:v>
                </c:pt>
                <c:pt idx="129">
                  <c:v>9150</c:v>
                </c:pt>
                <c:pt idx="130">
                  <c:v>9151</c:v>
                </c:pt>
                <c:pt idx="131">
                  <c:v>9152</c:v>
                </c:pt>
                <c:pt idx="132">
                  <c:v>9153</c:v>
                </c:pt>
                <c:pt idx="133">
                  <c:v>9154</c:v>
                </c:pt>
                <c:pt idx="134">
                  <c:v>9155</c:v>
                </c:pt>
                <c:pt idx="135">
                  <c:v>9156</c:v>
                </c:pt>
                <c:pt idx="136">
                  <c:v>9157</c:v>
                </c:pt>
                <c:pt idx="137">
                  <c:v>9158</c:v>
                </c:pt>
                <c:pt idx="138">
                  <c:v>9159</c:v>
                </c:pt>
                <c:pt idx="139">
                  <c:v>9160</c:v>
                </c:pt>
                <c:pt idx="140">
                  <c:v>9161</c:v>
                </c:pt>
                <c:pt idx="141">
                  <c:v>9162</c:v>
                </c:pt>
                <c:pt idx="142">
                  <c:v>9163</c:v>
                </c:pt>
                <c:pt idx="143">
                  <c:v>9164</c:v>
                </c:pt>
                <c:pt idx="144">
                  <c:v>9165</c:v>
                </c:pt>
                <c:pt idx="145">
                  <c:v>9166</c:v>
                </c:pt>
                <c:pt idx="146">
                  <c:v>9167</c:v>
                </c:pt>
                <c:pt idx="147">
                  <c:v>9168</c:v>
                </c:pt>
                <c:pt idx="148">
                  <c:v>9169</c:v>
                </c:pt>
                <c:pt idx="149">
                  <c:v>9170</c:v>
                </c:pt>
                <c:pt idx="150">
                  <c:v>9171</c:v>
                </c:pt>
                <c:pt idx="151">
                  <c:v>9172</c:v>
                </c:pt>
                <c:pt idx="152">
                  <c:v>9173</c:v>
                </c:pt>
                <c:pt idx="153">
                  <c:v>9174</c:v>
                </c:pt>
                <c:pt idx="154">
                  <c:v>9175</c:v>
                </c:pt>
                <c:pt idx="155">
                  <c:v>9176</c:v>
                </c:pt>
                <c:pt idx="156">
                  <c:v>9177</c:v>
                </c:pt>
                <c:pt idx="157">
                  <c:v>9178</c:v>
                </c:pt>
                <c:pt idx="158">
                  <c:v>9179</c:v>
                </c:pt>
                <c:pt idx="159">
                  <c:v>9180</c:v>
                </c:pt>
                <c:pt idx="160">
                  <c:v>9181</c:v>
                </c:pt>
                <c:pt idx="161">
                  <c:v>9182</c:v>
                </c:pt>
                <c:pt idx="162">
                  <c:v>9183</c:v>
                </c:pt>
                <c:pt idx="163">
                  <c:v>9184</c:v>
                </c:pt>
                <c:pt idx="164">
                  <c:v>9185</c:v>
                </c:pt>
                <c:pt idx="165">
                  <c:v>9186</c:v>
                </c:pt>
                <c:pt idx="166">
                  <c:v>9187</c:v>
                </c:pt>
                <c:pt idx="167">
                  <c:v>9188</c:v>
                </c:pt>
                <c:pt idx="168">
                  <c:v>9189</c:v>
                </c:pt>
                <c:pt idx="169">
                  <c:v>9190</c:v>
                </c:pt>
                <c:pt idx="170">
                  <c:v>9191</c:v>
                </c:pt>
                <c:pt idx="171">
                  <c:v>9192</c:v>
                </c:pt>
                <c:pt idx="172">
                  <c:v>9193</c:v>
                </c:pt>
                <c:pt idx="173">
                  <c:v>9194</c:v>
                </c:pt>
                <c:pt idx="174">
                  <c:v>9195</c:v>
                </c:pt>
                <c:pt idx="175">
                  <c:v>9196</c:v>
                </c:pt>
                <c:pt idx="176">
                  <c:v>9197</c:v>
                </c:pt>
                <c:pt idx="177">
                  <c:v>9198</c:v>
                </c:pt>
                <c:pt idx="178">
                  <c:v>9199</c:v>
                </c:pt>
                <c:pt idx="179">
                  <c:v>9200</c:v>
                </c:pt>
                <c:pt idx="180">
                  <c:v>9201</c:v>
                </c:pt>
                <c:pt idx="181">
                  <c:v>9202</c:v>
                </c:pt>
                <c:pt idx="182">
                  <c:v>9203</c:v>
                </c:pt>
                <c:pt idx="183">
                  <c:v>9204</c:v>
                </c:pt>
                <c:pt idx="184">
                  <c:v>9205</c:v>
                </c:pt>
                <c:pt idx="185">
                  <c:v>9206</c:v>
                </c:pt>
                <c:pt idx="186">
                  <c:v>9207</c:v>
                </c:pt>
                <c:pt idx="187">
                  <c:v>9208</c:v>
                </c:pt>
                <c:pt idx="188">
                  <c:v>9209</c:v>
                </c:pt>
                <c:pt idx="189">
                  <c:v>9210</c:v>
                </c:pt>
                <c:pt idx="190">
                  <c:v>9211</c:v>
                </c:pt>
                <c:pt idx="191">
                  <c:v>9212</c:v>
                </c:pt>
                <c:pt idx="192">
                  <c:v>9213</c:v>
                </c:pt>
                <c:pt idx="193">
                  <c:v>9214</c:v>
                </c:pt>
                <c:pt idx="194">
                  <c:v>9215</c:v>
                </c:pt>
                <c:pt idx="195">
                  <c:v>9216</c:v>
                </c:pt>
                <c:pt idx="196">
                  <c:v>9217</c:v>
                </c:pt>
                <c:pt idx="197">
                  <c:v>9218</c:v>
                </c:pt>
                <c:pt idx="198">
                  <c:v>9219</c:v>
                </c:pt>
                <c:pt idx="199">
                  <c:v>9220</c:v>
                </c:pt>
                <c:pt idx="200">
                  <c:v>9221</c:v>
                </c:pt>
                <c:pt idx="201">
                  <c:v>9222</c:v>
                </c:pt>
                <c:pt idx="202">
                  <c:v>9223</c:v>
                </c:pt>
                <c:pt idx="203">
                  <c:v>9224</c:v>
                </c:pt>
                <c:pt idx="204">
                  <c:v>9225</c:v>
                </c:pt>
                <c:pt idx="205">
                  <c:v>9226</c:v>
                </c:pt>
                <c:pt idx="206">
                  <c:v>9227</c:v>
                </c:pt>
                <c:pt idx="207">
                  <c:v>9228</c:v>
                </c:pt>
                <c:pt idx="208">
                  <c:v>9229</c:v>
                </c:pt>
                <c:pt idx="209">
                  <c:v>9230</c:v>
                </c:pt>
                <c:pt idx="210">
                  <c:v>9231</c:v>
                </c:pt>
                <c:pt idx="211">
                  <c:v>9232</c:v>
                </c:pt>
                <c:pt idx="212">
                  <c:v>9233</c:v>
                </c:pt>
                <c:pt idx="213">
                  <c:v>9234</c:v>
                </c:pt>
                <c:pt idx="214">
                  <c:v>9235</c:v>
                </c:pt>
                <c:pt idx="215">
                  <c:v>9236</c:v>
                </c:pt>
                <c:pt idx="216">
                  <c:v>9237</c:v>
                </c:pt>
                <c:pt idx="217">
                  <c:v>9238</c:v>
                </c:pt>
                <c:pt idx="218">
                  <c:v>9239</c:v>
                </c:pt>
                <c:pt idx="219">
                  <c:v>9240</c:v>
                </c:pt>
                <c:pt idx="220">
                  <c:v>9241</c:v>
                </c:pt>
                <c:pt idx="221">
                  <c:v>9242</c:v>
                </c:pt>
                <c:pt idx="222">
                  <c:v>9243</c:v>
                </c:pt>
                <c:pt idx="223">
                  <c:v>9244</c:v>
                </c:pt>
                <c:pt idx="224">
                  <c:v>9245</c:v>
                </c:pt>
                <c:pt idx="225">
                  <c:v>9246</c:v>
                </c:pt>
                <c:pt idx="226">
                  <c:v>9247</c:v>
                </c:pt>
                <c:pt idx="227">
                  <c:v>9248</c:v>
                </c:pt>
                <c:pt idx="228">
                  <c:v>9249</c:v>
                </c:pt>
                <c:pt idx="229">
                  <c:v>9250</c:v>
                </c:pt>
                <c:pt idx="230">
                  <c:v>9251</c:v>
                </c:pt>
                <c:pt idx="231">
                  <c:v>9252</c:v>
                </c:pt>
                <c:pt idx="232">
                  <c:v>9253</c:v>
                </c:pt>
                <c:pt idx="233">
                  <c:v>9254</c:v>
                </c:pt>
                <c:pt idx="234">
                  <c:v>9255</c:v>
                </c:pt>
                <c:pt idx="235">
                  <c:v>9256</c:v>
                </c:pt>
                <c:pt idx="236">
                  <c:v>9257</c:v>
                </c:pt>
                <c:pt idx="237">
                  <c:v>9258</c:v>
                </c:pt>
                <c:pt idx="238">
                  <c:v>9259</c:v>
                </c:pt>
                <c:pt idx="239">
                  <c:v>9260</c:v>
                </c:pt>
                <c:pt idx="240">
                  <c:v>9261</c:v>
                </c:pt>
                <c:pt idx="241">
                  <c:v>9262</c:v>
                </c:pt>
                <c:pt idx="242">
                  <c:v>9263</c:v>
                </c:pt>
                <c:pt idx="243">
                  <c:v>9264</c:v>
                </c:pt>
                <c:pt idx="244">
                  <c:v>9265</c:v>
                </c:pt>
                <c:pt idx="245">
                  <c:v>9266</c:v>
                </c:pt>
                <c:pt idx="246">
                  <c:v>9267</c:v>
                </c:pt>
                <c:pt idx="247">
                  <c:v>9268</c:v>
                </c:pt>
                <c:pt idx="248">
                  <c:v>9269</c:v>
                </c:pt>
                <c:pt idx="249">
                  <c:v>9270</c:v>
                </c:pt>
                <c:pt idx="250">
                  <c:v>9271</c:v>
                </c:pt>
                <c:pt idx="251">
                  <c:v>9272</c:v>
                </c:pt>
                <c:pt idx="252">
                  <c:v>9273</c:v>
                </c:pt>
                <c:pt idx="253">
                  <c:v>9274</c:v>
                </c:pt>
                <c:pt idx="254">
                  <c:v>9275</c:v>
                </c:pt>
                <c:pt idx="255">
                  <c:v>9276</c:v>
                </c:pt>
                <c:pt idx="256">
                  <c:v>9277</c:v>
                </c:pt>
                <c:pt idx="257">
                  <c:v>9278</c:v>
                </c:pt>
                <c:pt idx="258">
                  <c:v>9279</c:v>
                </c:pt>
                <c:pt idx="259">
                  <c:v>9280</c:v>
                </c:pt>
                <c:pt idx="260">
                  <c:v>9281</c:v>
                </c:pt>
                <c:pt idx="261">
                  <c:v>9282</c:v>
                </c:pt>
                <c:pt idx="262">
                  <c:v>9283</c:v>
                </c:pt>
                <c:pt idx="263">
                  <c:v>9284</c:v>
                </c:pt>
                <c:pt idx="264">
                  <c:v>9285</c:v>
                </c:pt>
                <c:pt idx="265">
                  <c:v>9286</c:v>
                </c:pt>
                <c:pt idx="266">
                  <c:v>9287</c:v>
                </c:pt>
                <c:pt idx="267">
                  <c:v>9288</c:v>
                </c:pt>
                <c:pt idx="268">
                  <c:v>9289</c:v>
                </c:pt>
                <c:pt idx="269">
                  <c:v>9290</c:v>
                </c:pt>
                <c:pt idx="270">
                  <c:v>9291</c:v>
                </c:pt>
                <c:pt idx="271">
                  <c:v>9292</c:v>
                </c:pt>
                <c:pt idx="272">
                  <c:v>9293</c:v>
                </c:pt>
                <c:pt idx="273">
                  <c:v>9294</c:v>
                </c:pt>
                <c:pt idx="274">
                  <c:v>9295</c:v>
                </c:pt>
                <c:pt idx="275">
                  <c:v>9296</c:v>
                </c:pt>
                <c:pt idx="276">
                  <c:v>9297</c:v>
                </c:pt>
                <c:pt idx="277">
                  <c:v>9298</c:v>
                </c:pt>
                <c:pt idx="278">
                  <c:v>9299</c:v>
                </c:pt>
                <c:pt idx="279">
                  <c:v>9300</c:v>
                </c:pt>
                <c:pt idx="280">
                  <c:v>9301</c:v>
                </c:pt>
                <c:pt idx="281">
                  <c:v>9302</c:v>
                </c:pt>
                <c:pt idx="282">
                  <c:v>9303</c:v>
                </c:pt>
                <c:pt idx="283">
                  <c:v>9304</c:v>
                </c:pt>
                <c:pt idx="284">
                  <c:v>9305</c:v>
                </c:pt>
                <c:pt idx="285">
                  <c:v>9306</c:v>
                </c:pt>
                <c:pt idx="286">
                  <c:v>9307</c:v>
                </c:pt>
                <c:pt idx="287">
                  <c:v>9308</c:v>
                </c:pt>
                <c:pt idx="288">
                  <c:v>9309</c:v>
                </c:pt>
                <c:pt idx="289">
                  <c:v>9310</c:v>
                </c:pt>
                <c:pt idx="290">
                  <c:v>9311</c:v>
                </c:pt>
                <c:pt idx="291">
                  <c:v>9312</c:v>
                </c:pt>
                <c:pt idx="292">
                  <c:v>9313</c:v>
                </c:pt>
                <c:pt idx="293">
                  <c:v>9314</c:v>
                </c:pt>
                <c:pt idx="294">
                  <c:v>9315</c:v>
                </c:pt>
                <c:pt idx="295">
                  <c:v>9316</c:v>
                </c:pt>
                <c:pt idx="296">
                  <c:v>9317</c:v>
                </c:pt>
                <c:pt idx="297">
                  <c:v>9318</c:v>
                </c:pt>
                <c:pt idx="298">
                  <c:v>9319</c:v>
                </c:pt>
                <c:pt idx="299">
                  <c:v>9320</c:v>
                </c:pt>
                <c:pt idx="300">
                  <c:v>9321</c:v>
                </c:pt>
                <c:pt idx="301">
                  <c:v>9322</c:v>
                </c:pt>
                <c:pt idx="302">
                  <c:v>9323</c:v>
                </c:pt>
                <c:pt idx="303">
                  <c:v>9324</c:v>
                </c:pt>
                <c:pt idx="304">
                  <c:v>9325</c:v>
                </c:pt>
                <c:pt idx="305">
                  <c:v>9326</c:v>
                </c:pt>
                <c:pt idx="306">
                  <c:v>9327</c:v>
                </c:pt>
                <c:pt idx="307">
                  <c:v>9328</c:v>
                </c:pt>
                <c:pt idx="308">
                  <c:v>9329</c:v>
                </c:pt>
                <c:pt idx="309">
                  <c:v>9330</c:v>
                </c:pt>
                <c:pt idx="310">
                  <c:v>9331</c:v>
                </c:pt>
                <c:pt idx="311">
                  <c:v>9332</c:v>
                </c:pt>
                <c:pt idx="312">
                  <c:v>9333</c:v>
                </c:pt>
                <c:pt idx="313">
                  <c:v>9334</c:v>
                </c:pt>
                <c:pt idx="314">
                  <c:v>9335</c:v>
                </c:pt>
                <c:pt idx="315">
                  <c:v>9336</c:v>
                </c:pt>
                <c:pt idx="316">
                  <c:v>9337</c:v>
                </c:pt>
                <c:pt idx="317">
                  <c:v>9338</c:v>
                </c:pt>
                <c:pt idx="318">
                  <c:v>9339</c:v>
                </c:pt>
                <c:pt idx="319">
                  <c:v>9340</c:v>
                </c:pt>
                <c:pt idx="320">
                  <c:v>9341</c:v>
                </c:pt>
                <c:pt idx="321">
                  <c:v>9342</c:v>
                </c:pt>
                <c:pt idx="322">
                  <c:v>9343</c:v>
                </c:pt>
                <c:pt idx="323">
                  <c:v>9344</c:v>
                </c:pt>
                <c:pt idx="324">
                  <c:v>9345</c:v>
                </c:pt>
                <c:pt idx="325">
                  <c:v>9346</c:v>
                </c:pt>
                <c:pt idx="326">
                  <c:v>9347</c:v>
                </c:pt>
                <c:pt idx="327">
                  <c:v>9348</c:v>
                </c:pt>
                <c:pt idx="328">
                  <c:v>9349</c:v>
                </c:pt>
                <c:pt idx="329">
                  <c:v>9350</c:v>
                </c:pt>
                <c:pt idx="330">
                  <c:v>9351</c:v>
                </c:pt>
                <c:pt idx="331">
                  <c:v>9352</c:v>
                </c:pt>
                <c:pt idx="332">
                  <c:v>9353</c:v>
                </c:pt>
                <c:pt idx="333">
                  <c:v>9354</c:v>
                </c:pt>
                <c:pt idx="334">
                  <c:v>9355</c:v>
                </c:pt>
                <c:pt idx="335">
                  <c:v>9356</c:v>
                </c:pt>
                <c:pt idx="336">
                  <c:v>9357</c:v>
                </c:pt>
                <c:pt idx="337">
                  <c:v>9358</c:v>
                </c:pt>
                <c:pt idx="338">
                  <c:v>9359</c:v>
                </c:pt>
                <c:pt idx="339">
                  <c:v>9360</c:v>
                </c:pt>
                <c:pt idx="340">
                  <c:v>9361</c:v>
                </c:pt>
                <c:pt idx="341">
                  <c:v>9362</c:v>
                </c:pt>
                <c:pt idx="342">
                  <c:v>9363</c:v>
                </c:pt>
                <c:pt idx="343">
                  <c:v>9364</c:v>
                </c:pt>
                <c:pt idx="344">
                  <c:v>9365</c:v>
                </c:pt>
                <c:pt idx="345">
                  <c:v>9366</c:v>
                </c:pt>
                <c:pt idx="346">
                  <c:v>9367</c:v>
                </c:pt>
                <c:pt idx="347">
                  <c:v>9368</c:v>
                </c:pt>
                <c:pt idx="348">
                  <c:v>9369</c:v>
                </c:pt>
                <c:pt idx="349">
                  <c:v>9370</c:v>
                </c:pt>
                <c:pt idx="350">
                  <c:v>9371</c:v>
                </c:pt>
                <c:pt idx="351">
                  <c:v>9372</c:v>
                </c:pt>
                <c:pt idx="352">
                  <c:v>9373</c:v>
                </c:pt>
                <c:pt idx="353">
                  <c:v>9374</c:v>
                </c:pt>
                <c:pt idx="354">
                  <c:v>9375</c:v>
                </c:pt>
                <c:pt idx="355">
                  <c:v>9376</c:v>
                </c:pt>
                <c:pt idx="356">
                  <c:v>9377</c:v>
                </c:pt>
                <c:pt idx="357">
                  <c:v>9378</c:v>
                </c:pt>
                <c:pt idx="358">
                  <c:v>9379</c:v>
                </c:pt>
                <c:pt idx="359">
                  <c:v>9380</c:v>
                </c:pt>
                <c:pt idx="360">
                  <c:v>9381</c:v>
                </c:pt>
                <c:pt idx="361">
                  <c:v>9382</c:v>
                </c:pt>
                <c:pt idx="362">
                  <c:v>9383</c:v>
                </c:pt>
                <c:pt idx="363">
                  <c:v>9384</c:v>
                </c:pt>
                <c:pt idx="364">
                  <c:v>9385</c:v>
                </c:pt>
                <c:pt idx="365">
                  <c:v>9386</c:v>
                </c:pt>
                <c:pt idx="366">
                  <c:v>9387</c:v>
                </c:pt>
                <c:pt idx="367">
                  <c:v>9388</c:v>
                </c:pt>
                <c:pt idx="368">
                  <c:v>9389</c:v>
                </c:pt>
                <c:pt idx="369">
                  <c:v>9390</c:v>
                </c:pt>
                <c:pt idx="370">
                  <c:v>9391</c:v>
                </c:pt>
                <c:pt idx="371">
                  <c:v>9392</c:v>
                </c:pt>
                <c:pt idx="372">
                  <c:v>9393</c:v>
                </c:pt>
                <c:pt idx="373">
                  <c:v>9394</c:v>
                </c:pt>
                <c:pt idx="374">
                  <c:v>9395</c:v>
                </c:pt>
                <c:pt idx="375">
                  <c:v>9396</c:v>
                </c:pt>
                <c:pt idx="376">
                  <c:v>9397</c:v>
                </c:pt>
                <c:pt idx="377">
                  <c:v>9398</c:v>
                </c:pt>
                <c:pt idx="378">
                  <c:v>9399</c:v>
                </c:pt>
                <c:pt idx="379">
                  <c:v>9400</c:v>
                </c:pt>
                <c:pt idx="380">
                  <c:v>9401</c:v>
                </c:pt>
                <c:pt idx="381">
                  <c:v>9402</c:v>
                </c:pt>
                <c:pt idx="382">
                  <c:v>9403</c:v>
                </c:pt>
                <c:pt idx="383">
                  <c:v>9404</c:v>
                </c:pt>
                <c:pt idx="384">
                  <c:v>9405</c:v>
                </c:pt>
                <c:pt idx="385">
                  <c:v>9406</c:v>
                </c:pt>
                <c:pt idx="386">
                  <c:v>9407</c:v>
                </c:pt>
                <c:pt idx="387">
                  <c:v>9408</c:v>
                </c:pt>
                <c:pt idx="388">
                  <c:v>9409</c:v>
                </c:pt>
                <c:pt idx="389">
                  <c:v>9410</c:v>
                </c:pt>
                <c:pt idx="390">
                  <c:v>9411</c:v>
                </c:pt>
                <c:pt idx="391">
                  <c:v>9412</c:v>
                </c:pt>
                <c:pt idx="392">
                  <c:v>9413</c:v>
                </c:pt>
                <c:pt idx="393">
                  <c:v>9414</c:v>
                </c:pt>
                <c:pt idx="394">
                  <c:v>9415</c:v>
                </c:pt>
                <c:pt idx="395">
                  <c:v>9416</c:v>
                </c:pt>
                <c:pt idx="396">
                  <c:v>9417</c:v>
                </c:pt>
                <c:pt idx="397">
                  <c:v>9418</c:v>
                </c:pt>
                <c:pt idx="398">
                  <c:v>9419</c:v>
                </c:pt>
                <c:pt idx="399">
                  <c:v>9420</c:v>
                </c:pt>
                <c:pt idx="400">
                  <c:v>9421</c:v>
                </c:pt>
                <c:pt idx="401">
                  <c:v>9422</c:v>
                </c:pt>
                <c:pt idx="402">
                  <c:v>9423</c:v>
                </c:pt>
                <c:pt idx="403">
                  <c:v>9424</c:v>
                </c:pt>
                <c:pt idx="404">
                  <c:v>9425</c:v>
                </c:pt>
                <c:pt idx="405">
                  <c:v>9426</c:v>
                </c:pt>
                <c:pt idx="406">
                  <c:v>9427</c:v>
                </c:pt>
                <c:pt idx="407">
                  <c:v>9428</c:v>
                </c:pt>
                <c:pt idx="408">
                  <c:v>9429</c:v>
                </c:pt>
                <c:pt idx="409">
                  <c:v>9430</c:v>
                </c:pt>
                <c:pt idx="410">
                  <c:v>9431</c:v>
                </c:pt>
                <c:pt idx="411">
                  <c:v>9432</c:v>
                </c:pt>
                <c:pt idx="412">
                  <c:v>9433</c:v>
                </c:pt>
                <c:pt idx="413">
                  <c:v>9434</c:v>
                </c:pt>
                <c:pt idx="414">
                  <c:v>9435</c:v>
                </c:pt>
                <c:pt idx="415">
                  <c:v>9436</c:v>
                </c:pt>
                <c:pt idx="416">
                  <c:v>9437</c:v>
                </c:pt>
                <c:pt idx="417">
                  <c:v>9438</c:v>
                </c:pt>
                <c:pt idx="418">
                  <c:v>9439</c:v>
                </c:pt>
                <c:pt idx="419">
                  <c:v>9440</c:v>
                </c:pt>
                <c:pt idx="420">
                  <c:v>9441</c:v>
                </c:pt>
                <c:pt idx="421">
                  <c:v>9442</c:v>
                </c:pt>
                <c:pt idx="422">
                  <c:v>9443</c:v>
                </c:pt>
                <c:pt idx="423">
                  <c:v>9444</c:v>
                </c:pt>
              </c:numCache>
            </c:numRef>
          </c:xVal>
          <c:yVal>
            <c:numRef>
              <c:f>Graph!$B$1382:$B$1803</c:f>
              <c:numCache>
                <c:formatCode>General</c:formatCode>
                <c:ptCount val="4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Graph!$A$1381:$A$1804</c:f>
              <c:numCache>
                <c:formatCode>General</c:formatCode>
                <c:ptCount val="424"/>
                <c:pt idx="0">
                  <c:v>9021</c:v>
                </c:pt>
                <c:pt idx="1">
                  <c:v>9022</c:v>
                </c:pt>
                <c:pt idx="2">
                  <c:v>9023</c:v>
                </c:pt>
                <c:pt idx="3">
                  <c:v>9024</c:v>
                </c:pt>
                <c:pt idx="4">
                  <c:v>9025</c:v>
                </c:pt>
                <c:pt idx="5">
                  <c:v>9026</c:v>
                </c:pt>
                <c:pt idx="6">
                  <c:v>9027</c:v>
                </c:pt>
                <c:pt idx="7">
                  <c:v>9028</c:v>
                </c:pt>
                <c:pt idx="8">
                  <c:v>9029</c:v>
                </c:pt>
                <c:pt idx="9">
                  <c:v>9030</c:v>
                </c:pt>
                <c:pt idx="10">
                  <c:v>9031</c:v>
                </c:pt>
                <c:pt idx="11">
                  <c:v>9032</c:v>
                </c:pt>
                <c:pt idx="12">
                  <c:v>9033</c:v>
                </c:pt>
                <c:pt idx="13">
                  <c:v>9034</c:v>
                </c:pt>
                <c:pt idx="14">
                  <c:v>9035</c:v>
                </c:pt>
                <c:pt idx="15">
                  <c:v>9036</c:v>
                </c:pt>
                <c:pt idx="16">
                  <c:v>9037</c:v>
                </c:pt>
                <c:pt idx="17">
                  <c:v>9038</c:v>
                </c:pt>
                <c:pt idx="18">
                  <c:v>9039</c:v>
                </c:pt>
                <c:pt idx="19">
                  <c:v>9040</c:v>
                </c:pt>
                <c:pt idx="20">
                  <c:v>9041</c:v>
                </c:pt>
                <c:pt idx="21">
                  <c:v>9042</c:v>
                </c:pt>
                <c:pt idx="22">
                  <c:v>9043</c:v>
                </c:pt>
                <c:pt idx="23">
                  <c:v>9044</c:v>
                </c:pt>
                <c:pt idx="24">
                  <c:v>9045</c:v>
                </c:pt>
                <c:pt idx="25">
                  <c:v>9046</c:v>
                </c:pt>
                <c:pt idx="26">
                  <c:v>9047</c:v>
                </c:pt>
                <c:pt idx="27">
                  <c:v>9048</c:v>
                </c:pt>
                <c:pt idx="28">
                  <c:v>9049</c:v>
                </c:pt>
                <c:pt idx="29">
                  <c:v>9050</c:v>
                </c:pt>
                <c:pt idx="30">
                  <c:v>9051</c:v>
                </c:pt>
                <c:pt idx="31">
                  <c:v>9052</c:v>
                </c:pt>
                <c:pt idx="32">
                  <c:v>9053</c:v>
                </c:pt>
                <c:pt idx="33">
                  <c:v>9054</c:v>
                </c:pt>
                <c:pt idx="34">
                  <c:v>9055</c:v>
                </c:pt>
                <c:pt idx="35">
                  <c:v>9056</c:v>
                </c:pt>
                <c:pt idx="36">
                  <c:v>9057</c:v>
                </c:pt>
                <c:pt idx="37">
                  <c:v>9058</c:v>
                </c:pt>
                <c:pt idx="38">
                  <c:v>9059</c:v>
                </c:pt>
                <c:pt idx="39">
                  <c:v>9060</c:v>
                </c:pt>
                <c:pt idx="40">
                  <c:v>9061</c:v>
                </c:pt>
                <c:pt idx="41">
                  <c:v>9062</c:v>
                </c:pt>
                <c:pt idx="42">
                  <c:v>9063</c:v>
                </c:pt>
                <c:pt idx="43">
                  <c:v>9064</c:v>
                </c:pt>
                <c:pt idx="44">
                  <c:v>9065</c:v>
                </c:pt>
                <c:pt idx="45">
                  <c:v>9066</c:v>
                </c:pt>
                <c:pt idx="46">
                  <c:v>9067</c:v>
                </c:pt>
                <c:pt idx="47">
                  <c:v>9068</c:v>
                </c:pt>
                <c:pt idx="48">
                  <c:v>9069</c:v>
                </c:pt>
                <c:pt idx="49">
                  <c:v>9070</c:v>
                </c:pt>
                <c:pt idx="50">
                  <c:v>9071</c:v>
                </c:pt>
                <c:pt idx="51">
                  <c:v>9072</c:v>
                </c:pt>
                <c:pt idx="52">
                  <c:v>9073</c:v>
                </c:pt>
                <c:pt idx="53">
                  <c:v>9074</c:v>
                </c:pt>
                <c:pt idx="54">
                  <c:v>9075</c:v>
                </c:pt>
                <c:pt idx="55">
                  <c:v>9076</c:v>
                </c:pt>
                <c:pt idx="56">
                  <c:v>9077</c:v>
                </c:pt>
                <c:pt idx="57">
                  <c:v>9078</c:v>
                </c:pt>
                <c:pt idx="58">
                  <c:v>9079</c:v>
                </c:pt>
                <c:pt idx="59">
                  <c:v>9080</c:v>
                </c:pt>
                <c:pt idx="60">
                  <c:v>9081</c:v>
                </c:pt>
                <c:pt idx="61">
                  <c:v>9082</c:v>
                </c:pt>
                <c:pt idx="62">
                  <c:v>9083</c:v>
                </c:pt>
                <c:pt idx="63">
                  <c:v>9084</c:v>
                </c:pt>
                <c:pt idx="64">
                  <c:v>9085</c:v>
                </c:pt>
                <c:pt idx="65">
                  <c:v>9086</c:v>
                </c:pt>
                <c:pt idx="66">
                  <c:v>9087</c:v>
                </c:pt>
                <c:pt idx="67">
                  <c:v>9088</c:v>
                </c:pt>
                <c:pt idx="68">
                  <c:v>9089</c:v>
                </c:pt>
                <c:pt idx="69">
                  <c:v>9090</c:v>
                </c:pt>
                <c:pt idx="70">
                  <c:v>9091</c:v>
                </c:pt>
                <c:pt idx="71">
                  <c:v>9092</c:v>
                </c:pt>
                <c:pt idx="72">
                  <c:v>9093</c:v>
                </c:pt>
                <c:pt idx="73">
                  <c:v>9094</c:v>
                </c:pt>
                <c:pt idx="74">
                  <c:v>9095</c:v>
                </c:pt>
                <c:pt idx="75">
                  <c:v>9096</c:v>
                </c:pt>
                <c:pt idx="76">
                  <c:v>9097</c:v>
                </c:pt>
                <c:pt idx="77">
                  <c:v>9098</c:v>
                </c:pt>
                <c:pt idx="78">
                  <c:v>9099</c:v>
                </c:pt>
                <c:pt idx="79">
                  <c:v>9100</c:v>
                </c:pt>
                <c:pt idx="80">
                  <c:v>9101</c:v>
                </c:pt>
                <c:pt idx="81">
                  <c:v>9102</c:v>
                </c:pt>
                <c:pt idx="82">
                  <c:v>9103</c:v>
                </c:pt>
                <c:pt idx="83">
                  <c:v>9104</c:v>
                </c:pt>
                <c:pt idx="84">
                  <c:v>9105</c:v>
                </c:pt>
                <c:pt idx="85">
                  <c:v>9106</c:v>
                </c:pt>
                <c:pt idx="86">
                  <c:v>9107</c:v>
                </c:pt>
                <c:pt idx="87">
                  <c:v>9108</c:v>
                </c:pt>
                <c:pt idx="88">
                  <c:v>9109</c:v>
                </c:pt>
                <c:pt idx="89">
                  <c:v>9110</c:v>
                </c:pt>
                <c:pt idx="90">
                  <c:v>9111</c:v>
                </c:pt>
                <c:pt idx="91">
                  <c:v>9112</c:v>
                </c:pt>
                <c:pt idx="92">
                  <c:v>9113</c:v>
                </c:pt>
                <c:pt idx="93">
                  <c:v>9114</c:v>
                </c:pt>
                <c:pt idx="94">
                  <c:v>9115</c:v>
                </c:pt>
                <c:pt idx="95">
                  <c:v>9116</c:v>
                </c:pt>
                <c:pt idx="96">
                  <c:v>9117</c:v>
                </c:pt>
                <c:pt idx="97">
                  <c:v>9118</c:v>
                </c:pt>
                <c:pt idx="98">
                  <c:v>9119</c:v>
                </c:pt>
                <c:pt idx="99">
                  <c:v>9120</c:v>
                </c:pt>
                <c:pt idx="100">
                  <c:v>9121</c:v>
                </c:pt>
                <c:pt idx="101">
                  <c:v>9122</c:v>
                </c:pt>
                <c:pt idx="102">
                  <c:v>9123</c:v>
                </c:pt>
                <c:pt idx="103">
                  <c:v>9124</c:v>
                </c:pt>
                <c:pt idx="104">
                  <c:v>9125</c:v>
                </c:pt>
                <c:pt idx="105">
                  <c:v>9126</c:v>
                </c:pt>
                <c:pt idx="106">
                  <c:v>9127</c:v>
                </c:pt>
                <c:pt idx="107">
                  <c:v>9128</c:v>
                </c:pt>
                <c:pt idx="108">
                  <c:v>9129</c:v>
                </c:pt>
                <c:pt idx="109">
                  <c:v>9130</c:v>
                </c:pt>
                <c:pt idx="110">
                  <c:v>9131</c:v>
                </c:pt>
                <c:pt idx="111">
                  <c:v>9132</c:v>
                </c:pt>
                <c:pt idx="112">
                  <c:v>9133</c:v>
                </c:pt>
                <c:pt idx="113">
                  <c:v>9134</c:v>
                </c:pt>
                <c:pt idx="114">
                  <c:v>9135</c:v>
                </c:pt>
                <c:pt idx="115">
                  <c:v>9136</c:v>
                </c:pt>
                <c:pt idx="116">
                  <c:v>9137</c:v>
                </c:pt>
                <c:pt idx="117">
                  <c:v>9138</c:v>
                </c:pt>
                <c:pt idx="118">
                  <c:v>9139</c:v>
                </c:pt>
                <c:pt idx="119">
                  <c:v>9140</c:v>
                </c:pt>
                <c:pt idx="120">
                  <c:v>9141</c:v>
                </c:pt>
                <c:pt idx="121">
                  <c:v>9142</c:v>
                </c:pt>
                <c:pt idx="122">
                  <c:v>9143</c:v>
                </c:pt>
                <c:pt idx="123">
                  <c:v>9144</c:v>
                </c:pt>
                <c:pt idx="124">
                  <c:v>9145</c:v>
                </c:pt>
                <c:pt idx="125">
                  <c:v>9146</c:v>
                </c:pt>
                <c:pt idx="126">
                  <c:v>9147</c:v>
                </c:pt>
                <c:pt idx="127">
                  <c:v>9148</c:v>
                </c:pt>
                <c:pt idx="128">
                  <c:v>9149</c:v>
                </c:pt>
                <c:pt idx="129">
                  <c:v>9150</c:v>
                </c:pt>
                <c:pt idx="130">
                  <c:v>9151</c:v>
                </c:pt>
                <c:pt idx="131">
                  <c:v>9152</c:v>
                </c:pt>
                <c:pt idx="132">
                  <c:v>9153</c:v>
                </c:pt>
                <c:pt idx="133">
                  <c:v>9154</c:v>
                </c:pt>
                <c:pt idx="134">
                  <c:v>9155</c:v>
                </c:pt>
                <c:pt idx="135">
                  <c:v>9156</c:v>
                </c:pt>
                <c:pt idx="136">
                  <c:v>9157</c:v>
                </c:pt>
                <c:pt idx="137">
                  <c:v>9158</c:v>
                </c:pt>
                <c:pt idx="138">
                  <c:v>9159</c:v>
                </c:pt>
                <c:pt idx="139">
                  <c:v>9160</c:v>
                </c:pt>
                <c:pt idx="140">
                  <c:v>9161</c:v>
                </c:pt>
                <c:pt idx="141">
                  <c:v>9162</c:v>
                </c:pt>
                <c:pt idx="142">
                  <c:v>9163</c:v>
                </c:pt>
                <c:pt idx="143">
                  <c:v>9164</c:v>
                </c:pt>
                <c:pt idx="144">
                  <c:v>9165</c:v>
                </c:pt>
                <c:pt idx="145">
                  <c:v>9166</c:v>
                </c:pt>
                <c:pt idx="146">
                  <c:v>9167</c:v>
                </c:pt>
                <c:pt idx="147">
                  <c:v>9168</c:v>
                </c:pt>
                <c:pt idx="148">
                  <c:v>9169</c:v>
                </c:pt>
                <c:pt idx="149">
                  <c:v>9170</c:v>
                </c:pt>
                <c:pt idx="150">
                  <c:v>9171</c:v>
                </c:pt>
                <c:pt idx="151">
                  <c:v>9172</c:v>
                </c:pt>
                <c:pt idx="152">
                  <c:v>9173</c:v>
                </c:pt>
                <c:pt idx="153">
                  <c:v>9174</c:v>
                </c:pt>
                <c:pt idx="154">
                  <c:v>9175</c:v>
                </c:pt>
                <c:pt idx="155">
                  <c:v>9176</c:v>
                </c:pt>
                <c:pt idx="156">
                  <c:v>9177</c:v>
                </c:pt>
                <c:pt idx="157">
                  <c:v>9178</c:v>
                </c:pt>
                <c:pt idx="158">
                  <c:v>9179</c:v>
                </c:pt>
                <c:pt idx="159">
                  <c:v>9180</c:v>
                </c:pt>
                <c:pt idx="160">
                  <c:v>9181</c:v>
                </c:pt>
                <c:pt idx="161">
                  <c:v>9182</c:v>
                </c:pt>
                <c:pt idx="162">
                  <c:v>9183</c:v>
                </c:pt>
                <c:pt idx="163">
                  <c:v>9184</c:v>
                </c:pt>
                <c:pt idx="164">
                  <c:v>9185</c:v>
                </c:pt>
                <c:pt idx="165">
                  <c:v>9186</c:v>
                </c:pt>
                <c:pt idx="166">
                  <c:v>9187</c:v>
                </c:pt>
                <c:pt idx="167">
                  <c:v>9188</c:v>
                </c:pt>
                <c:pt idx="168">
                  <c:v>9189</c:v>
                </c:pt>
                <c:pt idx="169">
                  <c:v>9190</c:v>
                </c:pt>
                <c:pt idx="170">
                  <c:v>9191</c:v>
                </c:pt>
                <c:pt idx="171">
                  <c:v>9192</c:v>
                </c:pt>
                <c:pt idx="172">
                  <c:v>9193</c:v>
                </c:pt>
                <c:pt idx="173">
                  <c:v>9194</c:v>
                </c:pt>
                <c:pt idx="174">
                  <c:v>9195</c:v>
                </c:pt>
                <c:pt idx="175">
                  <c:v>9196</c:v>
                </c:pt>
                <c:pt idx="176">
                  <c:v>9197</c:v>
                </c:pt>
                <c:pt idx="177">
                  <c:v>9198</c:v>
                </c:pt>
                <c:pt idx="178">
                  <c:v>9199</c:v>
                </c:pt>
                <c:pt idx="179">
                  <c:v>9200</c:v>
                </c:pt>
                <c:pt idx="180">
                  <c:v>9201</c:v>
                </c:pt>
                <c:pt idx="181">
                  <c:v>9202</c:v>
                </c:pt>
                <c:pt idx="182">
                  <c:v>9203</c:v>
                </c:pt>
                <c:pt idx="183">
                  <c:v>9204</c:v>
                </c:pt>
                <c:pt idx="184">
                  <c:v>9205</c:v>
                </c:pt>
                <c:pt idx="185">
                  <c:v>9206</c:v>
                </c:pt>
                <c:pt idx="186">
                  <c:v>9207</c:v>
                </c:pt>
                <c:pt idx="187">
                  <c:v>9208</c:v>
                </c:pt>
                <c:pt idx="188">
                  <c:v>9209</c:v>
                </c:pt>
                <c:pt idx="189">
                  <c:v>9210</c:v>
                </c:pt>
                <c:pt idx="190">
                  <c:v>9211</c:v>
                </c:pt>
                <c:pt idx="191">
                  <c:v>9212</c:v>
                </c:pt>
                <c:pt idx="192">
                  <c:v>9213</c:v>
                </c:pt>
                <c:pt idx="193">
                  <c:v>9214</c:v>
                </c:pt>
                <c:pt idx="194">
                  <c:v>9215</c:v>
                </c:pt>
                <c:pt idx="195">
                  <c:v>9216</c:v>
                </c:pt>
                <c:pt idx="196">
                  <c:v>9217</c:v>
                </c:pt>
                <c:pt idx="197">
                  <c:v>9218</c:v>
                </c:pt>
                <c:pt idx="198">
                  <c:v>9219</c:v>
                </c:pt>
                <c:pt idx="199">
                  <c:v>9220</c:v>
                </c:pt>
                <c:pt idx="200">
                  <c:v>9221</c:v>
                </c:pt>
                <c:pt idx="201">
                  <c:v>9222</c:v>
                </c:pt>
                <c:pt idx="202">
                  <c:v>9223</c:v>
                </c:pt>
                <c:pt idx="203">
                  <c:v>9224</c:v>
                </c:pt>
                <c:pt idx="204">
                  <c:v>9225</c:v>
                </c:pt>
                <c:pt idx="205">
                  <c:v>9226</c:v>
                </c:pt>
                <c:pt idx="206">
                  <c:v>9227</c:v>
                </c:pt>
                <c:pt idx="207">
                  <c:v>9228</c:v>
                </c:pt>
                <c:pt idx="208">
                  <c:v>9229</c:v>
                </c:pt>
                <c:pt idx="209">
                  <c:v>9230</c:v>
                </c:pt>
                <c:pt idx="210">
                  <c:v>9231</c:v>
                </c:pt>
                <c:pt idx="211">
                  <c:v>9232</c:v>
                </c:pt>
                <c:pt idx="212">
                  <c:v>9233</c:v>
                </c:pt>
                <c:pt idx="213">
                  <c:v>9234</c:v>
                </c:pt>
                <c:pt idx="214">
                  <c:v>9235</c:v>
                </c:pt>
                <c:pt idx="215">
                  <c:v>9236</c:v>
                </c:pt>
                <c:pt idx="216">
                  <c:v>9237</c:v>
                </c:pt>
                <c:pt idx="217">
                  <c:v>9238</c:v>
                </c:pt>
                <c:pt idx="218">
                  <c:v>9239</c:v>
                </c:pt>
                <c:pt idx="219">
                  <c:v>9240</c:v>
                </c:pt>
                <c:pt idx="220">
                  <c:v>9241</c:v>
                </c:pt>
                <c:pt idx="221">
                  <c:v>9242</c:v>
                </c:pt>
                <c:pt idx="222">
                  <c:v>9243</c:v>
                </c:pt>
                <c:pt idx="223">
                  <c:v>9244</c:v>
                </c:pt>
                <c:pt idx="224">
                  <c:v>9245</c:v>
                </c:pt>
                <c:pt idx="225">
                  <c:v>9246</c:v>
                </c:pt>
                <c:pt idx="226">
                  <c:v>9247</c:v>
                </c:pt>
                <c:pt idx="227">
                  <c:v>9248</c:v>
                </c:pt>
                <c:pt idx="228">
                  <c:v>9249</c:v>
                </c:pt>
                <c:pt idx="229">
                  <c:v>9250</c:v>
                </c:pt>
                <c:pt idx="230">
                  <c:v>9251</c:v>
                </c:pt>
                <c:pt idx="231">
                  <c:v>9252</c:v>
                </c:pt>
                <c:pt idx="232">
                  <c:v>9253</c:v>
                </c:pt>
                <c:pt idx="233">
                  <c:v>9254</c:v>
                </c:pt>
                <c:pt idx="234">
                  <c:v>9255</c:v>
                </c:pt>
                <c:pt idx="235">
                  <c:v>9256</c:v>
                </c:pt>
                <c:pt idx="236">
                  <c:v>9257</c:v>
                </c:pt>
                <c:pt idx="237">
                  <c:v>9258</c:v>
                </c:pt>
                <c:pt idx="238">
                  <c:v>9259</c:v>
                </c:pt>
                <c:pt idx="239">
                  <c:v>9260</c:v>
                </c:pt>
                <c:pt idx="240">
                  <c:v>9261</c:v>
                </c:pt>
                <c:pt idx="241">
                  <c:v>9262</c:v>
                </c:pt>
                <c:pt idx="242">
                  <c:v>9263</c:v>
                </c:pt>
                <c:pt idx="243">
                  <c:v>9264</c:v>
                </c:pt>
                <c:pt idx="244">
                  <c:v>9265</c:v>
                </c:pt>
                <c:pt idx="245">
                  <c:v>9266</c:v>
                </c:pt>
                <c:pt idx="246">
                  <c:v>9267</c:v>
                </c:pt>
                <c:pt idx="247">
                  <c:v>9268</c:v>
                </c:pt>
                <c:pt idx="248">
                  <c:v>9269</c:v>
                </c:pt>
                <c:pt idx="249">
                  <c:v>9270</c:v>
                </c:pt>
                <c:pt idx="250">
                  <c:v>9271</c:v>
                </c:pt>
                <c:pt idx="251">
                  <c:v>9272</c:v>
                </c:pt>
                <c:pt idx="252">
                  <c:v>9273</c:v>
                </c:pt>
                <c:pt idx="253">
                  <c:v>9274</c:v>
                </c:pt>
                <c:pt idx="254">
                  <c:v>9275</c:v>
                </c:pt>
                <c:pt idx="255">
                  <c:v>9276</c:v>
                </c:pt>
                <c:pt idx="256">
                  <c:v>9277</c:v>
                </c:pt>
                <c:pt idx="257">
                  <c:v>9278</c:v>
                </c:pt>
                <c:pt idx="258">
                  <c:v>9279</c:v>
                </c:pt>
                <c:pt idx="259">
                  <c:v>9280</c:v>
                </c:pt>
                <c:pt idx="260">
                  <c:v>9281</c:v>
                </c:pt>
                <c:pt idx="261">
                  <c:v>9282</c:v>
                </c:pt>
                <c:pt idx="262">
                  <c:v>9283</c:v>
                </c:pt>
                <c:pt idx="263">
                  <c:v>9284</c:v>
                </c:pt>
                <c:pt idx="264">
                  <c:v>9285</c:v>
                </c:pt>
                <c:pt idx="265">
                  <c:v>9286</c:v>
                </c:pt>
                <c:pt idx="266">
                  <c:v>9287</c:v>
                </c:pt>
                <c:pt idx="267">
                  <c:v>9288</c:v>
                </c:pt>
                <c:pt idx="268">
                  <c:v>9289</c:v>
                </c:pt>
                <c:pt idx="269">
                  <c:v>9290</c:v>
                </c:pt>
                <c:pt idx="270">
                  <c:v>9291</c:v>
                </c:pt>
                <c:pt idx="271">
                  <c:v>9292</c:v>
                </c:pt>
                <c:pt idx="272">
                  <c:v>9293</c:v>
                </c:pt>
                <c:pt idx="273">
                  <c:v>9294</c:v>
                </c:pt>
                <c:pt idx="274">
                  <c:v>9295</c:v>
                </c:pt>
                <c:pt idx="275">
                  <c:v>9296</c:v>
                </c:pt>
                <c:pt idx="276">
                  <c:v>9297</c:v>
                </c:pt>
                <c:pt idx="277">
                  <c:v>9298</c:v>
                </c:pt>
                <c:pt idx="278">
                  <c:v>9299</c:v>
                </c:pt>
                <c:pt idx="279">
                  <c:v>9300</c:v>
                </c:pt>
                <c:pt idx="280">
                  <c:v>9301</c:v>
                </c:pt>
                <c:pt idx="281">
                  <c:v>9302</c:v>
                </c:pt>
                <c:pt idx="282">
                  <c:v>9303</c:v>
                </c:pt>
                <c:pt idx="283">
                  <c:v>9304</c:v>
                </c:pt>
                <c:pt idx="284">
                  <c:v>9305</c:v>
                </c:pt>
                <c:pt idx="285">
                  <c:v>9306</c:v>
                </c:pt>
                <c:pt idx="286">
                  <c:v>9307</c:v>
                </c:pt>
                <c:pt idx="287">
                  <c:v>9308</c:v>
                </c:pt>
                <c:pt idx="288">
                  <c:v>9309</c:v>
                </c:pt>
                <c:pt idx="289">
                  <c:v>9310</c:v>
                </c:pt>
                <c:pt idx="290">
                  <c:v>9311</c:v>
                </c:pt>
                <c:pt idx="291">
                  <c:v>9312</c:v>
                </c:pt>
                <c:pt idx="292">
                  <c:v>9313</c:v>
                </c:pt>
                <c:pt idx="293">
                  <c:v>9314</c:v>
                </c:pt>
                <c:pt idx="294">
                  <c:v>9315</c:v>
                </c:pt>
                <c:pt idx="295">
                  <c:v>9316</c:v>
                </c:pt>
                <c:pt idx="296">
                  <c:v>9317</c:v>
                </c:pt>
                <c:pt idx="297">
                  <c:v>9318</c:v>
                </c:pt>
                <c:pt idx="298">
                  <c:v>9319</c:v>
                </c:pt>
                <c:pt idx="299">
                  <c:v>9320</c:v>
                </c:pt>
                <c:pt idx="300">
                  <c:v>9321</c:v>
                </c:pt>
                <c:pt idx="301">
                  <c:v>9322</c:v>
                </c:pt>
                <c:pt idx="302">
                  <c:v>9323</c:v>
                </c:pt>
                <c:pt idx="303">
                  <c:v>9324</c:v>
                </c:pt>
                <c:pt idx="304">
                  <c:v>9325</c:v>
                </c:pt>
                <c:pt idx="305">
                  <c:v>9326</c:v>
                </c:pt>
                <c:pt idx="306">
                  <c:v>9327</c:v>
                </c:pt>
                <c:pt idx="307">
                  <c:v>9328</c:v>
                </c:pt>
                <c:pt idx="308">
                  <c:v>9329</c:v>
                </c:pt>
                <c:pt idx="309">
                  <c:v>9330</c:v>
                </c:pt>
                <c:pt idx="310">
                  <c:v>9331</c:v>
                </c:pt>
                <c:pt idx="311">
                  <c:v>9332</c:v>
                </c:pt>
                <c:pt idx="312">
                  <c:v>9333</c:v>
                </c:pt>
                <c:pt idx="313">
                  <c:v>9334</c:v>
                </c:pt>
                <c:pt idx="314">
                  <c:v>9335</c:v>
                </c:pt>
                <c:pt idx="315">
                  <c:v>9336</c:v>
                </c:pt>
                <c:pt idx="316">
                  <c:v>9337</c:v>
                </c:pt>
                <c:pt idx="317">
                  <c:v>9338</c:v>
                </c:pt>
                <c:pt idx="318">
                  <c:v>9339</c:v>
                </c:pt>
                <c:pt idx="319">
                  <c:v>9340</c:v>
                </c:pt>
                <c:pt idx="320">
                  <c:v>9341</c:v>
                </c:pt>
                <c:pt idx="321">
                  <c:v>9342</c:v>
                </c:pt>
                <c:pt idx="322">
                  <c:v>9343</c:v>
                </c:pt>
                <c:pt idx="323">
                  <c:v>9344</c:v>
                </c:pt>
                <c:pt idx="324">
                  <c:v>9345</c:v>
                </c:pt>
                <c:pt idx="325">
                  <c:v>9346</c:v>
                </c:pt>
                <c:pt idx="326">
                  <c:v>9347</c:v>
                </c:pt>
                <c:pt idx="327">
                  <c:v>9348</c:v>
                </c:pt>
                <c:pt idx="328">
                  <c:v>9349</c:v>
                </c:pt>
                <c:pt idx="329">
                  <c:v>9350</c:v>
                </c:pt>
                <c:pt idx="330">
                  <c:v>9351</c:v>
                </c:pt>
                <c:pt idx="331">
                  <c:v>9352</c:v>
                </c:pt>
                <c:pt idx="332">
                  <c:v>9353</c:v>
                </c:pt>
                <c:pt idx="333">
                  <c:v>9354</c:v>
                </c:pt>
                <c:pt idx="334">
                  <c:v>9355</c:v>
                </c:pt>
                <c:pt idx="335">
                  <c:v>9356</c:v>
                </c:pt>
                <c:pt idx="336">
                  <c:v>9357</c:v>
                </c:pt>
                <c:pt idx="337">
                  <c:v>9358</c:v>
                </c:pt>
                <c:pt idx="338">
                  <c:v>9359</c:v>
                </c:pt>
                <c:pt idx="339">
                  <c:v>9360</c:v>
                </c:pt>
                <c:pt idx="340">
                  <c:v>9361</c:v>
                </c:pt>
                <c:pt idx="341">
                  <c:v>9362</c:v>
                </c:pt>
                <c:pt idx="342">
                  <c:v>9363</c:v>
                </c:pt>
                <c:pt idx="343">
                  <c:v>9364</c:v>
                </c:pt>
                <c:pt idx="344">
                  <c:v>9365</c:v>
                </c:pt>
                <c:pt idx="345">
                  <c:v>9366</c:v>
                </c:pt>
                <c:pt idx="346">
                  <c:v>9367</c:v>
                </c:pt>
                <c:pt idx="347">
                  <c:v>9368</c:v>
                </c:pt>
                <c:pt idx="348">
                  <c:v>9369</c:v>
                </c:pt>
                <c:pt idx="349">
                  <c:v>9370</c:v>
                </c:pt>
                <c:pt idx="350">
                  <c:v>9371</c:v>
                </c:pt>
                <c:pt idx="351">
                  <c:v>9372</c:v>
                </c:pt>
                <c:pt idx="352">
                  <c:v>9373</c:v>
                </c:pt>
                <c:pt idx="353">
                  <c:v>9374</c:v>
                </c:pt>
                <c:pt idx="354">
                  <c:v>9375</c:v>
                </c:pt>
                <c:pt idx="355">
                  <c:v>9376</c:v>
                </c:pt>
                <c:pt idx="356">
                  <c:v>9377</c:v>
                </c:pt>
                <c:pt idx="357">
                  <c:v>9378</c:v>
                </c:pt>
                <c:pt idx="358">
                  <c:v>9379</c:v>
                </c:pt>
                <c:pt idx="359">
                  <c:v>9380</c:v>
                </c:pt>
                <c:pt idx="360">
                  <c:v>9381</c:v>
                </c:pt>
                <c:pt idx="361">
                  <c:v>9382</c:v>
                </c:pt>
                <c:pt idx="362">
                  <c:v>9383</c:v>
                </c:pt>
                <c:pt idx="363">
                  <c:v>9384</c:v>
                </c:pt>
                <c:pt idx="364">
                  <c:v>9385</c:v>
                </c:pt>
                <c:pt idx="365">
                  <c:v>9386</c:v>
                </c:pt>
                <c:pt idx="366">
                  <c:v>9387</c:v>
                </c:pt>
                <c:pt idx="367">
                  <c:v>9388</c:v>
                </c:pt>
                <c:pt idx="368">
                  <c:v>9389</c:v>
                </c:pt>
                <c:pt idx="369">
                  <c:v>9390</c:v>
                </c:pt>
                <c:pt idx="370">
                  <c:v>9391</c:v>
                </c:pt>
                <c:pt idx="371">
                  <c:v>9392</c:v>
                </c:pt>
                <c:pt idx="372">
                  <c:v>9393</c:v>
                </c:pt>
                <c:pt idx="373">
                  <c:v>9394</c:v>
                </c:pt>
                <c:pt idx="374">
                  <c:v>9395</c:v>
                </c:pt>
                <c:pt idx="375">
                  <c:v>9396</c:v>
                </c:pt>
                <c:pt idx="376">
                  <c:v>9397</c:v>
                </c:pt>
                <c:pt idx="377">
                  <c:v>9398</c:v>
                </c:pt>
                <c:pt idx="378">
                  <c:v>9399</c:v>
                </c:pt>
                <c:pt idx="379">
                  <c:v>9400</c:v>
                </c:pt>
                <c:pt idx="380">
                  <c:v>9401</c:v>
                </c:pt>
                <c:pt idx="381">
                  <c:v>9402</c:v>
                </c:pt>
                <c:pt idx="382">
                  <c:v>9403</c:v>
                </c:pt>
                <c:pt idx="383">
                  <c:v>9404</c:v>
                </c:pt>
                <c:pt idx="384">
                  <c:v>9405</c:v>
                </c:pt>
                <c:pt idx="385">
                  <c:v>9406</c:v>
                </c:pt>
                <c:pt idx="386">
                  <c:v>9407</c:v>
                </c:pt>
                <c:pt idx="387">
                  <c:v>9408</c:v>
                </c:pt>
                <c:pt idx="388">
                  <c:v>9409</c:v>
                </c:pt>
                <c:pt idx="389">
                  <c:v>9410</c:v>
                </c:pt>
                <c:pt idx="390">
                  <c:v>9411</c:v>
                </c:pt>
                <c:pt idx="391">
                  <c:v>9412</c:v>
                </c:pt>
                <c:pt idx="392">
                  <c:v>9413</c:v>
                </c:pt>
                <c:pt idx="393">
                  <c:v>9414</c:v>
                </c:pt>
                <c:pt idx="394">
                  <c:v>9415</c:v>
                </c:pt>
                <c:pt idx="395">
                  <c:v>9416</c:v>
                </c:pt>
                <c:pt idx="396">
                  <c:v>9417</c:v>
                </c:pt>
                <c:pt idx="397">
                  <c:v>9418</c:v>
                </c:pt>
                <c:pt idx="398">
                  <c:v>9419</c:v>
                </c:pt>
                <c:pt idx="399">
                  <c:v>9420</c:v>
                </c:pt>
                <c:pt idx="400">
                  <c:v>9421</c:v>
                </c:pt>
                <c:pt idx="401">
                  <c:v>9422</c:v>
                </c:pt>
                <c:pt idx="402">
                  <c:v>9423</c:v>
                </c:pt>
                <c:pt idx="403">
                  <c:v>9424</c:v>
                </c:pt>
                <c:pt idx="404">
                  <c:v>9425</c:v>
                </c:pt>
                <c:pt idx="405">
                  <c:v>9426</c:v>
                </c:pt>
                <c:pt idx="406">
                  <c:v>9427</c:v>
                </c:pt>
                <c:pt idx="407">
                  <c:v>9428</c:v>
                </c:pt>
                <c:pt idx="408">
                  <c:v>9429</c:v>
                </c:pt>
                <c:pt idx="409">
                  <c:v>9430</c:v>
                </c:pt>
                <c:pt idx="410">
                  <c:v>9431</c:v>
                </c:pt>
                <c:pt idx="411">
                  <c:v>9432</c:v>
                </c:pt>
                <c:pt idx="412">
                  <c:v>9433</c:v>
                </c:pt>
                <c:pt idx="413">
                  <c:v>9434</c:v>
                </c:pt>
                <c:pt idx="414">
                  <c:v>9435</c:v>
                </c:pt>
                <c:pt idx="415">
                  <c:v>9436</c:v>
                </c:pt>
                <c:pt idx="416">
                  <c:v>9437</c:v>
                </c:pt>
                <c:pt idx="417">
                  <c:v>9438</c:v>
                </c:pt>
                <c:pt idx="418">
                  <c:v>9439</c:v>
                </c:pt>
                <c:pt idx="419">
                  <c:v>9440</c:v>
                </c:pt>
                <c:pt idx="420">
                  <c:v>9441</c:v>
                </c:pt>
                <c:pt idx="421">
                  <c:v>9442</c:v>
                </c:pt>
                <c:pt idx="422">
                  <c:v>9443</c:v>
                </c:pt>
                <c:pt idx="423">
                  <c:v>9444</c:v>
                </c:pt>
              </c:numCache>
            </c:numRef>
          </c:xVal>
          <c:yVal>
            <c:numRef>
              <c:f>Graph!$C$1382:$C$1803</c:f>
              <c:numCache>
                <c:formatCode>General</c:formatCode>
                <c:ptCount val="422"/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</c:numCache>
            </c:numRef>
          </c:yVal>
          <c:smooth val="1"/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Graph!$A$1381:$A$1804</c:f>
              <c:numCache>
                <c:formatCode>General</c:formatCode>
                <c:ptCount val="424"/>
                <c:pt idx="0">
                  <c:v>9021</c:v>
                </c:pt>
                <c:pt idx="1">
                  <c:v>9022</c:v>
                </c:pt>
                <c:pt idx="2">
                  <c:v>9023</c:v>
                </c:pt>
                <c:pt idx="3">
                  <c:v>9024</c:v>
                </c:pt>
                <c:pt idx="4">
                  <c:v>9025</c:v>
                </c:pt>
                <c:pt idx="5">
                  <c:v>9026</c:v>
                </c:pt>
                <c:pt idx="6">
                  <c:v>9027</c:v>
                </c:pt>
                <c:pt idx="7">
                  <c:v>9028</c:v>
                </c:pt>
                <c:pt idx="8">
                  <c:v>9029</c:v>
                </c:pt>
                <c:pt idx="9">
                  <c:v>9030</c:v>
                </c:pt>
                <c:pt idx="10">
                  <c:v>9031</c:v>
                </c:pt>
                <c:pt idx="11">
                  <c:v>9032</c:v>
                </c:pt>
                <c:pt idx="12">
                  <c:v>9033</c:v>
                </c:pt>
                <c:pt idx="13">
                  <c:v>9034</c:v>
                </c:pt>
                <c:pt idx="14">
                  <c:v>9035</c:v>
                </c:pt>
                <c:pt idx="15">
                  <c:v>9036</c:v>
                </c:pt>
                <c:pt idx="16">
                  <c:v>9037</c:v>
                </c:pt>
                <c:pt idx="17">
                  <c:v>9038</c:v>
                </c:pt>
                <c:pt idx="18">
                  <c:v>9039</c:v>
                </c:pt>
                <c:pt idx="19">
                  <c:v>9040</c:v>
                </c:pt>
                <c:pt idx="20">
                  <c:v>9041</c:v>
                </c:pt>
                <c:pt idx="21">
                  <c:v>9042</c:v>
                </c:pt>
                <c:pt idx="22">
                  <c:v>9043</c:v>
                </c:pt>
                <c:pt idx="23">
                  <c:v>9044</c:v>
                </c:pt>
                <c:pt idx="24">
                  <c:v>9045</c:v>
                </c:pt>
                <c:pt idx="25">
                  <c:v>9046</c:v>
                </c:pt>
                <c:pt idx="26">
                  <c:v>9047</c:v>
                </c:pt>
                <c:pt idx="27">
                  <c:v>9048</c:v>
                </c:pt>
                <c:pt idx="28">
                  <c:v>9049</c:v>
                </c:pt>
                <c:pt idx="29">
                  <c:v>9050</c:v>
                </c:pt>
                <c:pt idx="30">
                  <c:v>9051</c:v>
                </c:pt>
                <c:pt idx="31">
                  <c:v>9052</c:v>
                </c:pt>
                <c:pt idx="32">
                  <c:v>9053</c:v>
                </c:pt>
                <c:pt idx="33">
                  <c:v>9054</c:v>
                </c:pt>
                <c:pt idx="34">
                  <c:v>9055</c:v>
                </c:pt>
                <c:pt idx="35">
                  <c:v>9056</c:v>
                </c:pt>
                <c:pt idx="36">
                  <c:v>9057</c:v>
                </c:pt>
                <c:pt idx="37">
                  <c:v>9058</c:v>
                </c:pt>
                <c:pt idx="38">
                  <c:v>9059</c:v>
                </c:pt>
                <c:pt idx="39">
                  <c:v>9060</c:v>
                </c:pt>
                <c:pt idx="40">
                  <c:v>9061</c:v>
                </c:pt>
                <c:pt idx="41">
                  <c:v>9062</c:v>
                </c:pt>
                <c:pt idx="42">
                  <c:v>9063</c:v>
                </c:pt>
                <c:pt idx="43">
                  <c:v>9064</c:v>
                </c:pt>
                <c:pt idx="44">
                  <c:v>9065</c:v>
                </c:pt>
                <c:pt idx="45">
                  <c:v>9066</c:v>
                </c:pt>
                <c:pt idx="46">
                  <c:v>9067</c:v>
                </c:pt>
                <c:pt idx="47">
                  <c:v>9068</c:v>
                </c:pt>
                <c:pt idx="48">
                  <c:v>9069</c:v>
                </c:pt>
                <c:pt idx="49">
                  <c:v>9070</c:v>
                </c:pt>
                <c:pt idx="50">
                  <c:v>9071</c:v>
                </c:pt>
                <c:pt idx="51">
                  <c:v>9072</c:v>
                </c:pt>
                <c:pt idx="52">
                  <c:v>9073</c:v>
                </c:pt>
                <c:pt idx="53">
                  <c:v>9074</c:v>
                </c:pt>
                <c:pt idx="54">
                  <c:v>9075</c:v>
                </c:pt>
                <c:pt idx="55">
                  <c:v>9076</c:v>
                </c:pt>
                <c:pt idx="56">
                  <c:v>9077</c:v>
                </c:pt>
                <c:pt idx="57">
                  <c:v>9078</c:v>
                </c:pt>
                <c:pt idx="58">
                  <c:v>9079</c:v>
                </c:pt>
                <c:pt idx="59">
                  <c:v>9080</c:v>
                </c:pt>
                <c:pt idx="60">
                  <c:v>9081</c:v>
                </c:pt>
                <c:pt idx="61">
                  <c:v>9082</c:v>
                </c:pt>
                <c:pt idx="62">
                  <c:v>9083</c:v>
                </c:pt>
                <c:pt idx="63">
                  <c:v>9084</c:v>
                </c:pt>
                <c:pt idx="64">
                  <c:v>9085</c:v>
                </c:pt>
                <c:pt idx="65">
                  <c:v>9086</c:v>
                </c:pt>
                <c:pt idx="66">
                  <c:v>9087</c:v>
                </c:pt>
                <c:pt idx="67">
                  <c:v>9088</c:v>
                </c:pt>
                <c:pt idx="68">
                  <c:v>9089</c:v>
                </c:pt>
                <c:pt idx="69">
                  <c:v>9090</c:v>
                </c:pt>
                <c:pt idx="70">
                  <c:v>9091</c:v>
                </c:pt>
                <c:pt idx="71">
                  <c:v>9092</c:v>
                </c:pt>
                <c:pt idx="72">
                  <c:v>9093</c:v>
                </c:pt>
                <c:pt idx="73">
                  <c:v>9094</c:v>
                </c:pt>
                <c:pt idx="74">
                  <c:v>9095</c:v>
                </c:pt>
                <c:pt idx="75">
                  <c:v>9096</c:v>
                </c:pt>
                <c:pt idx="76">
                  <c:v>9097</c:v>
                </c:pt>
                <c:pt idx="77">
                  <c:v>9098</c:v>
                </c:pt>
                <c:pt idx="78">
                  <c:v>9099</c:v>
                </c:pt>
                <c:pt idx="79">
                  <c:v>9100</c:v>
                </c:pt>
                <c:pt idx="80">
                  <c:v>9101</c:v>
                </c:pt>
                <c:pt idx="81">
                  <c:v>9102</c:v>
                </c:pt>
                <c:pt idx="82">
                  <c:v>9103</c:v>
                </c:pt>
                <c:pt idx="83">
                  <c:v>9104</c:v>
                </c:pt>
                <c:pt idx="84">
                  <c:v>9105</c:v>
                </c:pt>
                <c:pt idx="85">
                  <c:v>9106</c:v>
                </c:pt>
                <c:pt idx="86">
                  <c:v>9107</c:v>
                </c:pt>
                <c:pt idx="87">
                  <c:v>9108</c:v>
                </c:pt>
                <c:pt idx="88">
                  <c:v>9109</c:v>
                </c:pt>
                <c:pt idx="89">
                  <c:v>9110</c:v>
                </c:pt>
                <c:pt idx="90">
                  <c:v>9111</c:v>
                </c:pt>
                <c:pt idx="91">
                  <c:v>9112</c:v>
                </c:pt>
                <c:pt idx="92">
                  <c:v>9113</c:v>
                </c:pt>
                <c:pt idx="93">
                  <c:v>9114</c:v>
                </c:pt>
                <c:pt idx="94">
                  <c:v>9115</c:v>
                </c:pt>
                <c:pt idx="95">
                  <c:v>9116</c:v>
                </c:pt>
                <c:pt idx="96">
                  <c:v>9117</c:v>
                </c:pt>
                <c:pt idx="97">
                  <c:v>9118</c:v>
                </c:pt>
                <c:pt idx="98">
                  <c:v>9119</c:v>
                </c:pt>
                <c:pt idx="99">
                  <c:v>9120</c:v>
                </c:pt>
                <c:pt idx="100">
                  <c:v>9121</c:v>
                </c:pt>
                <c:pt idx="101">
                  <c:v>9122</c:v>
                </c:pt>
                <c:pt idx="102">
                  <c:v>9123</c:v>
                </c:pt>
                <c:pt idx="103">
                  <c:v>9124</c:v>
                </c:pt>
                <c:pt idx="104">
                  <c:v>9125</c:v>
                </c:pt>
                <c:pt idx="105">
                  <c:v>9126</c:v>
                </c:pt>
                <c:pt idx="106">
                  <c:v>9127</c:v>
                </c:pt>
                <c:pt idx="107">
                  <c:v>9128</c:v>
                </c:pt>
                <c:pt idx="108">
                  <c:v>9129</c:v>
                </c:pt>
                <c:pt idx="109">
                  <c:v>9130</c:v>
                </c:pt>
                <c:pt idx="110">
                  <c:v>9131</c:v>
                </c:pt>
                <c:pt idx="111">
                  <c:v>9132</c:v>
                </c:pt>
                <c:pt idx="112">
                  <c:v>9133</c:v>
                </c:pt>
                <c:pt idx="113">
                  <c:v>9134</c:v>
                </c:pt>
                <c:pt idx="114">
                  <c:v>9135</c:v>
                </c:pt>
                <c:pt idx="115">
                  <c:v>9136</c:v>
                </c:pt>
                <c:pt idx="116">
                  <c:v>9137</c:v>
                </c:pt>
                <c:pt idx="117">
                  <c:v>9138</c:v>
                </c:pt>
                <c:pt idx="118">
                  <c:v>9139</c:v>
                </c:pt>
                <c:pt idx="119">
                  <c:v>9140</c:v>
                </c:pt>
                <c:pt idx="120">
                  <c:v>9141</c:v>
                </c:pt>
                <c:pt idx="121">
                  <c:v>9142</c:v>
                </c:pt>
                <c:pt idx="122">
                  <c:v>9143</c:v>
                </c:pt>
                <c:pt idx="123">
                  <c:v>9144</c:v>
                </c:pt>
                <c:pt idx="124">
                  <c:v>9145</c:v>
                </c:pt>
                <c:pt idx="125">
                  <c:v>9146</c:v>
                </c:pt>
                <c:pt idx="126">
                  <c:v>9147</c:v>
                </c:pt>
                <c:pt idx="127">
                  <c:v>9148</c:v>
                </c:pt>
                <c:pt idx="128">
                  <c:v>9149</c:v>
                </c:pt>
                <c:pt idx="129">
                  <c:v>9150</c:v>
                </c:pt>
                <c:pt idx="130">
                  <c:v>9151</c:v>
                </c:pt>
                <c:pt idx="131">
                  <c:v>9152</c:v>
                </c:pt>
                <c:pt idx="132">
                  <c:v>9153</c:v>
                </c:pt>
                <c:pt idx="133">
                  <c:v>9154</c:v>
                </c:pt>
                <c:pt idx="134">
                  <c:v>9155</c:v>
                </c:pt>
                <c:pt idx="135">
                  <c:v>9156</c:v>
                </c:pt>
                <c:pt idx="136">
                  <c:v>9157</c:v>
                </c:pt>
                <c:pt idx="137">
                  <c:v>9158</c:v>
                </c:pt>
                <c:pt idx="138">
                  <c:v>9159</c:v>
                </c:pt>
                <c:pt idx="139">
                  <c:v>9160</c:v>
                </c:pt>
                <c:pt idx="140">
                  <c:v>9161</c:v>
                </c:pt>
                <c:pt idx="141">
                  <c:v>9162</c:v>
                </c:pt>
                <c:pt idx="142">
                  <c:v>9163</c:v>
                </c:pt>
                <c:pt idx="143">
                  <c:v>9164</c:v>
                </c:pt>
                <c:pt idx="144">
                  <c:v>9165</c:v>
                </c:pt>
                <c:pt idx="145">
                  <c:v>9166</c:v>
                </c:pt>
                <c:pt idx="146">
                  <c:v>9167</c:v>
                </c:pt>
                <c:pt idx="147">
                  <c:v>9168</c:v>
                </c:pt>
                <c:pt idx="148">
                  <c:v>9169</c:v>
                </c:pt>
                <c:pt idx="149">
                  <c:v>9170</c:v>
                </c:pt>
                <c:pt idx="150">
                  <c:v>9171</c:v>
                </c:pt>
                <c:pt idx="151">
                  <c:v>9172</c:v>
                </c:pt>
                <c:pt idx="152">
                  <c:v>9173</c:v>
                </c:pt>
                <c:pt idx="153">
                  <c:v>9174</c:v>
                </c:pt>
                <c:pt idx="154">
                  <c:v>9175</c:v>
                </c:pt>
                <c:pt idx="155">
                  <c:v>9176</c:v>
                </c:pt>
                <c:pt idx="156">
                  <c:v>9177</c:v>
                </c:pt>
                <c:pt idx="157">
                  <c:v>9178</c:v>
                </c:pt>
                <c:pt idx="158">
                  <c:v>9179</c:v>
                </c:pt>
                <c:pt idx="159">
                  <c:v>9180</c:v>
                </c:pt>
                <c:pt idx="160">
                  <c:v>9181</c:v>
                </c:pt>
                <c:pt idx="161">
                  <c:v>9182</c:v>
                </c:pt>
                <c:pt idx="162">
                  <c:v>9183</c:v>
                </c:pt>
                <c:pt idx="163">
                  <c:v>9184</c:v>
                </c:pt>
                <c:pt idx="164">
                  <c:v>9185</c:v>
                </c:pt>
                <c:pt idx="165">
                  <c:v>9186</c:v>
                </c:pt>
                <c:pt idx="166">
                  <c:v>9187</c:v>
                </c:pt>
                <c:pt idx="167">
                  <c:v>9188</c:v>
                </c:pt>
                <c:pt idx="168">
                  <c:v>9189</c:v>
                </c:pt>
                <c:pt idx="169">
                  <c:v>9190</c:v>
                </c:pt>
                <c:pt idx="170">
                  <c:v>9191</c:v>
                </c:pt>
                <c:pt idx="171">
                  <c:v>9192</c:v>
                </c:pt>
                <c:pt idx="172">
                  <c:v>9193</c:v>
                </c:pt>
                <c:pt idx="173">
                  <c:v>9194</c:v>
                </c:pt>
                <c:pt idx="174">
                  <c:v>9195</c:v>
                </c:pt>
                <c:pt idx="175">
                  <c:v>9196</c:v>
                </c:pt>
                <c:pt idx="176">
                  <c:v>9197</c:v>
                </c:pt>
                <c:pt idx="177">
                  <c:v>9198</c:v>
                </c:pt>
                <c:pt idx="178">
                  <c:v>9199</c:v>
                </c:pt>
                <c:pt idx="179">
                  <c:v>9200</c:v>
                </c:pt>
                <c:pt idx="180">
                  <c:v>9201</c:v>
                </c:pt>
                <c:pt idx="181">
                  <c:v>9202</c:v>
                </c:pt>
                <c:pt idx="182">
                  <c:v>9203</c:v>
                </c:pt>
                <c:pt idx="183">
                  <c:v>9204</c:v>
                </c:pt>
                <c:pt idx="184">
                  <c:v>9205</c:v>
                </c:pt>
                <c:pt idx="185">
                  <c:v>9206</c:v>
                </c:pt>
                <c:pt idx="186">
                  <c:v>9207</c:v>
                </c:pt>
                <c:pt idx="187">
                  <c:v>9208</c:v>
                </c:pt>
                <c:pt idx="188">
                  <c:v>9209</c:v>
                </c:pt>
                <c:pt idx="189">
                  <c:v>9210</c:v>
                </c:pt>
                <c:pt idx="190">
                  <c:v>9211</c:v>
                </c:pt>
                <c:pt idx="191">
                  <c:v>9212</c:v>
                </c:pt>
                <c:pt idx="192">
                  <c:v>9213</c:v>
                </c:pt>
                <c:pt idx="193">
                  <c:v>9214</c:v>
                </c:pt>
                <c:pt idx="194">
                  <c:v>9215</c:v>
                </c:pt>
                <c:pt idx="195">
                  <c:v>9216</c:v>
                </c:pt>
                <c:pt idx="196">
                  <c:v>9217</c:v>
                </c:pt>
                <c:pt idx="197">
                  <c:v>9218</c:v>
                </c:pt>
                <c:pt idx="198">
                  <c:v>9219</c:v>
                </c:pt>
                <c:pt idx="199">
                  <c:v>9220</c:v>
                </c:pt>
                <c:pt idx="200">
                  <c:v>9221</c:v>
                </c:pt>
                <c:pt idx="201">
                  <c:v>9222</c:v>
                </c:pt>
                <c:pt idx="202">
                  <c:v>9223</c:v>
                </c:pt>
                <c:pt idx="203">
                  <c:v>9224</c:v>
                </c:pt>
                <c:pt idx="204">
                  <c:v>9225</c:v>
                </c:pt>
                <c:pt idx="205">
                  <c:v>9226</c:v>
                </c:pt>
                <c:pt idx="206">
                  <c:v>9227</c:v>
                </c:pt>
                <c:pt idx="207">
                  <c:v>9228</c:v>
                </c:pt>
                <c:pt idx="208">
                  <c:v>9229</c:v>
                </c:pt>
                <c:pt idx="209">
                  <c:v>9230</c:v>
                </c:pt>
                <c:pt idx="210">
                  <c:v>9231</c:v>
                </c:pt>
                <c:pt idx="211">
                  <c:v>9232</c:v>
                </c:pt>
                <c:pt idx="212">
                  <c:v>9233</c:v>
                </c:pt>
                <c:pt idx="213">
                  <c:v>9234</c:v>
                </c:pt>
                <c:pt idx="214">
                  <c:v>9235</c:v>
                </c:pt>
                <c:pt idx="215">
                  <c:v>9236</c:v>
                </c:pt>
                <c:pt idx="216">
                  <c:v>9237</c:v>
                </c:pt>
                <c:pt idx="217">
                  <c:v>9238</c:v>
                </c:pt>
                <c:pt idx="218">
                  <c:v>9239</c:v>
                </c:pt>
                <c:pt idx="219">
                  <c:v>9240</c:v>
                </c:pt>
                <c:pt idx="220">
                  <c:v>9241</c:v>
                </c:pt>
                <c:pt idx="221">
                  <c:v>9242</c:v>
                </c:pt>
                <c:pt idx="222">
                  <c:v>9243</c:v>
                </c:pt>
                <c:pt idx="223">
                  <c:v>9244</c:v>
                </c:pt>
                <c:pt idx="224">
                  <c:v>9245</c:v>
                </c:pt>
                <c:pt idx="225">
                  <c:v>9246</c:v>
                </c:pt>
                <c:pt idx="226">
                  <c:v>9247</c:v>
                </c:pt>
                <c:pt idx="227">
                  <c:v>9248</c:v>
                </c:pt>
                <c:pt idx="228">
                  <c:v>9249</c:v>
                </c:pt>
                <c:pt idx="229">
                  <c:v>9250</c:v>
                </c:pt>
                <c:pt idx="230">
                  <c:v>9251</c:v>
                </c:pt>
                <c:pt idx="231">
                  <c:v>9252</c:v>
                </c:pt>
                <c:pt idx="232">
                  <c:v>9253</c:v>
                </c:pt>
                <c:pt idx="233">
                  <c:v>9254</c:v>
                </c:pt>
                <c:pt idx="234">
                  <c:v>9255</c:v>
                </c:pt>
                <c:pt idx="235">
                  <c:v>9256</c:v>
                </c:pt>
                <c:pt idx="236">
                  <c:v>9257</c:v>
                </c:pt>
                <c:pt idx="237">
                  <c:v>9258</c:v>
                </c:pt>
                <c:pt idx="238">
                  <c:v>9259</c:v>
                </c:pt>
                <c:pt idx="239">
                  <c:v>9260</c:v>
                </c:pt>
                <c:pt idx="240">
                  <c:v>9261</c:v>
                </c:pt>
                <c:pt idx="241">
                  <c:v>9262</c:v>
                </c:pt>
                <c:pt idx="242">
                  <c:v>9263</c:v>
                </c:pt>
                <c:pt idx="243">
                  <c:v>9264</c:v>
                </c:pt>
                <c:pt idx="244">
                  <c:v>9265</c:v>
                </c:pt>
                <c:pt idx="245">
                  <c:v>9266</c:v>
                </c:pt>
                <c:pt idx="246">
                  <c:v>9267</c:v>
                </c:pt>
                <c:pt idx="247">
                  <c:v>9268</c:v>
                </c:pt>
                <c:pt idx="248">
                  <c:v>9269</c:v>
                </c:pt>
                <c:pt idx="249">
                  <c:v>9270</c:v>
                </c:pt>
                <c:pt idx="250">
                  <c:v>9271</c:v>
                </c:pt>
                <c:pt idx="251">
                  <c:v>9272</c:v>
                </c:pt>
                <c:pt idx="252">
                  <c:v>9273</c:v>
                </c:pt>
                <c:pt idx="253">
                  <c:v>9274</c:v>
                </c:pt>
                <c:pt idx="254">
                  <c:v>9275</c:v>
                </c:pt>
                <c:pt idx="255">
                  <c:v>9276</c:v>
                </c:pt>
                <c:pt idx="256">
                  <c:v>9277</c:v>
                </c:pt>
                <c:pt idx="257">
                  <c:v>9278</c:v>
                </c:pt>
                <c:pt idx="258">
                  <c:v>9279</c:v>
                </c:pt>
                <c:pt idx="259">
                  <c:v>9280</c:v>
                </c:pt>
                <c:pt idx="260">
                  <c:v>9281</c:v>
                </c:pt>
                <c:pt idx="261">
                  <c:v>9282</c:v>
                </c:pt>
                <c:pt idx="262">
                  <c:v>9283</c:v>
                </c:pt>
                <c:pt idx="263">
                  <c:v>9284</c:v>
                </c:pt>
                <c:pt idx="264">
                  <c:v>9285</c:v>
                </c:pt>
                <c:pt idx="265">
                  <c:v>9286</c:v>
                </c:pt>
                <c:pt idx="266">
                  <c:v>9287</c:v>
                </c:pt>
                <c:pt idx="267">
                  <c:v>9288</c:v>
                </c:pt>
                <c:pt idx="268">
                  <c:v>9289</c:v>
                </c:pt>
                <c:pt idx="269">
                  <c:v>9290</c:v>
                </c:pt>
                <c:pt idx="270">
                  <c:v>9291</c:v>
                </c:pt>
                <c:pt idx="271">
                  <c:v>9292</c:v>
                </c:pt>
                <c:pt idx="272">
                  <c:v>9293</c:v>
                </c:pt>
                <c:pt idx="273">
                  <c:v>9294</c:v>
                </c:pt>
                <c:pt idx="274">
                  <c:v>9295</c:v>
                </c:pt>
                <c:pt idx="275">
                  <c:v>9296</c:v>
                </c:pt>
                <c:pt idx="276">
                  <c:v>9297</c:v>
                </c:pt>
                <c:pt idx="277">
                  <c:v>9298</c:v>
                </c:pt>
                <c:pt idx="278">
                  <c:v>9299</c:v>
                </c:pt>
                <c:pt idx="279">
                  <c:v>9300</c:v>
                </c:pt>
                <c:pt idx="280">
                  <c:v>9301</c:v>
                </c:pt>
                <c:pt idx="281">
                  <c:v>9302</c:v>
                </c:pt>
                <c:pt idx="282">
                  <c:v>9303</c:v>
                </c:pt>
                <c:pt idx="283">
                  <c:v>9304</c:v>
                </c:pt>
                <c:pt idx="284">
                  <c:v>9305</c:v>
                </c:pt>
                <c:pt idx="285">
                  <c:v>9306</c:v>
                </c:pt>
                <c:pt idx="286">
                  <c:v>9307</c:v>
                </c:pt>
                <c:pt idx="287">
                  <c:v>9308</c:v>
                </c:pt>
                <c:pt idx="288">
                  <c:v>9309</c:v>
                </c:pt>
                <c:pt idx="289">
                  <c:v>9310</c:v>
                </c:pt>
                <c:pt idx="290">
                  <c:v>9311</c:v>
                </c:pt>
                <c:pt idx="291">
                  <c:v>9312</c:v>
                </c:pt>
                <c:pt idx="292">
                  <c:v>9313</c:v>
                </c:pt>
                <c:pt idx="293">
                  <c:v>9314</c:v>
                </c:pt>
                <c:pt idx="294">
                  <c:v>9315</c:v>
                </c:pt>
                <c:pt idx="295">
                  <c:v>9316</c:v>
                </c:pt>
                <c:pt idx="296">
                  <c:v>9317</c:v>
                </c:pt>
                <c:pt idx="297">
                  <c:v>9318</c:v>
                </c:pt>
                <c:pt idx="298">
                  <c:v>9319</c:v>
                </c:pt>
                <c:pt idx="299">
                  <c:v>9320</c:v>
                </c:pt>
                <c:pt idx="300">
                  <c:v>9321</c:v>
                </c:pt>
                <c:pt idx="301">
                  <c:v>9322</c:v>
                </c:pt>
                <c:pt idx="302">
                  <c:v>9323</c:v>
                </c:pt>
                <c:pt idx="303">
                  <c:v>9324</c:v>
                </c:pt>
                <c:pt idx="304">
                  <c:v>9325</c:v>
                </c:pt>
                <c:pt idx="305">
                  <c:v>9326</c:v>
                </c:pt>
                <c:pt idx="306">
                  <c:v>9327</c:v>
                </c:pt>
                <c:pt idx="307">
                  <c:v>9328</c:v>
                </c:pt>
                <c:pt idx="308">
                  <c:v>9329</c:v>
                </c:pt>
                <c:pt idx="309">
                  <c:v>9330</c:v>
                </c:pt>
                <c:pt idx="310">
                  <c:v>9331</c:v>
                </c:pt>
                <c:pt idx="311">
                  <c:v>9332</c:v>
                </c:pt>
                <c:pt idx="312">
                  <c:v>9333</c:v>
                </c:pt>
                <c:pt idx="313">
                  <c:v>9334</c:v>
                </c:pt>
                <c:pt idx="314">
                  <c:v>9335</c:v>
                </c:pt>
                <c:pt idx="315">
                  <c:v>9336</c:v>
                </c:pt>
                <c:pt idx="316">
                  <c:v>9337</c:v>
                </c:pt>
                <c:pt idx="317">
                  <c:v>9338</c:v>
                </c:pt>
                <c:pt idx="318">
                  <c:v>9339</c:v>
                </c:pt>
                <c:pt idx="319">
                  <c:v>9340</c:v>
                </c:pt>
                <c:pt idx="320">
                  <c:v>9341</c:v>
                </c:pt>
                <c:pt idx="321">
                  <c:v>9342</c:v>
                </c:pt>
                <c:pt idx="322">
                  <c:v>9343</c:v>
                </c:pt>
                <c:pt idx="323">
                  <c:v>9344</c:v>
                </c:pt>
                <c:pt idx="324">
                  <c:v>9345</c:v>
                </c:pt>
                <c:pt idx="325">
                  <c:v>9346</c:v>
                </c:pt>
                <c:pt idx="326">
                  <c:v>9347</c:v>
                </c:pt>
                <c:pt idx="327">
                  <c:v>9348</c:v>
                </c:pt>
                <c:pt idx="328">
                  <c:v>9349</c:v>
                </c:pt>
                <c:pt idx="329">
                  <c:v>9350</c:v>
                </c:pt>
                <c:pt idx="330">
                  <c:v>9351</c:v>
                </c:pt>
                <c:pt idx="331">
                  <c:v>9352</c:v>
                </c:pt>
                <c:pt idx="332">
                  <c:v>9353</c:v>
                </c:pt>
                <c:pt idx="333">
                  <c:v>9354</c:v>
                </c:pt>
                <c:pt idx="334">
                  <c:v>9355</c:v>
                </c:pt>
                <c:pt idx="335">
                  <c:v>9356</c:v>
                </c:pt>
                <c:pt idx="336">
                  <c:v>9357</c:v>
                </c:pt>
                <c:pt idx="337">
                  <c:v>9358</c:v>
                </c:pt>
                <c:pt idx="338">
                  <c:v>9359</c:v>
                </c:pt>
                <c:pt idx="339">
                  <c:v>9360</c:v>
                </c:pt>
                <c:pt idx="340">
                  <c:v>9361</c:v>
                </c:pt>
                <c:pt idx="341">
                  <c:v>9362</c:v>
                </c:pt>
                <c:pt idx="342">
                  <c:v>9363</c:v>
                </c:pt>
                <c:pt idx="343">
                  <c:v>9364</c:v>
                </c:pt>
                <c:pt idx="344">
                  <c:v>9365</c:v>
                </c:pt>
                <c:pt idx="345">
                  <c:v>9366</c:v>
                </c:pt>
                <c:pt idx="346">
                  <c:v>9367</c:v>
                </c:pt>
                <c:pt idx="347">
                  <c:v>9368</c:v>
                </c:pt>
                <c:pt idx="348">
                  <c:v>9369</c:v>
                </c:pt>
                <c:pt idx="349">
                  <c:v>9370</c:v>
                </c:pt>
                <c:pt idx="350">
                  <c:v>9371</c:v>
                </c:pt>
                <c:pt idx="351">
                  <c:v>9372</c:v>
                </c:pt>
                <c:pt idx="352">
                  <c:v>9373</c:v>
                </c:pt>
                <c:pt idx="353">
                  <c:v>9374</c:v>
                </c:pt>
                <c:pt idx="354">
                  <c:v>9375</c:v>
                </c:pt>
                <c:pt idx="355">
                  <c:v>9376</c:v>
                </c:pt>
                <c:pt idx="356">
                  <c:v>9377</c:v>
                </c:pt>
                <c:pt idx="357">
                  <c:v>9378</c:v>
                </c:pt>
                <c:pt idx="358">
                  <c:v>9379</c:v>
                </c:pt>
                <c:pt idx="359">
                  <c:v>9380</c:v>
                </c:pt>
                <c:pt idx="360">
                  <c:v>9381</c:v>
                </c:pt>
                <c:pt idx="361">
                  <c:v>9382</c:v>
                </c:pt>
                <c:pt idx="362">
                  <c:v>9383</c:v>
                </c:pt>
                <c:pt idx="363">
                  <c:v>9384</c:v>
                </c:pt>
                <c:pt idx="364">
                  <c:v>9385</c:v>
                </c:pt>
                <c:pt idx="365">
                  <c:v>9386</c:v>
                </c:pt>
                <c:pt idx="366">
                  <c:v>9387</c:v>
                </c:pt>
                <c:pt idx="367">
                  <c:v>9388</c:v>
                </c:pt>
                <c:pt idx="368">
                  <c:v>9389</c:v>
                </c:pt>
                <c:pt idx="369">
                  <c:v>9390</c:v>
                </c:pt>
                <c:pt idx="370">
                  <c:v>9391</c:v>
                </c:pt>
                <c:pt idx="371">
                  <c:v>9392</c:v>
                </c:pt>
                <c:pt idx="372">
                  <c:v>9393</c:v>
                </c:pt>
                <c:pt idx="373">
                  <c:v>9394</c:v>
                </c:pt>
                <c:pt idx="374">
                  <c:v>9395</c:v>
                </c:pt>
                <c:pt idx="375">
                  <c:v>9396</c:v>
                </c:pt>
                <c:pt idx="376">
                  <c:v>9397</c:v>
                </c:pt>
                <c:pt idx="377">
                  <c:v>9398</c:v>
                </c:pt>
                <c:pt idx="378">
                  <c:v>9399</c:v>
                </c:pt>
                <c:pt idx="379">
                  <c:v>9400</c:v>
                </c:pt>
                <c:pt idx="380">
                  <c:v>9401</c:v>
                </c:pt>
                <c:pt idx="381">
                  <c:v>9402</c:v>
                </c:pt>
                <c:pt idx="382">
                  <c:v>9403</c:v>
                </c:pt>
                <c:pt idx="383">
                  <c:v>9404</c:v>
                </c:pt>
                <c:pt idx="384">
                  <c:v>9405</c:v>
                </c:pt>
                <c:pt idx="385">
                  <c:v>9406</c:v>
                </c:pt>
                <c:pt idx="386">
                  <c:v>9407</c:v>
                </c:pt>
                <c:pt idx="387">
                  <c:v>9408</c:v>
                </c:pt>
                <c:pt idx="388">
                  <c:v>9409</c:v>
                </c:pt>
                <c:pt idx="389">
                  <c:v>9410</c:v>
                </c:pt>
                <c:pt idx="390">
                  <c:v>9411</c:v>
                </c:pt>
                <c:pt idx="391">
                  <c:v>9412</c:v>
                </c:pt>
                <c:pt idx="392">
                  <c:v>9413</c:v>
                </c:pt>
                <c:pt idx="393">
                  <c:v>9414</c:v>
                </c:pt>
                <c:pt idx="394">
                  <c:v>9415</c:v>
                </c:pt>
                <c:pt idx="395">
                  <c:v>9416</c:v>
                </c:pt>
                <c:pt idx="396">
                  <c:v>9417</c:v>
                </c:pt>
                <c:pt idx="397">
                  <c:v>9418</c:v>
                </c:pt>
                <c:pt idx="398">
                  <c:v>9419</c:v>
                </c:pt>
                <c:pt idx="399">
                  <c:v>9420</c:v>
                </c:pt>
                <c:pt idx="400">
                  <c:v>9421</c:v>
                </c:pt>
                <c:pt idx="401">
                  <c:v>9422</c:v>
                </c:pt>
                <c:pt idx="402">
                  <c:v>9423</c:v>
                </c:pt>
                <c:pt idx="403">
                  <c:v>9424</c:v>
                </c:pt>
                <c:pt idx="404">
                  <c:v>9425</c:v>
                </c:pt>
                <c:pt idx="405">
                  <c:v>9426</c:v>
                </c:pt>
                <c:pt idx="406">
                  <c:v>9427</c:v>
                </c:pt>
                <c:pt idx="407">
                  <c:v>9428</c:v>
                </c:pt>
                <c:pt idx="408">
                  <c:v>9429</c:v>
                </c:pt>
                <c:pt idx="409">
                  <c:v>9430</c:v>
                </c:pt>
                <c:pt idx="410">
                  <c:v>9431</c:v>
                </c:pt>
                <c:pt idx="411">
                  <c:v>9432</c:v>
                </c:pt>
                <c:pt idx="412">
                  <c:v>9433</c:v>
                </c:pt>
                <c:pt idx="413">
                  <c:v>9434</c:v>
                </c:pt>
                <c:pt idx="414">
                  <c:v>9435</c:v>
                </c:pt>
                <c:pt idx="415">
                  <c:v>9436</c:v>
                </c:pt>
                <c:pt idx="416">
                  <c:v>9437</c:v>
                </c:pt>
                <c:pt idx="417">
                  <c:v>9438</c:v>
                </c:pt>
                <c:pt idx="418">
                  <c:v>9439</c:v>
                </c:pt>
                <c:pt idx="419">
                  <c:v>9440</c:v>
                </c:pt>
                <c:pt idx="420">
                  <c:v>9441</c:v>
                </c:pt>
                <c:pt idx="421">
                  <c:v>9442</c:v>
                </c:pt>
                <c:pt idx="422">
                  <c:v>9443</c:v>
                </c:pt>
                <c:pt idx="423">
                  <c:v>9444</c:v>
                </c:pt>
              </c:numCache>
            </c:numRef>
          </c:xVal>
          <c:yVal>
            <c:numRef>
              <c:f>Graph!$E$1382:$E$1803</c:f>
              <c:numCache>
                <c:formatCode>General</c:formatCode>
                <c:ptCount val="422"/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7360"/>
        <c:axId val="536266736"/>
      </c:scatterChart>
      <c:valAx>
        <c:axId val="536587360"/>
        <c:scaling>
          <c:orientation val="minMax"/>
          <c:max val="9444"/>
          <c:min val="9021"/>
        </c:scaling>
        <c:delete val="0"/>
        <c:axPos val="b"/>
        <c:numFmt formatCode="General" sourceLinked="1"/>
        <c:majorTickMark val="out"/>
        <c:minorTickMark val="none"/>
        <c:tickLblPos val="nextTo"/>
        <c:crossAx val="536266736"/>
        <c:crosses val="autoZero"/>
        <c:crossBetween val="midCat"/>
      </c:valAx>
      <c:valAx>
        <c:axId val="5362667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36587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433</xdr:row>
      <xdr:rowOff>0</xdr:rowOff>
    </xdr:from>
    <xdr:to>
      <xdr:col>14</xdr:col>
      <xdr:colOff>304800</xdr:colOff>
      <xdr:row>447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778</xdr:row>
      <xdr:rowOff>0</xdr:rowOff>
    </xdr:from>
    <xdr:to>
      <xdr:col>14</xdr:col>
      <xdr:colOff>304800</xdr:colOff>
      <xdr:row>792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1132</xdr:row>
      <xdr:rowOff>0</xdr:rowOff>
    </xdr:from>
    <xdr:to>
      <xdr:col>14</xdr:col>
      <xdr:colOff>304800</xdr:colOff>
      <xdr:row>1146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1380</xdr:row>
      <xdr:rowOff>0</xdr:rowOff>
    </xdr:from>
    <xdr:to>
      <xdr:col>14</xdr:col>
      <xdr:colOff>304800</xdr:colOff>
      <xdr:row>1394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2257"/>
  <sheetViews>
    <sheetView workbookViewId="0">
      <selection activeCell="W1" sqref="W1:X1048576"/>
    </sheetView>
  </sheetViews>
  <sheetFormatPr defaultRowHeight="15" x14ac:dyDescent="0.25"/>
  <cols>
    <col min="1" max="1" width="6" bestFit="1" customWidth="1"/>
    <col min="2" max="2" width="11" bestFit="1" customWidth="1"/>
    <col min="3" max="3" width="9.7109375" bestFit="1" customWidth="1"/>
    <col min="4" max="4" width="11" bestFit="1" customWidth="1"/>
    <col min="5" max="5" width="9.7109375" bestFit="1" customWidth="1"/>
    <col min="6" max="6" width="11" bestFit="1" customWidth="1"/>
    <col min="7" max="7" width="9.7109375" bestFit="1" customWidth="1"/>
    <col min="8" max="8" width="11" bestFit="1" customWidth="1"/>
    <col min="9" max="9" width="10" bestFit="1" customWidth="1"/>
    <col min="10" max="10" width="11" bestFit="1" customWidth="1"/>
    <col min="11" max="11" width="10" bestFit="1" customWidth="1"/>
    <col min="12" max="12" width="9.85546875" bestFit="1" customWidth="1"/>
    <col min="13" max="13" width="9.7109375" bestFit="1" customWidth="1"/>
    <col min="14" max="14" width="9.85546875" bestFit="1" customWidth="1"/>
    <col min="15" max="15" width="9.7109375" bestFit="1" customWidth="1"/>
    <col min="57" max="57" width="9.85546875" bestFit="1" customWidth="1"/>
    <col min="58" max="58" width="9.7109375" bestFit="1" customWidth="1"/>
    <col min="59" max="59" width="9.85546875" bestFit="1" customWidth="1"/>
    <col min="60" max="60" width="9.7109375" bestFit="1" customWidth="1"/>
  </cols>
  <sheetData>
    <row r="1" spans="1:60" x14ac:dyDescent="0.25">
      <c r="A1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BE1" t="s">
        <v>10</v>
      </c>
      <c r="BF1" t="s">
        <v>11</v>
      </c>
      <c r="BG1" t="s">
        <v>12</v>
      </c>
      <c r="BH1" t="s">
        <v>13</v>
      </c>
    </row>
    <row r="2" spans="1:60" x14ac:dyDescent="0.25">
      <c r="A2">
        <v>1</v>
      </c>
    </row>
    <row r="3" spans="1:60" x14ac:dyDescent="0.25">
      <c r="A3">
        <v>2</v>
      </c>
    </row>
    <row r="4" spans="1:60" x14ac:dyDescent="0.25">
      <c r="A4">
        <v>3</v>
      </c>
    </row>
    <row r="5" spans="1:60" x14ac:dyDescent="0.25">
      <c r="A5">
        <v>4</v>
      </c>
    </row>
    <row r="6" spans="1:60" x14ac:dyDescent="0.25">
      <c r="A6">
        <v>5</v>
      </c>
    </row>
    <row r="7" spans="1:60" x14ac:dyDescent="0.25">
      <c r="A7">
        <v>6</v>
      </c>
    </row>
    <row r="8" spans="1:60" x14ac:dyDescent="0.25">
      <c r="A8">
        <v>7</v>
      </c>
    </row>
    <row r="9" spans="1:60" x14ac:dyDescent="0.25">
      <c r="A9">
        <v>8</v>
      </c>
      <c r="J9">
        <v>-8.6805940000000135</v>
      </c>
      <c r="K9">
        <v>14.102484</v>
      </c>
    </row>
    <row r="10" spans="1:60" x14ac:dyDescent="0.25">
      <c r="A10">
        <v>9</v>
      </c>
      <c r="D10">
        <v>39.06876299999999</v>
      </c>
      <c r="E10">
        <v>8.2473589999999994</v>
      </c>
    </row>
    <row r="11" spans="1:60" x14ac:dyDescent="0.25">
      <c r="A11">
        <v>10</v>
      </c>
      <c r="D11">
        <v>39.06876299999999</v>
      </c>
      <c r="E11">
        <v>8.2473589999999994</v>
      </c>
    </row>
    <row r="12" spans="1:60" x14ac:dyDescent="0.25">
      <c r="A12">
        <v>11</v>
      </c>
      <c r="D12">
        <v>39.06876299999999</v>
      </c>
      <c r="E12">
        <v>8.2473589999999994</v>
      </c>
    </row>
    <row r="13" spans="1:60" x14ac:dyDescent="0.25">
      <c r="A13">
        <v>12</v>
      </c>
      <c r="D13">
        <v>39.06876299999999</v>
      </c>
      <c r="E13">
        <v>8.2473589999999994</v>
      </c>
    </row>
    <row r="14" spans="1:60" x14ac:dyDescent="0.25">
      <c r="A14">
        <v>13</v>
      </c>
      <c r="D14">
        <v>39.06876299999999</v>
      </c>
      <c r="E14">
        <v>8.2473589999999994</v>
      </c>
    </row>
    <row r="15" spans="1:60" x14ac:dyDescent="0.25">
      <c r="A15">
        <v>14</v>
      </c>
      <c r="D15">
        <v>39.06876299999999</v>
      </c>
      <c r="E15">
        <v>8.2473589999999994</v>
      </c>
      <c r="F15">
        <v>27.841057999999997</v>
      </c>
      <c r="G15">
        <v>5.9179760000000003</v>
      </c>
    </row>
    <row r="16" spans="1:60" x14ac:dyDescent="0.25">
      <c r="A16">
        <v>15</v>
      </c>
      <c r="D16">
        <v>39.06876299999999</v>
      </c>
      <c r="E16">
        <v>8.2473589999999994</v>
      </c>
      <c r="F16">
        <v>27.841057999999997</v>
      </c>
      <c r="G16">
        <v>5.9179760000000003</v>
      </c>
    </row>
    <row r="17" spans="1:7" x14ac:dyDescent="0.25">
      <c r="A17">
        <v>16</v>
      </c>
      <c r="D17">
        <v>39.06876299999999</v>
      </c>
      <c r="E17">
        <v>8.2473589999999994</v>
      </c>
      <c r="F17">
        <v>27.841057999999997</v>
      </c>
      <c r="G17">
        <v>5.9179760000000003</v>
      </c>
    </row>
    <row r="18" spans="1:7" x14ac:dyDescent="0.25">
      <c r="A18">
        <v>17</v>
      </c>
      <c r="D18">
        <v>39.06876299999999</v>
      </c>
      <c r="E18">
        <v>8.2473589999999994</v>
      </c>
      <c r="F18">
        <v>27.841057999999997</v>
      </c>
      <c r="G18">
        <v>5.9179760000000003</v>
      </c>
    </row>
    <row r="19" spans="1:7" x14ac:dyDescent="0.25">
      <c r="A19">
        <v>18</v>
      </c>
      <c r="D19">
        <v>39.06876299999999</v>
      </c>
      <c r="E19">
        <v>8.2473589999999994</v>
      </c>
      <c r="F19">
        <v>27.841057999999997</v>
      </c>
      <c r="G19">
        <v>5.9179760000000003</v>
      </c>
    </row>
    <row r="20" spans="1:7" x14ac:dyDescent="0.25">
      <c r="A20">
        <v>19</v>
      </c>
      <c r="D20">
        <v>39.06876299999999</v>
      </c>
      <c r="E20">
        <v>8.2473589999999994</v>
      </c>
      <c r="F20">
        <v>27.841057999999997</v>
      </c>
      <c r="G20">
        <v>5.9179760000000003</v>
      </c>
    </row>
    <row r="21" spans="1:7" x14ac:dyDescent="0.25">
      <c r="A21">
        <v>20</v>
      </c>
      <c r="D21">
        <v>39.06876299999999</v>
      </c>
      <c r="E21">
        <v>8.2473589999999994</v>
      </c>
      <c r="F21">
        <v>27.841057999999997</v>
      </c>
      <c r="G21">
        <v>5.9179760000000003</v>
      </c>
    </row>
    <row r="22" spans="1:7" x14ac:dyDescent="0.25">
      <c r="A22">
        <v>21</v>
      </c>
      <c r="D22">
        <v>39.06876299999999</v>
      </c>
      <c r="E22">
        <v>8.2473589999999994</v>
      </c>
      <c r="F22">
        <v>27.841057999999997</v>
      </c>
      <c r="G22">
        <v>5.9179760000000003</v>
      </c>
    </row>
    <row r="23" spans="1:7" x14ac:dyDescent="0.25">
      <c r="A23">
        <v>22</v>
      </c>
      <c r="D23">
        <v>39.06876299999999</v>
      </c>
      <c r="E23">
        <v>8.2473589999999994</v>
      </c>
      <c r="F23">
        <v>27.841057999999997</v>
      </c>
      <c r="G23">
        <v>5.9179760000000003</v>
      </c>
    </row>
    <row r="24" spans="1:7" x14ac:dyDescent="0.25">
      <c r="A24">
        <v>23</v>
      </c>
      <c r="D24">
        <v>39.06876299999999</v>
      </c>
      <c r="E24">
        <v>8.2473589999999994</v>
      </c>
      <c r="F24">
        <v>27.841057999999997</v>
      </c>
      <c r="G24">
        <v>5.9179760000000003</v>
      </c>
    </row>
    <row r="25" spans="1:7" x14ac:dyDescent="0.25">
      <c r="A25">
        <v>24</v>
      </c>
      <c r="D25">
        <v>39.06876299999999</v>
      </c>
      <c r="E25">
        <v>8.2473589999999994</v>
      </c>
      <c r="F25">
        <v>27.841057999999997</v>
      </c>
      <c r="G25">
        <v>5.9179760000000003</v>
      </c>
    </row>
    <row r="26" spans="1:7" x14ac:dyDescent="0.25">
      <c r="A26">
        <v>25</v>
      </c>
      <c r="D26">
        <v>39.06876299999999</v>
      </c>
      <c r="E26">
        <v>8.2473589999999994</v>
      </c>
      <c r="F26">
        <v>27.841057999999997</v>
      </c>
      <c r="G26">
        <v>5.9179760000000003</v>
      </c>
    </row>
    <row r="27" spans="1:7" x14ac:dyDescent="0.25">
      <c r="A27">
        <v>26</v>
      </c>
      <c r="D27">
        <v>39.06876299999999</v>
      </c>
      <c r="E27">
        <v>8.2473589999999994</v>
      </c>
      <c r="F27">
        <v>27.841057999999997</v>
      </c>
      <c r="G27">
        <v>5.9179760000000003</v>
      </c>
    </row>
    <row r="28" spans="1:7" x14ac:dyDescent="0.25">
      <c r="A28">
        <v>27</v>
      </c>
      <c r="D28">
        <v>39.06876299999999</v>
      </c>
      <c r="E28">
        <v>8.2473589999999994</v>
      </c>
      <c r="F28">
        <v>27.841057999999997</v>
      </c>
      <c r="G28">
        <v>5.9179760000000003</v>
      </c>
    </row>
    <row r="29" spans="1:7" x14ac:dyDescent="0.25">
      <c r="A29">
        <v>28</v>
      </c>
      <c r="D29">
        <v>39.06876299999999</v>
      </c>
      <c r="E29">
        <v>8.2473589999999994</v>
      </c>
      <c r="F29">
        <v>27.841057999999997</v>
      </c>
      <c r="G29">
        <v>5.9179760000000003</v>
      </c>
    </row>
    <row r="30" spans="1:7" x14ac:dyDescent="0.25">
      <c r="A30">
        <v>29</v>
      </c>
      <c r="D30">
        <v>39.06876299999999</v>
      </c>
      <c r="E30">
        <v>8.2473589999999994</v>
      </c>
      <c r="F30">
        <v>27.841057999999997</v>
      </c>
      <c r="G30">
        <v>5.9179760000000003</v>
      </c>
    </row>
    <row r="31" spans="1:7" x14ac:dyDescent="0.25">
      <c r="A31">
        <v>30</v>
      </c>
      <c r="D31">
        <v>39.06876299999999</v>
      </c>
      <c r="E31">
        <v>8.2473589999999994</v>
      </c>
      <c r="F31">
        <v>27.841057999999997</v>
      </c>
      <c r="G31">
        <v>5.9179760000000003</v>
      </c>
    </row>
    <row r="32" spans="1:7" x14ac:dyDescent="0.25">
      <c r="A32">
        <v>31</v>
      </c>
      <c r="B32">
        <v>47.205673999999995</v>
      </c>
      <c r="C32">
        <v>5.855003</v>
      </c>
      <c r="D32">
        <v>39.06876299999999</v>
      </c>
      <c r="E32">
        <v>8.2473589999999994</v>
      </c>
      <c r="F32">
        <v>27.841057999999997</v>
      </c>
      <c r="G32">
        <v>5.9179760000000003</v>
      </c>
    </row>
    <row r="33" spans="1:9" x14ac:dyDescent="0.25">
      <c r="A33">
        <v>32</v>
      </c>
      <c r="B33">
        <v>47.205673999999995</v>
      </c>
      <c r="C33">
        <v>5.855003</v>
      </c>
      <c r="D33">
        <v>39.06876299999999</v>
      </c>
      <c r="E33">
        <v>8.2473589999999994</v>
      </c>
      <c r="F33">
        <v>27.841057999999997</v>
      </c>
      <c r="G33">
        <v>5.9179760000000003</v>
      </c>
    </row>
    <row r="34" spans="1:9" x14ac:dyDescent="0.25">
      <c r="A34">
        <v>33</v>
      </c>
      <c r="B34">
        <v>47.205673999999995</v>
      </c>
      <c r="C34">
        <v>5.855003</v>
      </c>
      <c r="D34">
        <v>39.06876299999999</v>
      </c>
      <c r="E34">
        <v>8.2473589999999994</v>
      </c>
      <c r="F34">
        <v>27.841057999999997</v>
      </c>
      <c r="G34">
        <v>5.9179760000000003</v>
      </c>
    </row>
    <row r="35" spans="1:9" x14ac:dyDescent="0.25">
      <c r="A35">
        <v>34</v>
      </c>
      <c r="B35">
        <v>47.205673999999995</v>
      </c>
      <c r="C35">
        <v>5.855003</v>
      </c>
      <c r="D35">
        <v>39.06876299999999</v>
      </c>
      <c r="E35">
        <v>8.2473589999999994</v>
      </c>
      <c r="F35">
        <v>27.841057999999997</v>
      </c>
      <c r="G35">
        <v>5.9179760000000003</v>
      </c>
    </row>
    <row r="36" spans="1:9" x14ac:dyDescent="0.25">
      <c r="A36">
        <v>35</v>
      </c>
      <c r="B36">
        <v>47.205673999999995</v>
      </c>
      <c r="C36">
        <v>5.855003</v>
      </c>
      <c r="D36">
        <v>39.06876299999999</v>
      </c>
      <c r="E36">
        <v>8.2473589999999994</v>
      </c>
      <c r="F36">
        <v>27.841057999999997</v>
      </c>
      <c r="G36">
        <v>5.9179760000000003</v>
      </c>
    </row>
    <row r="37" spans="1:9" x14ac:dyDescent="0.25">
      <c r="A37">
        <v>36</v>
      </c>
      <c r="B37">
        <v>46.890320999999993</v>
      </c>
      <c r="C37">
        <v>5.855003</v>
      </c>
      <c r="F37">
        <v>27.841057999999997</v>
      </c>
      <c r="G37">
        <v>5.9179760000000003</v>
      </c>
    </row>
    <row r="38" spans="1:9" x14ac:dyDescent="0.25">
      <c r="A38">
        <v>37</v>
      </c>
      <c r="B38">
        <v>47.205673999999995</v>
      </c>
      <c r="C38">
        <v>5.855003</v>
      </c>
      <c r="F38">
        <v>27.841057999999997</v>
      </c>
      <c r="G38">
        <v>5.9179760000000003</v>
      </c>
    </row>
    <row r="39" spans="1:9" x14ac:dyDescent="0.25">
      <c r="A39">
        <v>38</v>
      </c>
      <c r="B39">
        <v>47.205673999999995</v>
      </c>
      <c r="C39">
        <v>5.855003</v>
      </c>
      <c r="F39">
        <v>27.841057999999997</v>
      </c>
      <c r="G39">
        <v>5.9179760000000003</v>
      </c>
    </row>
    <row r="40" spans="1:9" x14ac:dyDescent="0.25">
      <c r="A40">
        <v>39</v>
      </c>
      <c r="B40">
        <v>47.205673999999995</v>
      </c>
      <c r="C40">
        <v>5.855003</v>
      </c>
      <c r="F40">
        <v>27.841057999999997</v>
      </c>
      <c r="G40">
        <v>5.9179760000000003</v>
      </c>
    </row>
    <row r="41" spans="1:9" x14ac:dyDescent="0.25">
      <c r="A41">
        <v>40</v>
      </c>
      <c r="B41">
        <v>47.205673999999995</v>
      </c>
      <c r="C41">
        <v>5.855003</v>
      </c>
    </row>
    <row r="42" spans="1:9" x14ac:dyDescent="0.25">
      <c r="A42">
        <v>41</v>
      </c>
      <c r="B42">
        <v>47.205673999999995</v>
      </c>
      <c r="C42">
        <v>5.855003</v>
      </c>
    </row>
    <row r="43" spans="1:9" x14ac:dyDescent="0.25">
      <c r="A43">
        <v>42</v>
      </c>
      <c r="B43">
        <v>47.205673999999995</v>
      </c>
      <c r="C43">
        <v>5.855003</v>
      </c>
      <c r="H43">
        <v>38.690314999999998</v>
      </c>
      <c r="I43">
        <v>8.8139920000000007</v>
      </c>
    </row>
    <row r="44" spans="1:9" x14ac:dyDescent="0.25">
      <c r="A44">
        <v>43</v>
      </c>
      <c r="B44">
        <v>47.205673999999995</v>
      </c>
      <c r="C44">
        <v>5.855003</v>
      </c>
      <c r="H44">
        <v>38.690314999999998</v>
      </c>
      <c r="I44">
        <v>8.8139920000000007</v>
      </c>
    </row>
    <row r="45" spans="1:9" x14ac:dyDescent="0.25">
      <c r="A45">
        <v>44</v>
      </c>
      <c r="B45">
        <v>47.205673999999995</v>
      </c>
      <c r="C45">
        <v>5.855003</v>
      </c>
      <c r="H45">
        <v>38.690314999999998</v>
      </c>
      <c r="I45">
        <v>8.8139920000000007</v>
      </c>
    </row>
    <row r="46" spans="1:9" x14ac:dyDescent="0.25">
      <c r="A46">
        <v>45</v>
      </c>
      <c r="B46">
        <v>47.205673999999995</v>
      </c>
      <c r="C46">
        <v>5.855003</v>
      </c>
      <c r="H46">
        <v>38.690314999999998</v>
      </c>
      <c r="I46">
        <v>8.8139920000000007</v>
      </c>
    </row>
    <row r="47" spans="1:9" x14ac:dyDescent="0.25">
      <c r="A47">
        <v>46</v>
      </c>
      <c r="B47">
        <v>47.205673999999995</v>
      </c>
      <c r="C47">
        <v>5.855003</v>
      </c>
      <c r="H47">
        <v>38.690314999999998</v>
      </c>
      <c r="I47">
        <v>8.8139920000000007</v>
      </c>
    </row>
    <row r="48" spans="1:9" x14ac:dyDescent="0.25">
      <c r="A48">
        <v>47</v>
      </c>
      <c r="B48">
        <v>47.205673999999995</v>
      </c>
      <c r="C48">
        <v>5.855003</v>
      </c>
      <c r="H48">
        <v>38.690314999999998</v>
      </c>
      <c r="I48">
        <v>8.8139920000000007</v>
      </c>
    </row>
    <row r="49" spans="1:9" x14ac:dyDescent="0.25">
      <c r="A49">
        <v>48</v>
      </c>
      <c r="B49">
        <v>47.205673999999995</v>
      </c>
      <c r="C49">
        <v>5.855003</v>
      </c>
      <c r="H49">
        <v>38.690314999999998</v>
      </c>
      <c r="I49">
        <v>8.8139920000000007</v>
      </c>
    </row>
    <row r="50" spans="1:9" x14ac:dyDescent="0.25">
      <c r="A50">
        <v>49</v>
      </c>
      <c r="B50">
        <v>47.205673999999995</v>
      </c>
      <c r="C50">
        <v>5.855003</v>
      </c>
      <c r="H50">
        <v>38.690314999999998</v>
      </c>
      <c r="I50">
        <v>8.8139920000000007</v>
      </c>
    </row>
    <row r="51" spans="1:9" x14ac:dyDescent="0.25">
      <c r="A51">
        <v>50</v>
      </c>
      <c r="B51">
        <v>47.205673999999995</v>
      </c>
      <c r="C51">
        <v>5.855003</v>
      </c>
      <c r="H51">
        <v>38.690314999999998</v>
      </c>
      <c r="I51">
        <v>8.8139920000000007</v>
      </c>
    </row>
    <row r="52" spans="1:9" x14ac:dyDescent="0.25">
      <c r="A52">
        <v>51</v>
      </c>
      <c r="B52">
        <v>47.205673999999995</v>
      </c>
      <c r="C52">
        <v>5.855003</v>
      </c>
      <c r="H52">
        <v>38.690314999999998</v>
      </c>
      <c r="I52">
        <v>8.8139920000000007</v>
      </c>
    </row>
    <row r="53" spans="1:9" x14ac:dyDescent="0.25">
      <c r="A53">
        <v>52</v>
      </c>
      <c r="B53">
        <v>47.205673999999995</v>
      </c>
      <c r="C53">
        <v>5.855003</v>
      </c>
      <c r="H53">
        <v>38.690314999999998</v>
      </c>
      <c r="I53">
        <v>8.8139920000000007</v>
      </c>
    </row>
    <row r="54" spans="1:9" x14ac:dyDescent="0.25">
      <c r="A54">
        <v>53</v>
      </c>
      <c r="B54">
        <v>47.205673999999995</v>
      </c>
      <c r="C54">
        <v>5.855003</v>
      </c>
      <c r="H54">
        <v>38.690314999999998</v>
      </c>
      <c r="I54">
        <v>8.8139920000000007</v>
      </c>
    </row>
    <row r="55" spans="1:9" x14ac:dyDescent="0.25">
      <c r="A55">
        <v>54</v>
      </c>
      <c r="B55">
        <v>47.205673999999995</v>
      </c>
      <c r="C55">
        <v>5.855003</v>
      </c>
      <c r="H55">
        <v>38.690314999999998</v>
      </c>
      <c r="I55">
        <v>8.8139920000000007</v>
      </c>
    </row>
    <row r="56" spans="1:9" x14ac:dyDescent="0.25">
      <c r="A56">
        <v>55</v>
      </c>
      <c r="B56">
        <v>47.205673999999995</v>
      </c>
      <c r="C56">
        <v>5.855003</v>
      </c>
      <c r="H56">
        <v>38.690314999999998</v>
      </c>
      <c r="I56">
        <v>8.8139920000000007</v>
      </c>
    </row>
    <row r="57" spans="1:9" x14ac:dyDescent="0.25">
      <c r="A57">
        <v>56</v>
      </c>
      <c r="B57">
        <v>47.205673999999995</v>
      </c>
      <c r="C57">
        <v>5.855003</v>
      </c>
      <c r="H57">
        <v>38.690314999999998</v>
      </c>
      <c r="I57">
        <v>8.8139920000000007</v>
      </c>
    </row>
    <row r="58" spans="1:9" x14ac:dyDescent="0.25">
      <c r="A58">
        <v>57</v>
      </c>
      <c r="B58">
        <v>47.205673999999995</v>
      </c>
      <c r="C58">
        <v>5.855003</v>
      </c>
      <c r="H58">
        <v>38.690314999999998</v>
      </c>
      <c r="I58">
        <v>8.8139920000000007</v>
      </c>
    </row>
    <row r="59" spans="1:9" x14ac:dyDescent="0.25">
      <c r="A59">
        <v>58</v>
      </c>
      <c r="B59">
        <v>47.205673999999995</v>
      </c>
      <c r="C59">
        <v>5.855003</v>
      </c>
      <c r="H59">
        <v>38.690314999999998</v>
      </c>
      <c r="I59">
        <v>8.8139920000000007</v>
      </c>
    </row>
    <row r="60" spans="1:9" x14ac:dyDescent="0.25">
      <c r="A60">
        <v>59</v>
      </c>
      <c r="B60">
        <v>47.205673999999995</v>
      </c>
      <c r="C60">
        <v>5.855003</v>
      </c>
      <c r="H60">
        <v>38.690314999999998</v>
      </c>
      <c r="I60">
        <v>8.8139920000000007</v>
      </c>
    </row>
    <row r="61" spans="1:9" x14ac:dyDescent="0.25">
      <c r="A61">
        <v>60</v>
      </c>
      <c r="B61">
        <v>47.205673999999995</v>
      </c>
      <c r="C61">
        <v>5.855003</v>
      </c>
      <c r="D61">
        <v>55.910316999999992</v>
      </c>
      <c r="E61">
        <v>7.6808480000000001</v>
      </c>
      <c r="H61">
        <v>38.690314999999998</v>
      </c>
      <c r="I61">
        <v>8.8139920000000007</v>
      </c>
    </row>
    <row r="62" spans="1:9" x14ac:dyDescent="0.25">
      <c r="A62">
        <v>61</v>
      </c>
      <c r="B62">
        <v>47.205673999999995</v>
      </c>
      <c r="C62">
        <v>5.855003</v>
      </c>
      <c r="D62">
        <v>55.910316999999992</v>
      </c>
      <c r="E62">
        <v>7.6808480000000001</v>
      </c>
      <c r="H62">
        <v>38.690314999999998</v>
      </c>
      <c r="I62">
        <v>8.8139920000000007</v>
      </c>
    </row>
    <row r="63" spans="1:9" x14ac:dyDescent="0.25">
      <c r="A63">
        <v>62</v>
      </c>
      <c r="B63">
        <v>47.205673999999995</v>
      </c>
      <c r="C63">
        <v>5.855003</v>
      </c>
      <c r="D63">
        <v>55.910316999999992</v>
      </c>
      <c r="E63">
        <v>7.6808480000000001</v>
      </c>
      <c r="H63">
        <v>38.690314999999998</v>
      </c>
      <c r="I63">
        <v>8.8139920000000007</v>
      </c>
    </row>
    <row r="64" spans="1:9" x14ac:dyDescent="0.25">
      <c r="A64">
        <v>63</v>
      </c>
      <c r="D64">
        <v>55.910316999999992</v>
      </c>
      <c r="E64">
        <v>7.6808480000000001</v>
      </c>
      <c r="F64">
        <v>45.628790999999993</v>
      </c>
      <c r="G64">
        <v>4.5959139999999996</v>
      </c>
      <c r="H64">
        <v>38.690314999999998</v>
      </c>
      <c r="I64">
        <v>8.8139920000000007</v>
      </c>
    </row>
    <row r="65" spans="1:9" x14ac:dyDescent="0.25">
      <c r="A65">
        <v>64</v>
      </c>
      <c r="D65">
        <v>55.910316999999992</v>
      </c>
      <c r="E65">
        <v>7.6808480000000001</v>
      </c>
      <c r="F65">
        <v>45.628790999999993</v>
      </c>
      <c r="G65">
        <v>4.5959139999999996</v>
      </c>
      <c r="H65">
        <v>38.690314999999998</v>
      </c>
      <c r="I65">
        <v>8.8139920000000007</v>
      </c>
    </row>
    <row r="66" spans="1:9" x14ac:dyDescent="0.25">
      <c r="A66">
        <v>65</v>
      </c>
      <c r="D66">
        <v>55.910316999999992</v>
      </c>
      <c r="E66">
        <v>7.6808480000000001</v>
      </c>
      <c r="F66">
        <v>45.628790999999993</v>
      </c>
      <c r="G66">
        <v>4.5959139999999996</v>
      </c>
      <c r="H66">
        <v>38.690314999999998</v>
      </c>
      <c r="I66">
        <v>8.8139920000000007</v>
      </c>
    </row>
    <row r="67" spans="1:9" x14ac:dyDescent="0.25">
      <c r="A67">
        <v>66</v>
      </c>
      <c r="D67">
        <v>55.910316999999992</v>
      </c>
      <c r="E67">
        <v>7.6808480000000001</v>
      </c>
      <c r="F67">
        <v>45.628790999999993</v>
      </c>
      <c r="G67">
        <v>4.5959139999999996</v>
      </c>
      <c r="H67">
        <v>38.690314999999998</v>
      </c>
      <c r="I67">
        <v>8.8139920000000007</v>
      </c>
    </row>
    <row r="68" spans="1:9" x14ac:dyDescent="0.25">
      <c r="A68">
        <v>67</v>
      </c>
      <c r="D68">
        <v>55.910316999999992</v>
      </c>
      <c r="E68">
        <v>7.6808480000000001</v>
      </c>
      <c r="F68">
        <v>45.628790999999993</v>
      </c>
      <c r="G68">
        <v>4.5959139999999996</v>
      </c>
      <c r="H68">
        <v>38.690314999999998</v>
      </c>
      <c r="I68">
        <v>8.8139920000000007</v>
      </c>
    </row>
    <row r="69" spans="1:9" x14ac:dyDescent="0.25">
      <c r="A69">
        <v>68</v>
      </c>
      <c r="D69">
        <v>55.910316999999992</v>
      </c>
      <c r="E69">
        <v>7.6808480000000001</v>
      </c>
      <c r="F69">
        <v>45.628790999999993</v>
      </c>
      <c r="G69">
        <v>4.5959139999999996</v>
      </c>
    </row>
    <row r="70" spans="1:9" x14ac:dyDescent="0.25">
      <c r="A70">
        <v>69</v>
      </c>
      <c r="D70">
        <v>55.910316999999992</v>
      </c>
      <c r="E70">
        <v>7.6808480000000001</v>
      </c>
      <c r="F70">
        <v>45.628790999999993</v>
      </c>
      <c r="G70">
        <v>4.5959139999999996</v>
      </c>
    </row>
    <row r="71" spans="1:9" x14ac:dyDescent="0.25">
      <c r="A71">
        <v>70</v>
      </c>
      <c r="D71">
        <v>55.910316999999992</v>
      </c>
      <c r="E71">
        <v>7.6808480000000001</v>
      </c>
      <c r="F71">
        <v>45.628790999999993</v>
      </c>
      <c r="G71">
        <v>4.5959139999999996</v>
      </c>
    </row>
    <row r="72" spans="1:9" x14ac:dyDescent="0.25">
      <c r="A72">
        <v>71</v>
      </c>
      <c r="D72">
        <v>55.910316999999992</v>
      </c>
      <c r="E72">
        <v>7.6808480000000001</v>
      </c>
      <c r="F72">
        <v>45.628790999999993</v>
      </c>
      <c r="G72">
        <v>4.5959139999999996</v>
      </c>
    </row>
    <row r="73" spans="1:9" x14ac:dyDescent="0.25">
      <c r="A73">
        <v>72</v>
      </c>
      <c r="D73">
        <v>55.910316999999992</v>
      </c>
      <c r="E73">
        <v>7.6808480000000001</v>
      </c>
      <c r="F73">
        <v>45.628790999999993</v>
      </c>
      <c r="G73">
        <v>4.5959139999999996</v>
      </c>
    </row>
    <row r="74" spans="1:9" x14ac:dyDescent="0.25">
      <c r="A74">
        <v>73</v>
      </c>
      <c r="D74">
        <v>55.910316999999992</v>
      </c>
      <c r="E74">
        <v>7.6808480000000001</v>
      </c>
      <c r="F74">
        <v>45.628790999999993</v>
      </c>
      <c r="G74">
        <v>4.5959139999999996</v>
      </c>
    </row>
    <row r="75" spans="1:9" x14ac:dyDescent="0.25">
      <c r="A75">
        <v>74</v>
      </c>
      <c r="D75">
        <v>55.910316999999992</v>
      </c>
      <c r="E75">
        <v>7.6808480000000001</v>
      </c>
      <c r="F75">
        <v>45.628790999999993</v>
      </c>
      <c r="G75">
        <v>4.5959139999999996</v>
      </c>
    </row>
    <row r="76" spans="1:9" x14ac:dyDescent="0.25">
      <c r="A76">
        <v>75</v>
      </c>
      <c r="D76">
        <v>55.910316999999992</v>
      </c>
      <c r="E76">
        <v>7.6808480000000001</v>
      </c>
      <c r="F76">
        <v>45.628790999999993</v>
      </c>
      <c r="G76">
        <v>4.5959139999999996</v>
      </c>
    </row>
    <row r="77" spans="1:9" x14ac:dyDescent="0.25">
      <c r="A77">
        <v>76</v>
      </c>
      <c r="D77">
        <v>55.910316999999992</v>
      </c>
      <c r="E77">
        <v>7.6808480000000001</v>
      </c>
      <c r="F77">
        <v>45.628790999999993</v>
      </c>
      <c r="G77">
        <v>4.5959139999999996</v>
      </c>
    </row>
    <row r="78" spans="1:9" x14ac:dyDescent="0.25">
      <c r="A78">
        <v>77</v>
      </c>
      <c r="D78">
        <v>55.910316999999992</v>
      </c>
      <c r="E78">
        <v>7.6808480000000001</v>
      </c>
      <c r="F78">
        <v>45.628790999999993</v>
      </c>
      <c r="G78">
        <v>4.5959139999999996</v>
      </c>
    </row>
    <row r="79" spans="1:9" x14ac:dyDescent="0.25">
      <c r="A79">
        <v>78</v>
      </c>
      <c r="D79">
        <v>55.910316999999992</v>
      </c>
      <c r="E79">
        <v>7.6808480000000001</v>
      </c>
      <c r="F79">
        <v>45.628790999999993</v>
      </c>
      <c r="G79">
        <v>4.5959139999999996</v>
      </c>
    </row>
    <row r="80" spans="1:9" x14ac:dyDescent="0.25">
      <c r="A80">
        <v>79</v>
      </c>
      <c r="D80">
        <v>55.910316999999992</v>
      </c>
      <c r="E80">
        <v>7.6808480000000001</v>
      </c>
      <c r="F80">
        <v>45.628790999999993</v>
      </c>
      <c r="G80">
        <v>4.5959139999999996</v>
      </c>
    </row>
    <row r="81" spans="1:9" x14ac:dyDescent="0.25">
      <c r="A81">
        <v>80</v>
      </c>
      <c r="D81">
        <v>55.910316999999992</v>
      </c>
      <c r="E81">
        <v>7.6808480000000001</v>
      </c>
      <c r="F81">
        <v>45.628790999999993</v>
      </c>
      <c r="G81">
        <v>4.5959139999999996</v>
      </c>
    </row>
    <row r="82" spans="1:9" x14ac:dyDescent="0.25">
      <c r="A82">
        <v>81</v>
      </c>
      <c r="D82">
        <v>55.910316999999992</v>
      </c>
      <c r="E82">
        <v>7.6808480000000001</v>
      </c>
      <c r="F82">
        <v>45.628790999999993</v>
      </c>
      <c r="G82">
        <v>4.5959139999999996</v>
      </c>
    </row>
    <row r="83" spans="1:9" x14ac:dyDescent="0.25">
      <c r="A83">
        <v>82</v>
      </c>
      <c r="D83">
        <v>55.910316999999992</v>
      </c>
      <c r="E83">
        <v>7.6808480000000001</v>
      </c>
      <c r="F83">
        <v>45.628790999999993</v>
      </c>
      <c r="G83">
        <v>4.5959139999999996</v>
      </c>
    </row>
    <row r="84" spans="1:9" x14ac:dyDescent="0.25">
      <c r="A84">
        <v>83</v>
      </c>
      <c r="D84">
        <v>55.910316999999992</v>
      </c>
      <c r="E84">
        <v>7.6808480000000001</v>
      </c>
      <c r="F84">
        <v>45.628790999999993</v>
      </c>
      <c r="G84">
        <v>4.5959139999999996</v>
      </c>
    </row>
    <row r="85" spans="1:9" x14ac:dyDescent="0.25">
      <c r="A85">
        <v>84</v>
      </c>
      <c r="D85">
        <v>55.910316999999992</v>
      </c>
      <c r="E85">
        <v>7.6808480000000001</v>
      </c>
      <c r="F85">
        <v>45.628790999999993</v>
      </c>
      <c r="G85">
        <v>4.5959139999999996</v>
      </c>
    </row>
    <row r="86" spans="1:9" x14ac:dyDescent="0.25">
      <c r="A86">
        <v>85</v>
      </c>
      <c r="D86">
        <v>55.910316999999992</v>
      </c>
      <c r="E86">
        <v>7.6808480000000001</v>
      </c>
      <c r="F86">
        <v>45.628790999999993</v>
      </c>
      <c r="G86">
        <v>4.5959139999999996</v>
      </c>
    </row>
    <row r="87" spans="1:9" x14ac:dyDescent="0.25">
      <c r="A87">
        <v>86</v>
      </c>
      <c r="B87">
        <v>63.290334999999992</v>
      </c>
      <c r="C87">
        <v>5.7920299999999996</v>
      </c>
      <c r="D87">
        <v>55.910316999999992</v>
      </c>
      <c r="E87">
        <v>7.6808480000000001</v>
      </c>
      <c r="F87">
        <v>45.628790999999993</v>
      </c>
      <c r="G87">
        <v>4.5959139999999996</v>
      </c>
    </row>
    <row r="88" spans="1:9" x14ac:dyDescent="0.25">
      <c r="A88">
        <v>87</v>
      </c>
      <c r="B88">
        <v>63.290334999999992</v>
      </c>
      <c r="C88">
        <v>5.7920299999999996</v>
      </c>
      <c r="D88">
        <v>55.910316999999992</v>
      </c>
      <c r="E88">
        <v>7.6808480000000001</v>
      </c>
      <c r="F88">
        <v>45.628790999999993</v>
      </c>
      <c r="G88">
        <v>4.5959139999999996</v>
      </c>
    </row>
    <row r="89" spans="1:9" x14ac:dyDescent="0.25">
      <c r="A89">
        <v>88</v>
      </c>
      <c r="B89">
        <v>63.290334999999992</v>
      </c>
      <c r="C89">
        <v>5.7920299999999996</v>
      </c>
      <c r="D89">
        <v>55.910316999999992</v>
      </c>
      <c r="E89">
        <v>7.6808480000000001</v>
      </c>
      <c r="F89">
        <v>45.628790999999993</v>
      </c>
      <c r="G89">
        <v>4.5959139999999996</v>
      </c>
    </row>
    <row r="90" spans="1:9" x14ac:dyDescent="0.25">
      <c r="A90">
        <v>89</v>
      </c>
      <c r="B90">
        <v>63.290334999999992</v>
      </c>
      <c r="C90">
        <v>5.7920299999999996</v>
      </c>
      <c r="F90">
        <v>45.628790999999993</v>
      </c>
      <c r="G90">
        <v>4.5959139999999996</v>
      </c>
    </row>
    <row r="91" spans="1:9" x14ac:dyDescent="0.25">
      <c r="A91">
        <v>90</v>
      </c>
      <c r="B91">
        <v>63.290334999999992</v>
      </c>
      <c r="C91">
        <v>5.7920299999999996</v>
      </c>
      <c r="F91">
        <v>45.628790999999993</v>
      </c>
      <c r="G91">
        <v>4.5959139999999996</v>
      </c>
    </row>
    <row r="92" spans="1:9" x14ac:dyDescent="0.25">
      <c r="A92">
        <v>91</v>
      </c>
      <c r="B92">
        <v>63.290334999999992</v>
      </c>
      <c r="C92">
        <v>5.7920299999999996</v>
      </c>
    </row>
    <row r="93" spans="1:9" x14ac:dyDescent="0.25">
      <c r="A93">
        <v>92</v>
      </c>
      <c r="B93">
        <v>63.290334999999992</v>
      </c>
      <c r="C93">
        <v>5.7920299999999996</v>
      </c>
    </row>
    <row r="94" spans="1:9" x14ac:dyDescent="0.25">
      <c r="A94">
        <v>93</v>
      </c>
      <c r="B94">
        <v>63.290334999999992</v>
      </c>
      <c r="C94">
        <v>5.7920299999999996</v>
      </c>
    </row>
    <row r="95" spans="1:9" x14ac:dyDescent="0.25">
      <c r="A95">
        <v>94</v>
      </c>
      <c r="B95">
        <v>63.290334999999992</v>
      </c>
      <c r="C95">
        <v>5.7920299999999996</v>
      </c>
    </row>
    <row r="96" spans="1:9" x14ac:dyDescent="0.25">
      <c r="A96">
        <v>95</v>
      </c>
      <c r="B96">
        <v>63.290334999999992</v>
      </c>
      <c r="C96">
        <v>5.7920299999999996</v>
      </c>
      <c r="H96">
        <v>56.162573999999992</v>
      </c>
      <c r="I96">
        <v>8.2473589999999994</v>
      </c>
    </row>
    <row r="97" spans="1:9" x14ac:dyDescent="0.25">
      <c r="A97">
        <v>96</v>
      </c>
      <c r="B97">
        <v>63.290334999999992</v>
      </c>
      <c r="C97">
        <v>5.7920299999999996</v>
      </c>
      <c r="H97">
        <v>56.162573999999992</v>
      </c>
      <c r="I97">
        <v>8.1843859999999999</v>
      </c>
    </row>
    <row r="98" spans="1:9" x14ac:dyDescent="0.25">
      <c r="A98">
        <v>97</v>
      </c>
      <c r="B98">
        <v>63.290334999999992</v>
      </c>
      <c r="C98">
        <v>5.7920299999999996</v>
      </c>
      <c r="H98">
        <v>56.162573999999992</v>
      </c>
      <c r="I98">
        <v>8.1843859999999999</v>
      </c>
    </row>
    <row r="99" spans="1:9" x14ac:dyDescent="0.25">
      <c r="A99">
        <v>98</v>
      </c>
      <c r="B99">
        <v>63.290334999999992</v>
      </c>
      <c r="C99">
        <v>5.7920299999999996</v>
      </c>
      <c r="H99">
        <v>56.162573999999992</v>
      </c>
      <c r="I99">
        <v>8.1843859999999999</v>
      </c>
    </row>
    <row r="100" spans="1:9" x14ac:dyDescent="0.25">
      <c r="A100">
        <v>99</v>
      </c>
      <c r="B100">
        <v>63.290334999999992</v>
      </c>
      <c r="C100">
        <v>5.7920299999999996</v>
      </c>
      <c r="H100">
        <v>56.162573999999992</v>
      </c>
      <c r="I100">
        <v>8.1843859999999999</v>
      </c>
    </row>
    <row r="101" spans="1:9" x14ac:dyDescent="0.25">
      <c r="A101">
        <v>100</v>
      </c>
      <c r="B101">
        <v>63.290334999999992</v>
      </c>
      <c r="C101">
        <v>5.7920299999999996</v>
      </c>
      <c r="H101">
        <v>56.162573999999992</v>
      </c>
      <c r="I101">
        <v>8.1843859999999999</v>
      </c>
    </row>
    <row r="102" spans="1:9" x14ac:dyDescent="0.25">
      <c r="A102">
        <v>101</v>
      </c>
      <c r="B102">
        <v>63.290334999999992</v>
      </c>
      <c r="C102">
        <v>5.7920299999999996</v>
      </c>
      <c r="H102">
        <v>56.162573999999992</v>
      </c>
      <c r="I102">
        <v>8.1843859999999999</v>
      </c>
    </row>
    <row r="103" spans="1:9" x14ac:dyDescent="0.25">
      <c r="A103">
        <v>102</v>
      </c>
      <c r="B103">
        <v>63.290334999999992</v>
      </c>
      <c r="C103">
        <v>5.7920299999999996</v>
      </c>
      <c r="H103">
        <v>56.162573999999992</v>
      </c>
      <c r="I103">
        <v>8.1843859999999999</v>
      </c>
    </row>
    <row r="104" spans="1:9" x14ac:dyDescent="0.25">
      <c r="A104">
        <v>103</v>
      </c>
      <c r="B104">
        <v>63.290334999999992</v>
      </c>
      <c r="C104">
        <v>5.7920299999999996</v>
      </c>
      <c r="H104">
        <v>56.162573999999992</v>
      </c>
      <c r="I104">
        <v>8.1843859999999999</v>
      </c>
    </row>
    <row r="105" spans="1:9" x14ac:dyDescent="0.25">
      <c r="A105">
        <v>104</v>
      </c>
      <c r="B105">
        <v>63.290334999999992</v>
      </c>
      <c r="C105">
        <v>5.7920299999999996</v>
      </c>
      <c r="H105">
        <v>56.162573999999992</v>
      </c>
      <c r="I105">
        <v>8.1843859999999999</v>
      </c>
    </row>
    <row r="106" spans="1:9" x14ac:dyDescent="0.25">
      <c r="A106">
        <v>105</v>
      </c>
      <c r="B106">
        <v>63.290334999999992</v>
      </c>
      <c r="C106">
        <v>5.7920299999999996</v>
      </c>
      <c r="H106">
        <v>56.162573999999992</v>
      </c>
      <c r="I106">
        <v>8.1843859999999999</v>
      </c>
    </row>
    <row r="107" spans="1:9" x14ac:dyDescent="0.25">
      <c r="A107">
        <v>106</v>
      </c>
      <c r="B107">
        <v>63.290334999999992</v>
      </c>
      <c r="C107">
        <v>5.7920299999999996</v>
      </c>
      <c r="H107">
        <v>56.162573999999992</v>
      </c>
      <c r="I107">
        <v>8.1843859999999999</v>
      </c>
    </row>
    <row r="108" spans="1:9" x14ac:dyDescent="0.25">
      <c r="A108">
        <v>107</v>
      </c>
      <c r="B108">
        <v>63.290334999999992</v>
      </c>
      <c r="C108">
        <v>5.7920299999999996</v>
      </c>
      <c r="H108">
        <v>56.162573999999992</v>
      </c>
      <c r="I108">
        <v>8.1843859999999999</v>
      </c>
    </row>
    <row r="109" spans="1:9" x14ac:dyDescent="0.25">
      <c r="A109">
        <v>108</v>
      </c>
      <c r="B109">
        <v>63.290334999999992</v>
      </c>
      <c r="C109">
        <v>5.7920299999999996</v>
      </c>
      <c r="H109">
        <v>56.162573999999992</v>
      </c>
      <c r="I109">
        <v>8.1843859999999999</v>
      </c>
    </row>
    <row r="110" spans="1:9" x14ac:dyDescent="0.25">
      <c r="A110">
        <v>109</v>
      </c>
      <c r="B110">
        <v>63.290334999999992</v>
      </c>
      <c r="C110">
        <v>5.7920299999999996</v>
      </c>
      <c r="H110">
        <v>56.162573999999992</v>
      </c>
      <c r="I110">
        <v>8.1843859999999999</v>
      </c>
    </row>
    <row r="111" spans="1:9" x14ac:dyDescent="0.25">
      <c r="A111">
        <v>110</v>
      </c>
      <c r="B111">
        <v>63.290334999999992</v>
      </c>
      <c r="C111">
        <v>5.7920299999999996</v>
      </c>
      <c r="F111">
        <v>61.397978999999992</v>
      </c>
      <c r="G111">
        <v>4.7847099999999996</v>
      </c>
      <c r="H111">
        <v>56.162573999999992</v>
      </c>
      <c r="I111">
        <v>8.1843859999999999</v>
      </c>
    </row>
    <row r="112" spans="1:9" x14ac:dyDescent="0.25">
      <c r="A112">
        <v>111</v>
      </c>
      <c r="F112">
        <v>61.397978999999992</v>
      </c>
      <c r="G112">
        <v>4.7847099999999996</v>
      </c>
      <c r="H112">
        <v>56.162573999999992</v>
      </c>
      <c r="I112">
        <v>8.1843859999999999</v>
      </c>
    </row>
    <row r="113" spans="1:9" x14ac:dyDescent="0.25">
      <c r="A113">
        <v>112</v>
      </c>
      <c r="F113">
        <v>61.397978999999992</v>
      </c>
      <c r="G113">
        <v>4.7847099999999996</v>
      </c>
      <c r="H113">
        <v>56.162573999999992</v>
      </c>
      <c r="I113">
        <v>8.1843859999999999</v>
      </c>
    </row>
    <row r="114" spans="1:9" x14ac:dyDescent="0.25">
      <c r="A114">
        <v>113</v>
      </c>
      <c r="F114">
        <v>61.397978999999992</v>
      </c>
      <c r="G114">
        <v>4.7847099999999996</v>
      </c>
      <c r="H114">
        <v>56.162573999999992</v>
      </c>
      <c r="I114">
        <v>8.1843859999999999</v>
      </c>
    </row>
    <row r="115" spans="1:9" x14ac:dyDescent="0.25">
      <c r="A115">
        <v>114</v>
      </c>
      <c r="F115">
        <v>61.397978999999992</v>
      </c>
      <c r="G115">
        <v>4.7847099999999996</v>
      </c>
      <c r="H115">
        <v>56.162573999999992</v>
      </c>
      <c r="I115">
        <v>8.1843859999999999</v>
      </c>
    </row>
    <row r="116" spans="1:9" x14ac:dyDescent="0.25">
      <c r="A116">
        <v>115</v>
      </c>
      <c r="F116">
        <v>61.397978999999992</v>
      </c>
      <c r="G116">
        <v>4.7847099999999996</v>
      </c>
      <c r="H116">
        <v>56.162573999999992</v>
      </c>
      <c r="I116">
        <v>8.1843859999999999</v>
      </c>
    </row>
    <row r="117" spans="1:9" x14ac:dyDescent="0.25">
      <c r="A117">
        <v>116</v>
      </c>
      <c r="F117">
        <v>61.397978999999992</v>
      </c>
      <c r="G117">
        <v>4.7847099999999996</v>
      </c>
      <c r="H117">
        <v>56.162573999999992</v>
      </c>
      <c r="I117">
        <v>8.1843859999999999</v>
      </c>
    </row>
    <row r="118" spans="1:9" x14ac:dyDescent="0.25">
      <c r="A118">
        <v>117</v>
      </c>
      <c r="F118">
        <v>61.397978999999992</v>
      </c>
      <c r="G118">
        <v>4.7847099999999996</v>
      </c>
      <c r="H118">
        <v>56.162573999999992</v>
      </c>
      <c r="I118">
        <v>8.1843859999999999</v>
      </c>
    </row>
    <row r="119" spans="1:9" x14ac:dyDescent="0.25">
      <c r="A119">
        <v>118</v>
      </c>
      <c r="F119">
        <v>61.397978999999992</v>
      </c>
      <c r="G119">
        <v>4.7847099999999996</v>
      </c>
    </row>
    <row r="120" spans="1:9" x14ac:dyDescent="0.25">
      <c r="A120">
        <v>119</v>
      </c>
      <c r="F120">
        <v>61.397978999999992</v>
      </c>
      <c r="G120">
        <v>4.7847099999999996</v>
      </c>
    </row>
    <row r="121" spans="1:9" x14ac:dyDescent="0.25">
      <c r="A121">
        <v>120</v>
      </c>
      <c r="D121">
        <v>75.852029999999985</v>
      </c>
      <c r="E121">
        <v>7.4997819999999997</v>
      </c>
      <c r="F121">
        <v>61.397978999999992</v>
      </c>
      <c r="G121">
        <v>4.7847099999999996</v>
      </c>
    </row>
    <row r="122" spans="1:9" x14ac:dyDescent="0.25">
      <c r="A122">
        <v>121</v>
      </c>
      <c r="D122">
        <v>75.852029999999985</v>
      </c>
      <c r="E122">
        <v>7.4997819999999997</v>
      </c>
      <c r="F122">
        <v>61.397978999999992</v>
      </c>
      <c r="G122">
        <v>4.7847099999999996</v>
      </c>
    </row>
    <row r="123" spans="1:9" x14ac:dyDescent="0.25">
      <c r="A123">
        <v>122</v>
      </c>
      <c r="D123">
        <v>75.852029999999985</v>
      </c>
      <c r="E123">
        <v>7.4997819999999997</v>
      </c>
      <c r="F123">
        <v>61.397978999999992</v>
      </c>
      <c r="G123">
        <v>4.7847099999999996</v>
      </c>
    </row>
    <row r="124" spans="1:9" x14ac:dyDescent="0.25">
      <c r="A124">
        <v>123</v>
      </c>
      <c r="D124">
        <v>75.852029999999985</v>
      </c>
      <c r="E124">
        <v>7.4997819999999997</v>
      </c>
      <c r="F124">
        <v>61.397978999999992</v>
      </c>
      <c r="G124">
        <v>4.7847099999999996</v>
      </c>
    </row>
    <row r="125" spans="1:9" x14ac:dyDescent="0.25">
      <c r="A125">
        <v>124</v>
      </c>
      <c r="D125">
        <v>75.852029999999985</v>
      </c>
      <c r="E125">
        <v>7.4997819999999997</v>
      </c>
      <c r="F125">
        <v>61.397978999999992</v>
      </c>
      <c r="G125">
        <v>4.7847099999999996</v>
      </c>
    </row>
    <row r="126" spans="1:9" x14ac:dyDescent="0.25">
      <c r="A126">
        <v>125</v>
      </c>
      <c r="D126">
        <v>75.852029999999985</v>
      </c>
      <c r="E126">
        <v>7.4997819999999997</v>
      </c>
      <c r="F126">
        <v>61.397978999999992</v>
      </c>
      <c r="G126">
        <v>4.7847099999999996</v>
      </c>
    </row>
    <row r="127" spans="1:9" x14ac:dyDescent="0.25">
      <c r="A127">
        <v>126</v>
      </c>
      <c r="D127">
        <v>75.852029999999985</v>
      </c>
      <c r="E127">
        <v>7.4997819999999997</v>
      </c>
      <c r="F127">
        <v>61.397978999999992</v>
      </c>
      <c r="G127">
        <v>4.7847099999999996</v>
      </c>
    </row>
    <row r="128" spans="1:9" x14ac:dyDescent="0.25">
      <c r="A128">
        <v>127</v>
      </c>
      <c r="D128">
        <v>75.852029999999985</v>
      </c>
      <c r="E128">
        <v>7.4997819999999997</v>
      </c>
      <c r="F128">
        <v>61.397978999999992</v>
      </c>
      <c r="G128">
        <v>4.7847099999999996</v>
      </c>
    </row>
    <row r="129" spans="1:9" x14ac:dyDescent="0.25">
      <c r="A129">
        <v>128</v>
      </c>
      <c r="B129">
        <v>80.260423000000003</v>
      </c>
      <c r="C129">
        <v>5.2939319999999999</v>
      </c>
      <c r="D129">
        <v>75.852029999999985</v>
      </c>
      <c r="E129">
        <v>7.4997819999999997</v>
      </c>
      <c r="F129">
        <v>61.397978999999992</v>
      </c>
      <c r="G129">
        <v>4.7847099999999996</v>
      </c>
    </row>
    <row r="130" spans="1:9" x14ac:dyDescent="0.25">
      <c r="A130">
        <v>129</v>
      </c>
      <c r="B130">
        <v>80.260423000000003</v>
      </c>
      <c r="C130">
        <v>5.2939319999999999</v>
      </c>
      <c r="D130">
        <v>75.852029999999985</v>
      </c>
      <c r="E130">
        <v>7.4997819999999997</v>
      </c>
    </row>
    <row r="131" spans="1:9" x14ac:dyDescent="0.25">
      <c r="A131">
        <v>130</v>
      </c>
      <c r="B131">
        <v>80.260423000000003</v>
      </c>
      <c r="C131">
        <v>5.2939319999999999</v>
      </c>
      <c r="D131">
        <v>75.852029999999985</v>
      </c>
      <c r="E131">
        <v>7.4997819999999997</v>
      </c>
    </row>
    <row r="132" spans="1:9" x14ac:dyDescent="0.25">
      <c r="A132">
        <v>131</v>
      </c>
      <c r="B132">
        <v>80.260423000000003</v>
      </c>
      <c r="C132">
        <v>5.2939319999999999</v>
      </c>
      <c r="D132">
        <v>75.852029999999985</v>
      </c>
      <c r="E132">
        <v>7.4997819999999997</v>
      </c>
    </row>
    <row r="133" spans="1:9" x14ac:dyDescent="0.25">
      <c r="A133">
        <v>132</v>
      </c>
      <c r="B133">
        <v>80.260423000000003</v>
      </c>
      <c r="C133">
        <v>5.2939319999999999</v>
      </c>
      <c r="D133">
        <v>75.852029999999985</v>
      </c>
      <c r="E133">
        <v>7.4997819999999997</v>
      </c>
    </row>
    <row r="134" spans="1:9" x14ac:dyDescent="0.25">
      <c r="A134">
        <v>133</v>
      </c>
      <c r="B134">
        <v>80.260423000000003</v>
      </c>
      <c r="C134">
        <v>5.2939319999999999</v>
      </c>
      <c r="D134">
        <v>75.852029999999985</v>
      </c>
      <c r="E134">
        <v>7.4997819999999997</v>
      </c>
    </row>
    <row r="135" spans="1:9" x14ac:dyDescent="0.25">
      <c r="A135">
        <v>134</v>
      </c>
      <c r="B135">
        <v>80.260423000000003</v>
      </c>
      <c r="C135">
        <v>5.2939319999999999</v>
      </c>
      <c r="D135">
        <v>75.852029999999985</v>
      </c>
      <c r="E135">
        <v>7.4997819999999997</v>
      </c>
    </row>
    <row r="136" spans="1:9" x14ac:dyDescent="0.25">
      <c r="A136">
        <v>135</v>
      </c>
      <c r="B136">
        <v>80.260423000000003</v>
      </c>
      <c r="C136">
        <v>5.2939319999999999</v>
      </c>
      <c r="D136">
        <v>75.852029999999985</v>
      </c>
      <c r="E136">
        <v>7.4997819999999997</v>
      </c>
    </row>
    <row r="137" spans="1:9" x14ac:dyDescent="0.25">
      <c r="A137">
        <v>136</v>
      </c>
      <c r="B137">
        <v>80.260423000000003</v>
      </c>
      <c r="C137">
        <v>5.2939319999999999</v>
      </c>
      <c r="D137">
        <v>75.852029999999985</v>
      </c>
      <c r="E137">
        <v>7.4997819999999997</v>
      </c>
    </row>
    <row r="138" spans="1:9" x14ac:dyDescent="0.25">
      <c r="A138">
        <v>137</v>
      </c>
      <c r="B138">
        <v>80.260423000000003</v>
      </c>
      <c r="C138">
        <v>5.2939319999999999</v>
      </c>
      <c r="D138">
        <v>75.852029999999985</v>
      </c>
      <c r="E138">
        <v>7.4997819999999997</v>
      </c>
    </row>
    <row r="139" spans="1:9" x14ac:dyDescent="0.25">
      <c r="A139">
        <v>138</v>
      </c>
      <c r="B139">
        <v>80.260423000000003</v>
      </c>
      <c r="C139">
        <v>5.2939319999999999</v>
      </c>
      <c r="D139">
        <v>75.852029999999985</v>
      </c>
      <c r="E139">
        <v>7.4997819999999997</v>
      </c>
    </row>
    <row r="140" spans="1:9" x14ac:dyDescent="0.25">
      <c r="A140">
        <v>139</v>
      </c>
      <c r="B140">
        <v>80.260423000000003</v>
      </c>
      <c r="C140">
        <v>5.2939319999999999</v>
      </c>
    </row>
    <row r="141" spans="1:9" x14ac:dyDescent="0.25">
      <c r="A141">
        <v>140</v>
      </c>
      <c r="B141">
        <v>80.260423000000003</v>
      </c>
      <c r="C141">
        <v>5.2939319999999999</v>
      </c>
    </row>
    <row r="142" spans="1:9" x14ac:dyDescent="0.25">
      <c r="A142">
        <v>141</v>
      </c>
      <c r="B142">
        <v>80.260423000000003</v>
      </c>
      <c r="C142">
        <v>5.2939319999999999</v>
      </c>
      <c r="H142">
        <v>75.245927999999992</v>
      </c>
      <c r="I142">
        <v>7.7203670000000004</v>
      </c>
    </row>
    <row r="143" spans="1:9" x14ac:dyDescent="0.25">
      <c r="A143">
        <v>142</v>
      </c>
      <c r="B143">
        <v>80.260423000000003</v>
      </c>
      <c r="C143">
        <v>5.2939319999999999</v>
      </c>
      <c r="H143">
        <v>75.245927999999992</v>
      </c>
      <c r="I143">
        <v>7.7203670000000004</v>
      </c>
    </row>
    <row r="144" spans="1:9" x14ac:dyDescent="0.25">
      <c r="A144">
        <v>143</v>
      </c>
      <c r="B144">
        <v>80.260423000000003</v>
      </c>
      <c r="C144">
        <v>5.2939319999999999</v>
      </c>
      <c r="H144">
        <v>75.245927999999992</v>
      </c>
      <c r="I144">
        <v>7.7203670000000004</v>
      </c>
    </row>
    <row r="145" spans="1:9" x14ac:dyDescent="0.25">
      <c r="A145">
        <v>144</v>
      </c>
      <c r="B145">
        <v>80.260423000000003</v>
      </c>
      <c r="C145">
        <v>5.2939319999999999</v>
      </c>
      <c r="H145">
        <v>75.245927999999992</v>
      </c>
      <c r="I145">
        <v>7.7203670000000004</v>
      </c>
    </row>
    <row r="146" spans="1:9" x14ac:dyDescent="0.25">
      <c r="A146">
        <v>145</v>
      </c>
      <c r="B146">
        <v>80.260423000000003</v>
      </c>
      <c r="C146">
        <v>5.2939319999999999</v>
      </c>
      <c r="H146">
        <v>75.245927999999992</v>
      </c>
      <c r="I146">
        <v>7.7203670000000004</v>
      </c>
    </row>
    <row r="147" spans="1:9" x14ac:dyDescent="0.25">
      <c r="A147">
        <v>146</v>
      </c>
      <c r="B147">
        <v>80.260423000000003</v>
      </c>
      <c r="C147">
        <v>5.2939319999999999</v>
      </c>
      <c r="H147">
        <v>75.245927999999992</v>
      </c>
      <c r="I147">
        <v>7.7203670000000004</v>
      </c>
    </row>
    <row r="148" spans="1:9" x14ac:dyDescent="0.25">
      <c r="A148">
        <v>147</v>
      </c>
      <c r="B148">
        <v>80.260423000000003</v>
      </c>
      <c r="C148">
        <v>5.2939319999999999</v>
      </c>
      <c r="H148">
        <v>75.245927999999992</v>
      </c>
      <c r="I148">
        <v>7.7203670000000004</v>
      </c>
    </row>
    <row r="149" spans="1:9" x14ac:dyDescent="0.25">
      <c r="A149">
        <v>148</v>
      </c>
      <c r="B149">
        <v>80.260423000000003</v>
      </c>
      <c r="C149">
        <v>5.2939319999999999</v>
      </c>
      <c r="H149">
        <v>75.245927999999992</v>
      </c>
      <c r="I149">
        <v>7.7203670000000004</v>
      </c>
    </row>
    <row r="150" spans="1:9" x14ac:dyDescent="0.25">
      <c r="A150">
        <v>149</v>
      </c>
      <c r="B150">
        <v>80.260423000000003</v>
      </c>
      <c r="C150">
        <v>5.2939319999999999</v>
      </c>
      <c r="F150">
        <v>78.386891999999989</v>
      </c>
      <c r="G150">
        <v>4.1910080000000001</v>
      </c>
      <c r="H150">
        <v>75.245927999999992</v>
      </c>
      <c r="I150">
        <v>7.7203670000000004</v>
      </c>
    </row>
    <row r="151" spans="1:9" x14ac:dyDescent="0.25">
      <c r="A151">
        <v>150</v>
      </c>
      <c r="B151">
        <v>80.260423000000003</v>
      </c>
      <c r="C151">
        <v>5.2939319999999999</v>
      </c>
      <c r="F151">
        <v>78.386891999999989</v>
      </c>
      <c r="G151">
        <v>4.1910080000000001</v>
      </c>
      <c r="H151">
        <v>75.245927999999992</v>
      </c>
      <c r="I151">
        <v>7.7203670000000004</v>
      </c>
    </row>
    <row r="152" spans="1:9" x14ac:dyDescent="0.25">
      <c r="A152">
        <v>151</v>
      </c>
      <c r="F152">
        <v>78.386891999999989</v>
      </c>
      <c r="G152">
        <v>4.1910080000000001</v>
      </c>
      <c r="H152">
        <v>75.245927999999992</v>
      </c>
      <c r="I152">
        <v>7.7203670000000004</v>
      </c>
    </row>
    <row r="153" spans="1:9" x14ac:dyDescent="0.25">
      <c r="A153">
        <v>152</v>
      </c>
      <c r="F153">
        <v>78.386891999999989</v>
      </c>
      <c r="G153">
        <v>4.1910080000000001</v>
      </c>
      <c r="H153">
        <v>75.245927999999992</v>
      </c>
      <c r="I153">
        <v>7.7203670000000004</v>
      </c>
    </row>
    <row r="154" spans="1:9" x14ac:dyDescent="0.25">
      <c r="A154">
        <v>153</v>
      </c>
      <c r="F154">
        <v>78.386891999999989</v>
      </c>
      <c r="G154">
        <v>4.1910080000000001</v>
      </c>
      <c r="H154">
        <v>75.245927999999992</v>
      </c>
      <c r="I154">
        <v>7.7203670000000004</v>
      </c>
    </row>
    <row r="155" spans="1:9" x14ac:dyDescent="0.25">
      <c r="A155">
        <v>154</v>
      </c>
      <c r="F155">
        <v>78.386891999999989</v>
      </c>
      <c r="G155">
        <v>4.1910080000000001</v>
      </c>
      <c r="H155">
        <v>75.245927999999992</v>
      </c>
      <c r="I155">
        <v>7.7203670000000004</v>
      </c>
    </row>
    <row r="156" spans="1:9" x14ac:dyDescent="0.25">
      <c r="A156">
        <v>155</v>
      </c>
      <c r="F156">
        <v>78.386891999999989</v>
      </c>
      <c r="G156">
        <v>4.1910080000000001</v>
      </c>
      <c r="H156">
        <v>75.245927999999992</v>
      </c>
      <c r="I156">
        <v>7.7203670000000004</v>
      </c>
    </row>
    <row r="157" spans="1:9" x14ac:dyDescent="0.25">
      <c r="A157">
        <v>156</v>
      </c>
      <c r="F157">
        <v>78.386891999999989</v>
      </c>
      <c r="G157">
        <v>4.1358879999999996</v>
      </c>
      <c r="H157">
        <v>75.245927999999992</v>
      </c>
      <c r="I157">
        <v>7.7203670000000004</v>
      </c>
    </row>
    <row r="158" spans="1:9" x14ac:dyDescent="0.25">
      <c r="A158">
        <v>157</v>
      </c>
      <c r="F158">
        <v>78.386891999999989</v>
      </c>
      <c r="G158">
        <v>4.1910080000000001</v>
      </c>
      <c r="H158">
        <v>75.245927999999992</v>
      </c>
      <c r="I158">
        <v>7.7203670000000004</v>
      </c>
    </row>
    <row r="159" spans="1:9" x14ac:dyDescent="0.25">
      <c r="A159">
        <v>158</v>
      </c>
      <c r="F159">
        <v>78.386891999999989</v>
      </c>
      <c r="G159">
        <v>4.1910080000000001</v>
      </c>
      <c r="H159">
        <v>75.245927999999992</v>
      </c>
      <c r="I159">
        <v>7.7203670000000004</v>
      </c>
    </row>
    <row r="160" spans="1:9" x14ac:dyDescent="0.25">
      <c r="A160">
        <v>159</v>
      </c>
      <c r="D160">
        <v>93.154675999999995</v>
      </c>
      <c r="E160">
        <v>6.7829069999999998</v>
      </c>
      <c r="F160">
        <v>78.386891999999989</v>
      </c>
      <c r="G160">
        <v>4.1910080000000001</v>
      </c>
      <c r="H160">
        <v>75.245927999999992</v>
      </c>
      <c r="I160">
        <v>7.7203670000000004</v>
      </c>
    </row>
    <row r="161" spans="1:9" x14ac:dyDescent="0.25">
      <c r="A161">
        <v>160</v>
      </c>
      <c r="D161">
        <v>93.154675999999995</v>
      </c>
      <c r="E161">
        <v>6.7829069999999998</v>
      </c>
      <c r="F161">
        <v>78.386891999999989</v>
      </c>
      <c r="G161">
        <v>4.1910080000000001</v>
      </c>
      <c r="H161">
        <v>75.245927999999992</v>
      </c>
      <c r="I161">
        <v>7.7203670000000004</v>
      </c>
    </row>
    <row r="162" spans="1:9" x14ac:dyDescent="0.25">
      <c r="A162">
        <v>161</v>
      </c>
      <c r="D162">
        <v>93.154675999999995</v>
      </c>
      <c r="E162">
        <v>6.7829069999999998</v>
      </c>
      <c r="F162">
        <v>78.386891999999989</v>
      </c>
      <c r="G162">
        <v>4.1910080000000001</v>
      </c>
      <c r="H162">
        <v>75.245927999999992</v>
      </c>
      <c r="I162">
        <v>7.7203670000000004</v>
      </c>
    </row>
    <row r="163" spans="1:9" x14ac:dyDescent="0.25">
      <c r="A163">
        <v>162</v>
      </c>
      <c r="D163">
        <v>93.154675999999995</v>
      </c>
      <c r="E163">
        <v>6.7829069999999998</v>
      </c>
      <c r="F163">
        <v>78.386891999999989</v>
      </c>
      <c r="G163">
        <v>4.1910080000000001</v>
      </c>
    </row>
    <row r="164" spans="1:9" x14ac:dyDescent="0.25">
      <c r="A164">
        <v>163</v>
      </c>
      <c r="D164">
        <v>93.154675999999995</v>
      </c>
      <c r="E164">
        <v>6.7829069999999998</v>
      </c>
      <c r="F164">
        <v>78.386891999999989</v>
      </c>
      <c r="G164">
        <v>4.1910080000000001</v>
      </c>
    </row>
    <row r="165" spans="1:9" x14ac:dyDescent="0.25">
      <c r="A165">
        <v>164</v>
      </c>
      <c r="D165">
        <v>93.154675999999995</v>
      </c>
      <c r="E165">
        <v>6.7829069999999998</v>
      </c>
      <c r="F165">
        <v>78.386891999999989</v>
      </c>
      <c r="G165">
        <v>4.1910080000000001</v>
      </c>
    </row>
    <row r="166" spans="1:9" x14ac:dyDescent="0.25">
      <c r="A166">
        <v>165</v>
      </c>
      <c r="D166">
        <v>93.154675999999995</v>
      </c>
      <c r="E166">
        <v>6.7829069999999998</v>
      </c>
      <c r="F166">
        <v>78.386891999999989</v>
      </c>
      <c r="G166">
        <v>4.1910080000000001</v>
      </c>
    </row>
    <row r="167" spans="1:9" x14ac:dyDescent="0.25">
      <c r="A167">
        <v>166</v>
      </c>
      <c r="D167">
        <v>93.154675999999995</v>
      </c>
      <c r="E167">
        <v>6.7829069999999998</v>
      </c>
      <c r="F167">
        <v>78.386891999999989</v>
      </c>
      <c r="G167">
        <v>4.1910080000000001</v>
      </c>
    </row>
    <row r="168" spans="1:9" x14ac:dyDescent="0.25">
      <c r="A168">
        <v>167</v>
      </c>
      <c r="D168">
        <v>93.154675999999995</v>
      </c>
      <c r="E168">
        <v>6.7829069999999998</v>
      </c>
      <c r="F168">
        <v>78.386891999999989</v>
      </c>
      <c r="G168">
        <v>4.1910080000000001</v>
      </c>
    </row>
    <row r="169" spans="1:9" x14ac:dyDescent="0.25">
      <c r="A169">
        <v>168</v>
      </c>
      <c r="D169">
        <v>93.154675999999995</v>
      </c>
      <c r="E169">
        <v>6.7829069999999998</v>
      </c>
      <c r="F169">
        <v>78.386891999999989</v>
      </c>
      <c r="G169">
        <v>4.1910080000000001</v>
      </c>
    </row>
    <row r="170" spans="1:9" x14ac:dyDescent="0.25">
      <c r="A170">
        <v>169</v>
      </c>
      <c r="D170">
        <v>93.154675999999995</v>
      </c>
      <c r="E170">
        <v>6.7829069999999998</v>
      </c>
      <c r="F170">
        <v>78.386891999999989</v>
      </c>
      <c r="G170">
        <v>4.1910080000000001</v>
      </c>
    </row>
    <row r="171" spans="1:9" x14ac:dyDescent="0.25">
      <c r="A171">
        <v>170</v>
      </c>
      <c r="D171">
        <v>93.154675999999995</v>
      </c>
      <c r="E171">
        <v>6.7829069999999998</v>
      </c>
      <c r="F171">
        <v>78.331769999999992</v>
      </c>
      <c r="G171">
        <v>4.3013529999999998</v>
      </c>
    </row>
    <row r="172" spans="1:9" x14ac:dyDescent="0.25">
      <c r="A172">
        <v>171</v>
      </c>
      <c r="D172">
        <v>93.154675999999995</v>
      </c>
      <c r="E172">
        <v>6.7829069999999998</v>
      </c>
    </row>
    <row r="173" spans="1:9" x14ac:dyDescent="0.25">
      <c r="A173">
        <v>172</v>
      </c>
      <c r="D173">
        <v>93.154675999999995</v>
      </c>
      <c r="E173">
        <v>6.7829069999999998</v>
      </c>
    </row>
    <row r="174" spans="1:9" x14ac:dyDescent="0.25">
      <c r="A174">
        <v>173</v>
      </c>
      <c r="D174">
        <v>93.154675999999995</v>
      </c>
      <c r="E174">
        <v>6.7829069999999998</v>
      </c>
    </row>
    <row r="175" spans="1:9" x14ac:dyDescent="0.25">
      <c r="A175">
        <v>174</v>
      </c>
      <c r="B175">
        <v>100.814165</v>
      </c>
      <c r="C175">
        <v>4.3564730000000003</v>
      </c>
      <c r="D175">
        <v>93.154675999999995</v>
      </c>
      <c r="E175">
        <v>6.7829069999999998</v>
      </c>
    </row>
    <row r="176" spans="1:9" x14ac:dyDescent="0.25">
      <c r="A176">
        <v>175</v>
      </c>
      <c r="B176">
        <v>100.814165</v>
      </c>
      <c r="C176">
        <v>4.3564730000000003</v>
      </c>
      <c r="D176">
        <v>93.154675999999995</v>
      </c>
      <c r="E176">
        <v>6.7829069999999998</v>
      </c>
    </row>
    <row r="177" spans="1:9" x14ac:dyDescent="0.25">
      <c r="A177">
        <v>176</v>
      </c>
      <c r="B177">
        <v>100.814165</v>
      </c>
      <c r="C177">
        <v>4.3564730000000003</v>
      </c>
      <c r="D177">
        <v>93.154675999999995</v>
      </c>
      <c r="E177">
        <v>6.7829069999999998</v>
      </c>
    </row>
    <row r="178" spans="1:9" x14ac:dyDescent="0.25">
      <c r="A178">
        <v>177</v>
      </c>
      <c r="B178">
        <v>100.814165</v>
      </c>
      <c r="C178">
        <v>4.3564730000000003</v>
      </c>
      <c r="D178">
        <v>93.154675999999995</v>
      </c>
      <c r="E178">
        <v>6.7829069999999998</v>
      </c>
    </row>
    <row r="179" spans="1:9" x14ac:dyDescent="0.25">
      <c r="A179">
        <v>178</v>
      </c>
      <c r="B179">
        <v>100.814165</v>
      </c>
      <c r="C179">
        <v>4.3564730000000003</v>
      </c>
    </row>
    <row r="180" spans="1:9" x14ac:dyDescent="0.25">
      <c r="A180">
        <v>179</v>
      </c>
      <c r="B180">
        <v>100.814165</v>
      </c>
      <c r="C180">
        <v>4.3564730000000003</v>
      </c>
    </row>
    <row r="181" spans="1:9" x14ac:dyDescent="0.25">
      <c r="A181">
        <v>180</v>
      </c>
      <c r="B181">
        <v>100.814165</v>
      </c>
      <c r="C181">
        <v>4.3564730000000003</v>
      </c>
    </row>
    <row r="182" spans="1:9" x14ac:dyDescent="0.25">
      <c r="A182">
        <v>181</v>
      </c>
      <c r="B182">
        <v>100.814165</v>
      </c>
      <c r="C182">
        <v>4.3564730000000003</v>
      </c>
    </row>
    <row r="183" spans="1:9" x14ac:dyDescent="0.25">
      <c r="A183">
        <v>182</v>
      </c>
      <c r="B183">
        <v>100.814165</v>
      </c>
      <c r="C183">
        <v>4.3564730000000003</v>
      </c>
    </row>
    <row r="184" spans="1:9" x14ac:dyDescent="0.25">
      <c r="A184">
        <v>183</v>
      </c>
      <c r="B184">
        <v>100.814165</v>
      </c>
      <c r="C184">
        <v>4.3564730000000003</v>
      </c>
      <c r="H184">
        <v>95.689534999999992</v>
      </c>
      <c r="I184">
        <v>7.2240780000000004</v>
      </c>
    </row>
    <row r="185" spans="1:9" x14ac:dyDescent="0.25">
      <c r="A185">
        <v>184</v>
      </c>
      <c r="B185">
        <v>100.814165</v>
      </c>
      <c r="C185">
        <v>4.3564730000000003</v>
      </c>
      <c r="H185">
        <v>95.689534999999992</v>
      </c>
      <c r="I185">
        <v>7.2240780000000004</v>
      </c>
    </row>
    <row r="186" spans="1:9" x14ac:dyDescent="0.25">
      <c r="A186">
        <v>185</v>
      </c>
      <c r="B186">
        <v>100.814165</v>
      </c>
      <c r="C186">
        <v>4.3564730000000003</v>
      </c>
      <c r="H186">
        <v>95.689534999999992</v>
      </c>
      <c r="I186">
        <v>7.2240780000000004</v>
      </c>
    </row>
    <row r="187" spans="1:9" x14ac:dyDescent="0.25">
      <c r="A187">
        <v>186</v>
      </c>
      <c r="B187">
        <v>100.814165</v>
      </c>
      <c r="C187">
        <v>4.3564730000000003</v>
      </c>
      <c r="H187">
        <v>95.689534999999992</v>
      </c>
      <c r="I187">
        <v>7.2240780000000004</v>
      </c>
    </row>
    <row r="188" spans="1:9" x14ac:dyDescent="0.25">
      <c r="A188">
        <v>187</v>
      </c>
      <c r="B188">
        <v>100.814165</v>
      </c>
      <c r="C188">
        <v>4.3564730000000003</v>
      </c>
      <c r="H188">
        <v>95.689534999999992</v>
      </c>
      <c r="I188">
        <v>7.2240780000000004</v>
      </c>
    </row>
    <row r="189" spans="1:9" x14ac:dyDescent="0.25">
      <c r="A189">
        <v>188</v>
      </c>
      <c r="B189">
        <v>100.814165</v>
      </c>
      <c r="C189">
        <v>4.3564730000000003</v>
      </c>
      <c r="H189">
        <v>95.689534999999992</v>
      </c>
      <c r="I189">
        <v>7.2240780000000004</v>
      </c>
    </row>
    <row r="190" spans="1:9" x14ac:dyDescent="0.25">
      <c r="A190">
        <v>189</v>
      </c>
      <c r="B190">
        <v>100.814165</v>
      </c>
      <c r="C190">
        <v>4.3564730000000003</v>
      </c>
      <c r="H190">
        <v>95.689534999999992</v>
      </c>
      <c r="I190">
        <v>7.2240780000000004</v>
      </c>
    </row>
    <row r="191" spans="1:9" x14ac:dyDescent="0.25">
      <c r="A191">
        <v>190</v>
      </c>
      <c r="B191">
        <v>100.814165</v>
      </c>
      <c r="C191">
        <v>4.3564730000000003</v>
      </c>
      <c r="H191">
        <v>95.689534999999992</v>
      </c>
      <c r="I191">
        <v>7.2240780000000004</v>
      </c>
    </row>
    <row r="192" spans="1:9" x14ac:dyDescent="0.25">
      <c r="A192">
        <v>191</v>
      </c>
      <c r="H192">
        <v>95.689534999999992</v>
      </c>
      <c r="I192">
        <v>7.2240780000000004</v>
      </c>
    </row>
    <row r="193" spans="1:9" x14ac:dyDescent="0.25">
      <c r="A193">
        <v>192</v>
      </c>
      <c r="H193">
        <v>95.689534999999992</v>
      </c>
      <c r="I193">
        <v>7.2240780000000004</v>
      </c>
    </row>
    <row r="194" spans="1:9" x14ac:dyDescent="0.25">
      <c r="A194">
        <v>193</v>
      </c>
      <c r="H194">
        <v>95.689534999999992</v>
      </c>
      <c r="I194">
        <v>7.2240780000000004</v>
      </c>
    </row>
    <row r="195" spans="1:9" x14ac:dyDescent="0.25">
      <c r="A195">
        <v>194</v>
      </c>
      <c r="F195">
        <v>100.979524</v>
      </c>
      <c r="G195">
        <v>3.749838</v>
      </c>
      <c r="H195">
        <v>95.689534999999992</v>
      </c>
      <c r="I195">
        <v>7.2240780000000004</v>
      </c>
    </row>
    <row r="196" spans="1:9" x14ac:dyDescent="0.25">
      <c r="A196">
        <v>195</v>
      </c>
      <c r="F196">
        <v>100.979524</v>
      </c>
      <c r="G196">
        <v>3.749838</v>
      </c>
      <c r="H196">
        <v>95.689534999999992</v>
      </c>
      <c r="I196">
        <v>7.2240780000000004</v>
      </c>
    </row>
    <row r="197" spans="1:9" x14ac:dyDescent="0.25">
      <c r="A197">
        <v>196</v>
      </c>
      <c r="F197">
        <v>100.979524</v>
      </c>
      <c r="G197">
        <v>3.749838</v>
      </c>
      <c r="H197">
        <v>95.689534999999992</v>
      </c>
      <c r="I197">
        <v>7.2240780000000004</v>
      </c>
    </row>
    <row r="198" spans="1:9" x14ac:dyDescent="0.25">
      <c r="A198">
        <v>197</v>
      </c>
      <c r="F198">
        <v>100.979524</v>
      </c>
      <c r="G198">
        <v>3.749838</v>
      </c>
      <c r="H198">
        <v>95.689534999999992</v>
      </c>
      <c r="I198">
        <v>7.2240780000000004</v>
      </c>
    </row>
    <row r="199" spans="1:9" x14ac:dyDescent="0.25">
      <c r="A199">
        <v>198</v>
      </c>
      <c r="F199">
        <v>100.979524</v>
      </c>
      <c r="G199">
        <v>3.749838</v>
      </c>
      <c r="H199">
        <v>95.689534999999992</v>
      </c>
      <c r="I199">
        <v>7.2240780000000004</v>
      </c>
    </row>
    <row r="200" spans="1:9" x14ac:dyDescent="0.25">
      <c r="A200">
        <v>199</v>
      </c>
      <c r="F200">
        <v>100.979524</v>
      </c>
      <c r="G200">
        <v>3.749838</v>
      </c>
      <c r="H200">
        <v>95.634415999999987</v>
      </c>
      <c r="I200">
        <v>7.2240780000000004</v>
      </c>
    </row>
    <row r="201" spans="1:9" x14ac:dyDescent="0.25">
      <c r="A201">
        <v>200</v>
      </c>
      <c r="D201">
        <v>116.18816</v>
      </c>
      <c r="E201">
        <v>5.9556880000000003</v>
      </c>
      <c r="F201">
        <v>100.979524</v>
      </c>
      <c r="G201">
        <v>3.749838</v>
      </c>
    </row>
    <row r="202" spans="1:9" x14ac:dyDescent="0.25">
      <c r="A202">
        <v>201</v>
      </c>
      <c r="D202">
        <v>116.18816</v>
      </c>
      <c r="E202">
        <v>5.9556880000000003</v>
      </c>
      <c r="F202">
        <v>100.979524</v>
      </c>
      <c r="G202">
        <v>3.749838</v>
      </c>
    </row>
    <row r="203" spans="1:9" x14ac:dyDescent="0.25">
      <c r="A203">
        <v>202</v>
      </c>
      <c r="D203">
        <v>116.18816</v>
      </c>
      <c r="E203">
        <v>5.9556880000000003</v>
      </c>
      <c r="F203">
        <v>100.979524</v>
      </c>
      <c r="G203">
        <v>3.749838</v>
      </c>
    </row>
    <row r="204" spans="1:9" x14ac:dyDescent="0.25">
      <c r="A204">
        <v>203</v>
      </c>
      <c r="D204">
        <v>116.18816</v>
      </c>
      <c r="E204">
        <v>5.9556880000000003</v>
      </c>
      <c r="F204">
        <v>100.979524</v>
      </c>
      <c r="G204">
        <v>3.749838</v>
      </c>
    </row>
    <row r="205" spans="1:9" x14ac:dyDescent="0.25">
      <c r="A205">
        <v>204</v>
      </c>
      <c r="D205">
        <v>116.18816</v>
      </c>
      <c r="E205">
        <v>5.9556880000000003</v>
      </c>
      <c r="F205">
        <v>100.979524</v>
      </c>
      <c r="G205">
        <v>3.749838</v>
      </c>
    </row>
    <row r="206" spans="1:9" x14ac:dyDescent="0.25">
      <c r="A206">
        <v>205</v>
      </c>
      <c r="D206">
        <v>116.18816</v>
      </c>
      <c r="E206">
        <v>5.9556880000000003</v>
      </c>
      <c r="F206">
        <v>100.979524</v>
      </c>
      <c r="G206">
        <v>3.749838</v>
      </c>
    </row>
    <row r="207" spans="1:9" x14ac:dyDescent="0.25">
      <c r="A207">
        <v>206</v>
      </c>
      <c r="D207">
        <v>116.18816</v>
      </c>
      <c r="E207">
        <v>5.9556880000000003</v>
      </c>
      <c r="F207">
        <v>100.979524</v>
      </c>
      <c r="G207">
        <v>3.749838</v>
      </c>
    </row>
    <row r="208" spans="1:9" x14ac:dyDescent="0.25">
      <c r="A208">
        <v>207</v>
      </c>
      <c r="D208">
        <v>116.18816</v>
      </c>
      <c r="E208">
        <v>5.9556880000000003</v>
      </c>
    </row>
    <row r="209" spans="1:9" x14ac:dyDescent="0.25">
      <c r="A209">
        <v>208</v>
      </c>
      <c r="D209">
        <v>116.18816</v>
      </c>
      <c r="E209">
        <v>5.9556880000000003</v>
      </c>
    </row>
    <row r="210" spans="1:9" x14ac:dyDescent="0.25">
      <c r="A210">
        <v>209</v>
      </c>
      <c r="D210">
        <v>116.18816</v>
      </c>
      <c r="E210">
        <v>5.9556880000000003</v>
      </c>
    </row>
    <row r="211" spans="1:9" x14ac:dyDescent="0.25">
      <c r="A211">
        <v>210</v>
      </c>
      <c r="D211">
        <v>116.18816</v>
      </c>
      <c r="E211">
        <v>5.9556880000000003</v>
      </c>
    </row>
    <row r="212" spans="1:9" x14ac:dyDescent="0.25">
      <c r="A212">
        <v>211</v>
      </c>
      <c r="D212">
        <v>116.18816</v>
      </c>
      <c r="E212">
        <v>5.9556880000000003</v>
      </c>
    </row>
    <row r="213" spans="1:9" x14ac:dyDescent="0.25">
      <c r="A213">
        <v>212</v>
      </c>
      <c r="D213">
        <v>116.18816</v>
      </c>
      <c r="E213">
        <v>5.9556880000000003</v>
      </c>
    </row>
    <row r="214" spans="1:9" x14ac:dyDescent="0.25">
      <c r="A214">
        <v>213</v>
      </c>
      <c r="B214">
        <v>124.288498</v>
      </c>
      <c r="C214">
        <v>4.2462340000000003</v>
      </c>
      <c r="D214">
        <v>116.18816</v>
      </c>
      <c r="E214">
        <v>5.9556880000000003</v>
      </c>
    </row>
    <row r="215" spans="1:9" x14ac:dyDescent="0.25">
      <c r="A215">
        <v>214</v>
      </c>
      <c r="B215">
        <v>124.288498</v>
      </c>
      <c r="C215">
        <v>4.2462340000000003</v>
      </c>
      <c r="D215">
        <v>116.18816</v>
      </c>
      <c r="E215">
        <v>5.9556880000000003</v>
      </c>
    </row>
    <row r="216" spans="1:9" x14ac:dyDescent="0.25">
      <c r="A216">
        <v>215</v>
      </c>
      <c r="B216">
        <v>124.288498</v>
      </c>
      <c r="C216">
        <v>4.2462340000000003</v>
      </c>
    </row>
    <row r="217" spans="1:9" x14ac:dyDescent="0.25">
      <c r="A217">
        <v>216</v>
      </c>
      <c r="B217">
        <v>124.288498</v>
      </c>
      <c r="C217">
        <v>4.2462340000000003</v>
      </c>
    </row>
    <row r="218" spans="1:9" x14ac:dyDescent="0.25">
      <c r="A218">
        <v>217</v>
      </c>
      <c r="B218">
        <v>124.288498</v>
      </c>
      <c r="C218">
        <v>4.2462340000000003</v>
      </c>
    </row>
    <row r="219" spans="1:9" x14ac:dyDescent="0.25">
      <c r="A219">
        <v>218</v>
      </c>
      <c r="B219">
        <v>124.288498</v>
      </c>
      <c r="C219">
        <v>4.2462340000000003</v>
      </c>
    </row>
    <row r="220" spans="1:9" x14ac:dyDescent="0.25">
      <c r="A220">
        <v>219</v>
      </c>
      <c r="B220">
        <v>124.288498</v>
      </c>
      <c r="C220">
        <v>4.2462340000000003</v>
      </c>
    </row>
    <row r="221" spans="1:9" x14ac:dyDescent="0.25">
      <c r="A221">
        <v>220</v>
      </c>
      <c r="B221">
        <v>124.288498</v>
      </c>
      <c r="C221">
        <v>4.2462340000000003</v>
      </c>
    </row>
    <row r="222" spans="1:9" x14ac:dyDescent="0.25">
      <c r="A222">
        <v>221</v>
      </c>
      <c r="B222">
        <v>124.288498</v>
      </c>
      <c r="C222">
        <v>4.2462340000000003</v>
      </c>
    </row>
    <row r="223" spans="1:9" x14ac:dyDescent="0.25">
      <c r="A223">
        <v>222</v>
      </c>
      <c r="B223">
        <v>124.288498</v>
      </c>
      <c r="C223">
        <v>4.2462340000000003</v>
      </c>
    </row>
    <row r="224" spans="1:9" x14ac:dyDescent="0.25">
      <c r="A224">
        <v>223</v>
      </c>
      <c r="B224">
        <v>124.288498</v>
      </c>
      <c r="C224">
        <v>4.2462340000000003</v>
      </c>
      <c r="H224">
        <v>121.91899599999999</v>
      </c>
      <c r="I224">
        <v>6.3968569999999998</v>
      </c>
    </row>
    <row r="225" spans="1:9" x14ac:dyDescent="0.25">
      <c r="A225">
        <v>224</v>
      </c>
      <c r="B225">
        <v>124.288498</v>
      </c>
      <c r="C225">
        <v>4.2462340000000003</v>
      </c>
      <c r="H225">
        <v>121.91899599999999</v>
      </c>
      <c r="I225">
        <v>6.3968569999999998</v>
      </c>
    </row>
    <row r="226" spans="1:9" x14ac:dyDescent="0.25">
      <c r="A226">
        <v>225</v>
      </c>
      <c r="B226">
        <v>124.288498</v>
      </c>
      <c r="C226">
        <v>4.2462340000000003</v>
      </c>
      <c r="H226">
        <v>121.91899599999999</v>
      </c>
      <c r="I226">
        <v>6.3968569999999998</v>
      </c>
    </row>
    <row r="227" spans="1:9" x14ac:dyDescent="0.25">
      <c r="A227">
        <v>226</v>
      </c>
      <c r="B227">
        <v>124.288498</v>
      </c>
      <c r="C227">
        <v>4.2462340000000003</v>
      </c>
      <c r="H227">
        <v>121.91899599999999</v>
      </c>
      <c r="I227">
        <v>6.3968569999999998</v>
      </c>
    </row>
    <row r="228" spans="1:9" x14ac:dyDescent="0.25">
      <c r="A228">
        <v>227</v>
      </c>
      <c r="B228">
        <v>124.288498</v>
      </c>
      <c r="C228">
        <v>4.2462340000000003</v>
      </c>
      <c r="H228">
        <v>121.91899599999999</v>
      </c>
      <c r="I228">
        <v>6.3968569999999998</v>
      </c>
    </row>
    <row r="229" spans="1:9" x14ac:dyDescent="0.25">
      <c r="A229">
        <v>228</v>
      </c>
      <c r="H229">
        <v>121.91899599999999</v>
      </c>
      <c r="I229">
        <v>6.3968569999999998</v>
      </c>
    </row>
    <row r="230" spans="1:9" x14ac:dyDescent="0.25">
      <c r="A230">
        <v>229</v>
      </c>
      <c r="H230">
        <v>121.91899599999999</v>
      </c>
      <c r="I230">
        <v>6.3968569999999998</v>
      </c>
    </row>
    <row r="231" spans="1:9" x14ac:dyDescent="0.25">
      <c r="A231">
        <v>230</v>
      </c>
      <c r="H231">
        <v>121.91899599999999</v>
      </c>
      <c r="I231">
        <v>6.3968569999999998</v>
      </c>
    </row>
    <row r="232" spans="1:9" x14ac:dyDescent="0.25">
      <c r="A232">
        <v>231</v>
      </c>
      <c r="F232">
        <v>125.88654</v>
      </c>
      <c r="G232">
        <v>3.639599</v>
      </c>
      <c r="H232">
        <v>121.91899599999999</v>
      </c>
      <c r="I232">
        <v>6.4519770000000003</v>
      </c>
    </row>
    <row r="233" spans="1:9" x14ac:dyDescent="0.25">
      <c r="A233">
        <v>232</v>
      </c>
      <c r="F233">
        <v>125.88654</v>
      </c>
      <c r="G233">
        <v>3.639599</v>
      </c>
      <c r="H233">
        <v>121.91899599999999</v>
      </c>
      <c r="I233">
        <v>6.3968569999999998</v>
      </c>
    </row>
    <row r="234" spans="1:9" x14ac:dyDescent="0.25">
      <c r="A234">
        <v>233</v>
      </c>
      <c r="F234">
        <v>125.88654</v>
      </c>
      <c r="G234">
        <v>3.639599</v>
      </c>
      <c r="H234">
        <v>121.91899599999999</v>
      </c>
      <c r="I234">
        <v>6.3968569999999998</v>
      </c>
    </row>
    <row r="235" spans="1:9" x14ac:dyDescent="0.25">
      <c r="A235">
        <v>234</v>
      </c>
      <c r="F235">
        <v>125.88654</v>
      </c>
      <c r="G235">
        <v>3.639599</v>
      </c>
      <c r="H235">
        <v>121.91899599999999</v>
      </c>
      <c r="I235">
        <v>6.3968569999999998</v>
      </c>
    </row>
    <row r="236" spans="1:9" x14ac:dyDescent="0.25">
      <c r="A236">
        <v>235</v>
      </c>
      <c r="F236">
        <v>125.88654</v>
      </c>
      <c r="G236">
        <v>3.639599</v>
      </c>
      <c r="H236">
        <v>121.91899599999999</v>
      </c>
      <c r="I236">
        <v>6.3968569999999998</v>
      </c>
    </row>
    <row r="237" spans="1:9" x14ac:dyDescent="0.25">
      <c r="A237">
        <v>236</v>
      </c>
      <c r="D237">
        <v>147.785766</v>
      </c>
      <c r="E237">
        <v>7.8285999999999998</v>
      </c>
      <c r="F237">
        <v>125.88654</v>
      </c>
      <c r="G237">
        <v>3.639599</v>
      </c>
      <c r="H237">
        <v>121.91899599999999</v>
      </c>
      <c r="I237">
        <v>6.3968569999999998</v>
      </c>
    </row>
    <row r="238" spans="1:9" x14ac:dyDescent="0.25">
      <c r="A238">
        <v>237</v>
      </c>
      <c r="D238">
        <v>147.785766</v>
      </c>
      <c r="E238">
        <v>7.8285999999999998</v>
      </c>
      <c r="F238">
        <v>125.88654</v>
      </c>
      <c r="G238">
        <v>3.639599</v>
      </c>
    </row>
    <row r="239" spans="1:9" x14ac:dyDescent="0.25">
      <c r="A239">
        <v>238</v>
      </c>
      <c r="D239">
        <v>147.785766</v>
      </c>
      <c r="E239">
        <v>7.8285999999999998</v>
      </c>
      <c r="F239">
        <v>125.88654</v>
      </c>
      <c r="G239">
        <v>3.639599</v>
      </c>
    </row>
    <row r="240" spans="1:9" x14ac:dyDescent="0.25">
      <c r="A240">
        <v>239</v>
      </c>
      <c r="D240">
        <v>147.785766</v>
      </c>
      <c r="E240">
        <v>7.8285999999999998</v>
      </c>
      <c r="F240">
        <v>125.88654</v>
      </c>
      <c r="G240">
        <v>3.639599</v>
      </c>
    </row>
    <row r="241" spans="1:7" x14ac:dyDescent="0.25">
      <c r="A241">
        <v>240</v>
      </c>
      <c r="D241">
        <v>147.785766</v>
      </c>
      <c r="E241">
        <v>7.8285999999999998</v>
      </c>
      <c r="F241">
        <v>125.88654</v>
      </c>
      <c r="G241">
        <v>3.639599</v>
      </c>
    </row>
    <row r="242" spans="1:7" x14ac:dyDescent="0.25">
      <c r="A242">
        <v>241</v>
      </c>
      <c r="D242">
        <v>147.785766</v>
      </c>
      <c r="E242">
        <v>7.8285999999999998</v>
      </c>
      <c r="F242">
        <v>125.88654</v>
      </c>
      <c r="G242">
        <v>3.639599</v>
      </c>
    </row>
    <row r="243" spans="1:7" x14ac:dyDescent="0.25">
      <c r="A243">
        <v>242</v>
      </c>
      <c r="D243">
        <v>147.785766</v>
      </c>
      <c r="E243">
        <v>7.8285999999999998</v>
      </c>
      <c r="F243">
        <v>125.88654</v>
      </c>
      <c r="G243">
        <v>3.639599</v>
      </c>
    </row>
    <row r="244" spans="1:7" x14ac:dyDescent="0.25">
      <c r="A244">
        <v>243</v>
      </c>
      <c r="D244">
        <v>147.785766</v>
      </c>
      <c r="E244">
        <v>7.8285999999999998</v>
      </c>
      <c r="F244">
        <v>125.88654</v>
      </c>
      <c r="G244">
        <v>3.639599</v>
      </c>
    </row>
    <row r="245" spans="1:7" x14ac:dyDescent="0.25">
      <c r="A245">
        <v>244</v>
      </c>
      <c r="D245">
        <v>147.785766</v>
      </c>
      <c r="E245">
        <v>7.8285999999999998</v>
      </c>
    </row>
    <row r="246" spans="1:7" x14ac:dyDescent="0.25">
      <c r="A246">
        <v>245</v>
      </c>
      <c r="D246">
        <v>147.785766</v>
      </c>
      <c r="E246">
        <v>7.8285999999999998</v>
      </c>
    </row>
    <row r="247" spans="1:7" x14ac:dyDescent="0.25">
      <c r="A247">
        <v>246</v>
      </c>
      <c r="D247">
        <v>147.785766</v>
      </c>
      <c r="E247">
        <v>7.8285999999999998</v>
      </c>
    </row>
    <row r="248" spans="1:7" x14ac:dyDescent="0.25">
      <c r="A248">
        <v>247</v>
      </c>
      <c r="D248">
        <v>147.785766</v>
      </c>
      <c r="E248">
        <v>7.8285999999999998</v>
      </c>
    </row>
    <row r="249" spans="1:7" x14ac:dyDescent="0.25">
      <c r="A249">
        <v>248</v>
      </c>
      <c r="D249">
        <v>147.785766</v>
      </c>
      <c r="E249">
        <v>7.8285999999999998</v>
      </c>
    </row>
    <row r="250" spans="1:7" x14ac:dyDescent="0.25">
      <c r="A250">
        <v>249</v>
      </c>
      <c r="B250">
        <v>154.610962</v>
      </c>
      <c r="C250">
        <v>5.8320629999999998</v>
      </c>
      <c r="D250">
        <v>147.785766</v>
      </c>
      <c r="E250">
        <v>7.8285999999999998</v>
      </c>
    </row>
    <row r="251" spans="1:7" x14ac:dyDescent="0.25">
      <c r="A251">
        <v>250</v>
      </c>
      <c r="B251">
        <v>154.610962</v>
      </c>
      <c r="C251">
        <v>5.8320629999999998</v>
      </c>
      <c r="D251">
        <v>147.785766</v>
      </c>
      <c r="E251">
        <v>7.8285999999999998</v>
      </c>
    </row>
    <row r="252" spans="1:7" x14ac:dyDescent="0.25">
      <c r="A252">
        <v>251</v>
      </c>
      <c r="B252">
        <v>154.610962</v>
      </c>
      <c r="C252">
        <v>5.8320629999999998</v>
      </c>
    </row>
    <row r="253" spans="1:7" x14ac:dyDescent="0.25">
      <c r="A253">
        <v>252</v>
      </c>
      <c r="B253">
        <v>154.610962</v>
      </c>
      <c r="C253">
        <v>5.8320629999999998</v>
      </c>
    </row>
    <row r="254" spans="1:7" x14ac:dyDescent="0.25">
      <c r="A254">
        <v>253</v>
      </c>
      <c r="B254">
        <v>154.610962</v>
      </c>
      <c r="C254">
        <v>5.8320629999999998</v>
      </c>
    </row>
    <row r="255" spans="1:7" x14ac:dyDescent="0.25">
      <c r="A255">
        <v>254</v>
      </c>
      <c r="B255">
        <v>154.610962</v>
      </c>
      <c r="C255">
        <v>5.8320629999999998</v>
      </c>
    </row>
    <row r="256" spans="1:7" x14ac:dyDescent="0.25">
      <c r="A256">
        <v>255</v>
      </c>
      <c r="B256">
        <v>154.610962</v>
      </c>
      <c r="C256">
        <v>5.8320629999999998</v>
      </c>
    </row>
    <row r="257" spans="1:9" x14ac:dyDescent="0.25">
      <c r="A257">
        <v>256</v>
      </c>
      <c r="B257">
        <v>154.610962</v>
      </c>
      <c r="C257">
        <v>5.8320629999999998</v>
      </c>
    </row>
    <row r="258" spans="1:9" x14ac:dyDescent="0.25">
      <c r="A258">
        <v>257</v>
      </c>
      <c r="B258">
        <v>154.610962</v>
      </c>
      <c r="C258">
        <v>5.8320629999999998</v>
      </c>
    </row>
    <row r="259" spans="1:9" x14ac:dyDescent="0.25">
      <c r="A259">
        <v>258</v>
      </c>
      <c r="B259">
        <v>154.610962</v>
      </c>
      <c r="C259">
        <v>5.8320629999999998</v>
      </c>
    </row>
    <row r="260" spans="1:9" x14ac:dyDescent="0.25">
      <c r="A260">
        <v>259</v>
      </c>
      <c r="B260">
        <v>154.610962</v>
      </c>
      <c r="C260">
        <v>5.8320629999999998</v>
      </c>
    </row>
    <row r="261" spans="1:9" x14ac:dyDescent="0.25">
      <c r="A261">
        <v>260</v>
      </c>
      <c r="B261">
        <v>154.610962</v>
      </c>
      <c r="C261">
        <v>5.8320629999999998</v>
      </c>
      <c r="H261">
        <v>153.77090799999999</v>
      </c>
      <c r="I261">
        <v>8.0912830000000007</v>
      </c>
    </row>
    <row r="262" spans="1:9" x14ac:dyDescent="0.25">
      <c r="A262">
        <v>261</v>
      </c>
      <c r="B262">
        <v>154.610962</v>
      </c>
      <c r="C262">
        <v>5.8320629999999998</v>
      </c>
      <c r="H262">
        <v>153.77090799999999</v>
      </c>
      <c r="I262">
        <v>8.0912830000000007</v>
      </c>
    </row>
    <row r="263" spans="1:9" x14ac:dyDescent="0.25">
      <c r="A263">
        <v>262</v>
      </c>
      <c r="H263">
        <v>153.77090799999999</v>
      </c>
      <c r="I263">
        <v>8.0912830000000007</v>
      </c>
    </row>
    <row r="264" spans="1:9" x14ac:dyDescent="0.25">
      <c r="A264">
        <v>263</v>
      </c>
      <c r="H264">
        <v>153.77090799999999</v>
      </c>
      <c r="I264">
        <v>8.0912830000000007</v>
      </c>
    </row>
    <row r="265" spans="1:9" x14ac:dyDescent="0.25">
      <c r="A265">
        <v>264</v>
      </c>
      <c r="H265">
        <v>153.77090799999999</v>
      </c>
      <c r="I265">
        <v>8.0912830000000007</v>
      </c>
    </row>
    <row r="266" spans="1:9" x14ac:dyDescent="0.25">
      <c r="A266">
        <v>265</v>
      </c>
      <c r="F266">
        <v>155.76602199999999</v>
      </c>
      <c r="G266">
        <v>4.88626</v>
      </c>
      <c r="H266">
        <v>153.77090799999999</v>
      </c>
      <c r="I266">
        <v>8.0912830000000007</v>
      </c>
    </row>
    <row r="267" spans="1:9" x14ac:dyDescent="0.25">
      <c r="A267">
        <v>266</v>
      </c>
      <c r="F267">
        <v>155.76602199999999</v>
      </c>
      <c r="G267">
        <v>4.88626</v>
      </c>
      <c r="H267">
        <v>153.77090799999999</v>
      </c>
      <c r="I267">
        <v>8.0912830000000007</v>
      </c>
    </row>
    <row r="268" spans="1:9" x14ac:dyDescent="0.25">
      <c r="A268">
        <v>267</v>
      </c>
      <c r="F268">
        <v>155.76602199999999</v>
      </c>
      <c r="G268">
        <v>4.88626</v>
      </c>
      <c r="H268">
        <v>153.77090799999999</v>
      </c>
      <c r="I268">
        <v>8.0912830000000007</v>
      </c>
    </row>
    <row r="269" spans="1:9" x14ac:dyDescent="0.25">
      <c r="A269">
        <v>268</v>
      </c>
      <c r="F269">
        <v>155.76602199999999</v>
      </c>
      <c r="G269">
        <v>4.88626</v>
      </c>
      <c r="H269">
        <v>153.77090799999999</v>
      </c>
      <c r="I269">
        <v>8.0912830000000007</v>
      </c>
    </row>
    <row r="270" spans="1:9" x14ac:dyDescent="0.25">
      <c r="A270">
        <v>269</v>
      </c>
      <c r="F270">
        <v>155.76602199999999</v>
      </c>
      <c r="G270">
        <v>4.88626</v>
      </c>
      <c r="H270">
        <v>153.77090799999999</v>
      </c>
      <c r="I270">
        <v>8.0912830000000007</v>
      </c>
    </row>
    <row r="271" spans="1:9" x14ac:dyDescent="0.25">
      <c r="A271">
        <v>270</v>
      </c>
      <c r="F271">
        <v>155.76602199999999</v>
      </c>
      <c r="G271">
        <v>4.88626</v>
      </c>
      <c r="H271">
        <v>153.77090799999999</v>
      </c>
      <c r="I271">
        <v>8.0912830000000007</v>
      </c>
    </row>
    <row r="272" spans="1:9" x14ac:dyDescent="0.25">
      <c r="A272">
        <v>271</v>
      </c>
      <c r="F272">
        <v>155.76602199999999</v>
      </c>
      <c r="G272">
        <v>4.88626</v>
      </c>
      <c r="H272">
        <v>153.77090799999999</v>
      </c>
      <c r="I272">
        <v>8.0912830000000007</v>
      </c>
    </row>
    <row r="273" spans="1:9" x14ac:dyDescent="0.25">
      <c r="A273">
        <v>272</v>
      </c>
      <c r="F273">
        <v>155.76602199999999</v>
      </c>
      <c r="G273">
        <v>4.88626</v>
      </c>
      <c r="H273">
        <v>153.77090799999999</v>
      </c>
      <c r="I273">
        <v>8.0912830000000007</v>
      </c>
    </row>
    <row r="274" spans="1:9" x14ac:dyDescent="0.25">
      <c r="A274">
        <v>273</v>
      </c>
      <c r="F274">
        <v>155.76602199999999</v>
      </c>
      <c r="G274">
        <v>4.88626</v>
      </c>
      <c r="H274">
        <v>153.77090799999999</v>
      </c>
      <c r="I274">
        <v>8.0912830000000007</v>
      </c>
    </row>
    <row r="275" spans="1:9" x14ac:dyDescent="0.25">
      <c r="A275">
        <v>274</v>
      </c>
      <c r="F275">
        <v>155.76602199999999</v>
      </c>
      <c r="G275">
        <v>4.88626</v>
      </c>
      <c r="H275">
        <v>153.77090799999999</v>
      </c>
      <c r="I275">
        <v>8.0912830000000007</v>
      </c>
    </row>
    <row r="276" spans="1:9" x14ac:dyDescent="0.25">
      <c r="A276">
        <v>275</v>
      </c>
      <c r="F276">
        <v>155.76602199999999</v>
      </c>
      <c r="G276">
        <v>4.88626</v>
      </c>
    </row>
    <row r="277" spans="1:9" x14ac:dyDescent="0.25">
      <c r="A277">
        <v>276</v>
      </c>
      <c r="F277">
        <v>155.76602199999999</v>
      </c>
      <c r="G277">
        <v>4.88626</v>
      </c>
    </row>
    <row r="278" spans="1:9" x14ac:dyDescent="0.25">
      <c r="A278">
        <v>277</v>
      </c>
      <c r="F278">
        <v>155.76602199999999</v>
      </c>
      <c r="G278">
        <v>4.88626</v>
      </c>
    </row>
    <row r="279" spans="1:9" x14ac:dyDescent="0.25">
      <c r="A279">
        <v>278</v>
      </c>
      <c r="D279">
        <v>173.93151499999999</v>
      </c>
      <c r="E279">
        <v>6.4625640000000004</v>
      </c>
    </row>
    <row r="280" spans="1:9" x14ac:dyDescent="0.25">
      <c r="A280">
        <v>279</v>
      </c>
      <c r="D280">
        <v>173.93151499999999</v>
      </c>
      <c r="E280">
        <v>6.4625640000000004</v>
      </c>
    </row>
    <row r="281" spans="1:9" x14ac:dyDescent="0.25">
      <c r="A281">
        <v>280</v>
      </c>
      <c r="D281">
        <v>173.93151499999999</v>
      </c>
      <c r="E281">
        <v>6.4625640000000004</v>
      </c>
    </row>
    <row r="282" spans="1:9" x14ac:dyDescent="0.25">
      <c r="A282">
        <v>281</v>
      </c>
      <c r="D282">
        <v>173.93151499999999</v>
      </c>
      <c r="E282">
        <v>6.4625640000000004</v>
      </c>
    </row>
    <row r="283" spans="1:9" x14ac:dyDescent="0.25">
      <c r="A283">
        <v>282</v>
      </c>
      <c r="D283">
        <v>173.93151499999999</v>
      </c>
      <c r="E283">
        <v>6.4625640000000004</v>
      </c>
    </row>
    <row r="284" spans="1:9" x14ac:dyDescent="0.25">
      <c r="A284">
        <v>283</v>
      </c>
      <c r="D284">
        <v>173.93151499999999</v>
      </c>
      <c r="E284">
        <v>6.4625640000000004</v>
      </c>
    </row>
    <row r="285" spans="1:9" x14ac:dyDescent="0.25">
      <c r="A285">
        <v>284</v>
      </c>
      <c r="D285">
        <v>173.93151499999999</v>
      </c>
      <c r="E285">
        <v>6.4625640000000004</v>
      </c>
    </row>
    <row r="286" spans="1:9" x14ac:dyDescent="0.25">
      <c r="A286">
        <v>285</v>
      </c>
      <c r="D286">
        <v>173.93151499999999</v>
      </c>
      <c r="E286">
        <v>6.4625640000000004</v>
      </c>
    </row>
    <row r="287" spans="1:9" x14ac:dyDescent="0.25">
      <c r="A287">
        <v>286</v>
      </c>
      <c r="D287">
        <v>173.93151499999999</v>
      </c>
      <c r="E287">
        <v>6.4625640000000004</v>
      </c>
    </row>
    <row r="288" spans="1:9" x14ac:dyDescent="0.25">
      <c r="A288">
        <v>287</v>
      </c>
      <c r="B288">
        <v>181.334192</v>
      </c>
      <c r="C288">
        <v>5.4117280000000001</v>
      </c>
      <c r="D288">
        <v>173.93151499999999</v>
      </c>
      <c r="E288">
        <v>6.4625640000000004</v>
      </c>
    </row>
    <row r="289" spans="1:9" x14ac:dyDescent="0.25">
      <c r="A289">
        <v>288</v>
      </c>
      <c r="B289">
        <v>181.334192</v>
      </c>
      <c r="C289">
        <v>5.4117280000000001</v>
      </c>
      <c r="D289">
        <v>173.93151499999999</v>
      </c>
      <c r="E289">
        <v>6.4625640000000004</v>
      </c>
    </row>
    <row r="290" spans="1:9" x14ac:dyDescent="0.25">
      <c r="A290">
        <v>289</v>
      </c>
      <c r="B290">
        <v>181.334192</v>
      </c>
      <c r="C290">
        <v>5.4117280000000001</v>
      </c>
      <c r="D290">
        <v>173.93151499999999</v>
      </c>
      <c r="E290">
        <v>6.4625640000000004</v>
      </c>
    </row>
    <row r="291" spans="1:9" x14ac:dyDescent="0.25">
      <c r="A291">
        <v>290</v>
      </c>
      <c r="B291">
        <v>181.334192</v>
      </c>
      <c r="C291">
        <v>5.4117280000000001</v>
      </c>
    </row>
    <row r="292" spans="1:9" x14ac:dyDescent="0.25">
      <c r="A292">
        <v>291</v>
      </c>
      <c r="B292">
        <v>181.334192</v>
      </c>
      <c r="C292">
        <v>5.4117280000000001</v>
      </c>
    </row>
    <row r="293" spans="1:9" x14ac:dyDescent="0.25">
      <c r="A293">
        <v>292</v>
      </c>
      <c r="B293">
        <v>181.334192</v>
      </c>
      <c r="C293">
        <v>5.4117280000000001</v>
      </c>
    </row>
    <row r="294" spans="1:9" x14ac:dyDescent="0.25">
      <c r="A294">
        <v>293</v>
      </c>
      <c r="B294">
        <v>181.334192</v>
      </c>
      <c r="C294">
        <v>5.4117280000000001</v>
      </c>
    </row>
    <row r="295" spans="1:9" x14ac:dyDescent="0.25">
      <c r="A295">
        <v>294</v>
      </c>
      <c r="B295">
        <v>181.334192</v>
      </c>
      <c r="C295">
        <v>5.4117280000000001</v>
      </c>
    </row>
    <row r="296" spans="1:9" x14ac:dyDescent="0.25">
      <c r="A296">
        <v>295</v>
      </c>
      <c r="B296">
        <v>181.334192</v>
      </c>
      <c r="C296">
        <v>5.4117280000000001</v>
      </c>
    </row>
    <row r="297" spans="1:9" x14ac:dyDescent="0.25">
      <c r="A297">
        <v>296</v>
      </c>
      <c r="B297">
        <v>181.334192</v>
      </c>
      <c r="C297">
        <v>5.4117280000000001</v>
      </c>
    </row>
    <row r="298" spans="1:9" x14ac:dyDescent="0.25">
      <c r="A298">
        <v>297</v>
      </c>
      <c r="B298">
        <v>181.334192</v>
      </c>
      <c r="C298">
        <v>5.4117280000000001</v>
      </c>
    </row>
    <row r="299" spans="1:9" x14ac:dyDescent="0.25">
      <c r="A299">
        <v>298</v>
      </c>
      <c r="B299">
        <v>181.334192</v>
      </c>
      <c r="C299">
        <v>5.4117280000000001</v>
      </c>
    </row>
    <row r="300" spans="1:9" x14ac:dyDescent="0.25">
      <c r="A300">
        <v>299</v>
      </c>
      <c r="B300">
        <v>181.334192</v>
      </c>
      <c r="C300">
        <v>5.4117280000000001</v>
      </c>
    </row>
    <row r="301" spans="1:9" x14ac:dyDescent="0.25">
      <c r="A301">
        <v>300</v>
      </c>
      <c r="H301">
        <v>182.961794</v>
      </c>
      <c r="I301">
        <v>7.2506149999999998</v>
      </c>
    </row>
    <row r="302" spans="1:9" x14ac:dyDescent="0.25">
      <c r="A302">
        <v>301</v>
      </c>
      <c r="H302">
        <v>182.961794</v>
      </c>
      <c r="I302">
        <v>7.2506149999999998</v>
      </c>
    </row>
    <row r="303" spans="1:9" x14ac:dyDescent="0.25">
      <c r="A303">
        <v>302</v>
      </c>
      <c r="H303">
        <v>182.961794</v>
      </c>
      <c r="I303">
        <v>7.2506149999999998</v>
      </c>
    </row>
    <row r="304" spans="1:9" x14ac:dyDescent="0.25">
      <c r="A304">
        <v>303</v>
      </c>
      <c r="F304">
        <v>183.85426699999999</v>
      </c>
      <c r="G304">
        <v>3.8355250000000001</v>
      </c>
      <c r="H304">
        <v>182.961794</v>
      </c>
      <c r="I304">
        <v>7.2506149999999998</v>
      </c>
    </row>
    <row r="305" spans="1:9" x14ac:dyDescent="0.25">
      <c r="A305">
        <v>304</v>
      </c>
      <c r="F305">
        <v>183.85426699999999</v>
      </c>
      <c r="G305">
        <v>3.8355250000000001</v>
      </c>
      <c r="H305">
        <v>182.961794</v>
      </c>
      <c r="I305">
        <v>7.2506149999999998</v>
      </c>
    </row>
    <row r="306" spans="1:9" x14ac:dyDescent="0.25">
      <c r="A306">
        <v>305</v>
      </c>
      <c r="F306">
        <v>183.85426699999999</v>
      </c>
      <c r="G306">
        <v>3.8355250000000001</v>
      </c>
      <c r="H306">
        <v>182.909279</v>
      </c>
      <c r="I306">
        <v>7.2506149999999998</v>
      </c>
    </row>
    <row r="307" spans="1:9" x14ac:dyDescent="0.25">
      <c r="A307">
        <v>306</v>
      </c>
      <c r="F307">
        <v>183.85426699999999</v>
      </c>
      <c r="G307">
        <v>3.8355250000000001</v>
      </c>
      <c r="H307">
        <v>182.961794</v>
      </c>
      <c r="I307">
        <v>7.2506149999999998</v>
      </c>
    </row>
    <row r="308" spans="1:9" x14ac:dyDescent="0.25">
      <c r="A308">
        <v>307</v>
      </c>
      <c r="F308">
        <v>183.85426699999999</v>
      </c>
      <c r="G308">
        <v>3.8355250000000001</v>
      </c>
      <c r="H308">
        <v>182.961794</v>
      </c>
      <c r="I308">
        <v>7.2506149999999998</v>
      </c>
    </row>
    <row r="309" spans="1:9" x14ac:dyDescent="0.25">
      <c r="A309">
        <v>308</v>
      </c>
      <c r="F309">
        <v>183.85426699999999</v>
      </c>
      <c r="G309">
        <v>3.8355250000000001</v>
      </c>
      <c r="H309">
        <v>182.961794</v>
      </c>
      <c r="I309">
        <v>7.2506149999999998</v>
      </c>
    </row>
    <row r="310" spans="1:9" x14ac:dyDescent="0.25">
      <c r="A310">
        <v>309</v>
      </c>
      <c r="F310">
        <v>183.85426699999999</v>
      </c>
      <c r="G310">
        <v>3.8355250000000001</v>
      </c>
      <c r="H310">
        <v>182.961794</v>
      </c>
      <c r="I310">
        <v>7.2506149999999998</v>
      </c>
    </row>
    <row r="311" spans="1:9" x14ac:dyDescent="0.25">
      <c r="A311">
        <v>310</v>
      </c>
      <c r="F311">
        <v>183.85426699999999</v>
      </c>
      <c r="G311">
        <v>3.8355250000000001</v>
      </c>
      <c r="H311">
        <v>182.961794</v>
      </c>
      <c r="I311">
        <v>7.2506149999999998</v>
      </c>
    </row>
    <row r="312" spans="1:9" x14ac:dyDescent="0.25">
      <c r="A312">
        <v>311</v>
      </c>
      <c r="F312">
        <v>183.85426699999999</v>
      </c>
      <c r="G312">
        <v>3.8355250000000001</v>
      </c>
      <c r="H312">
        <v>182.961794</v>
      </c>
      <c r="I312">
        <v>7.2506149999999998</v>
      </c>
    </row>
    <row r="313" spans="1:9" x14ac:dyDescent="0.25">
      <c r="A313">
        <v>312</v>
      </c>
      <c r="F313">
        <v>183.85426699999999</v>
      </c>
      <c r="G313">
        <v>3.8355250000000001</v>
      </c>
      <c r="H313">
        <v>182.961794</v>
      </c>
      <c r="I313">
        <v>7.2506149999999998</v>
      </c>
    </row>
    <row r="314" spans="1:9" x14ac:dyDescent="0.25">
      <c r="A314">
        <v>313</v>
      </c>
      <c r="F314">
        <v>183.85426699999999</v>
      </c>
      <c r="G314">
        <v>3.8355250000000001</v>
      </c>
      <c r="H314">
        <v>182.961794</v>
      </c>
      <c r="I314">
        <v>7.2506149999999998</v>
      </c>
    </row>
    <row r="315" spans="1:9" x14ac:dyDescent="0.25">
      <c r="A315">
        <v>314</v>
      </c>
      <c r="D315">
        <v>199.23730399999999</v>
      </c>
      <c r="E315">
        <v>6.5150800000000002</v>
      </c>
      <c r="F315">
        <v>183.85426699999999</v>
      </c>
      <c r="G315">
        <v>3.8355250000000001</v>
      </c>
      <c r="H315">
        <v>182.961794</v>
      </c>
      <c r="I315">
        <v>7.2506149999999998</v>
      </c>
    </row>
    <row r="316" spans="1:9" x14ac:dyDescent="0.25">
      <c r="A316">
        <v>315</v>
      </c>
      <c r="D316">
        <v>199.23730399999999</v>
      </c>
      <c r="E316">
        <v>6.5150800000000002</v>
      </c>
      <c r="F316">
        <v>183.85426699999999</v>
      </c>
      <c r="G316">
        <v>3.8355250000000001</v>
      </c>
    </row>
    <row r="317" spans="1:9" x14ac:dyDescent="0.25">
      <c r="A317">
        <v>316</v>
      </c>
      <c r="D317">
        <v>199.23730399999999</v>
      </c>
      <c r="E317">
        <v>6.5150800000000002</v>
      </c>
      <c r="F317">
        <v>183.85426699999999</v>
      </c>
      <c r="G317">
        <v>3.8355250000000001</v>
      </c>
    </row>
    <row r="318" spans="1:9" x14ac:dyDescent="0.25">
      <c r="A318">
        <v>317</v>
      </c>
      <c r="D318">
        <v>199.23730399999999</v>
      </c>
      <c r="E318">
        <v>6.5150800000000002</v>
      </c>
    </row>
    <row r="319" spans="1:9" x14ac:dyDescent="0.25">
      <c r="A319">
        <v>318</v>
      </c>
      <c r="D319">
        <v>199.23730399999999</v>
      </c>
      <c r="E319">
        <v>6.5150800000000002</v>
      </c>
    </row>
    <row r="320" spans="1:9" x14ac:dyDescent="0.25">
      <c r="A320">
        <v>319</v>
      </c>
      <c r="D320">
        <v>199.23730399999999</v>
      </c>
      <c r="E320">
        <v>6.5150800000000002</v>
      </c>
    </row>
    <row r="321" spans="1:5" x14ac:dyDescent="0.25">
      <c r="A321">
        <v>320</v>
      </c>
      <c r="D321">
        <v>199.23730399999999</v>
      </c>
      <c r="E321">
        <v>6.5150800000000002</v>
      </c>
    </row>
    <row r="322" spans="1:5" x14ac:dyDescent="0.25">
      <c r="A322">
        <v>321</v>
      </c>
      <c r="D322">
        <v>199.23730399999999</v>
      </c>
      <c r="E322">
        <v>6.5150800000000002</v>
      </c>
    </row>
    <row r="323" spans="1:5" x14ac:dyDescent="0.25">
      <c r="A323">
        <v>322</v>
      </c>
      <c r="D323">
        <v>199.23730399999999</v>
      </c>
      <c r="E323">
        <v>6.5150800000000002</v>
      </c>
    </row>
    <row r="324" spans="1:5" x14ac:dyDescent="0.25">
      <c r="A324">
        <v>323</v>
      </c>
      <c r="D324">
        <v>199.23730399999999</v>
      </c>
      <c r="E324">
        <v>6.5150800000000002</v>
      </c>
    </row>
    <row r="325" spans="1:5" x14ac:dyDescent="0.25">
      <c r="A325">
        <v>324</v>
      </c>
      <c r="D325">
        <v>199.23730399999999</v>
      </c>
      <c r="E325">
        <v>6.5150800000000002</v>
      </c>
    </row>
    <row r="326" spans="1:5" x14ac:dyDescent="0.25">
      <c r="A326">
        <v>325</v>
      </c>
      <c r="B326">
        <v>205.65693199999998</v>
      </c>
      <c r="C326">
        <v>5.1135409999999997</v>
      </c>
      <c r="D326">
        <v>199.23730399999999</v>
      </c>
      <c r="E326">
        <v>6.5150800000000002</v>
      </c>
    </row>
    <row r="327" spans="1:5" x14ac:dyDescent="0.25">
      <c r="A327">
        <v>326</v>
      </c>
      <c r="B327">
        <v>205.65693199999998</v>
      </c>
      <c r="C327">
        <v>5.1135409999999997</v>
      </c>
      <c r="D327">
        <v>199.23730399999999</v>
      </c>
      <c r="E327">
        <v>6.5150800000000002</v>
      </c>
    </row>
    <row r="328" spans="1:5" x14ac:dyDescent="0.25">
      <c r="A328">
        <v>327</v>
      </c>
      <c r="B328">
        <v>205.65693199999998</v>
      </c>
      <c r="C328">
        <v>5.1135409999999997</v>
      </c>
      <c r="D328">
        <v>199.23730399999999</v>
      </c>
      <c r="E328">
        <v>6.5150800000000002</v>
      </c>
    </row>
    <row r="329" spans="1:5" x14ac:dyDescent="0.25">
      <c r="A329">
        <v>328</v>
      </c>
      <c r="B329">
        <v>205.65693199999998</v>
      </c>
      <c r="C329">
        <v>5.1135409999999997</v>
      </c>
    </row>
    <row r="330" spans="1:5" x14ac:dyDescent="0.25">
      <c r="A330">
        <v>329</v>
      </c>
      <c r="B330">
        <v>205.65693199999998</v>
      </c>
      <c r="C330">
        <v>5.1135409999999997</v>
      </c>
    </row>
    <row r="331" spans="1:5" x14ac:dyDescent="0.25">
      <c r="A331">
        <v>330</v>
      </c>
      <c r="B331">
        <v>205.65693199999998</v>
      </c>
      <c r="C331">
        <v>5.1135409999999997</v>
      </c>
    </row>
    <row r="332" spans="1:5" x14ac:dyDescent="0.25">
      <c r="A332">
        <v>331</v>
      </c>
      <c r="B332">
        <v>205.65693199999998</v>
      </c>
      <c r="C332">
        <v>5.1135409999999997</v>
      </c>
    </row>
    <row r="333" spans="1:5" x14ac:dyDescent="0.25">
      <c r="A333">
        <v>332</v>
      </c>
      <c r="B333">
        <v>205.65693199999998</v>
      </c>
      <c r="C333">
        <v>5.1135409999999997</v>
      </c>
    </row>
    <row r="334" spans="1:5" x14ac:dyDescent="0.25">
      <c r="A334">
        <v>333</v>
      </c>
      <c r="B334">
        <v>205.65693199999998</v>
      </c>
      <c r="C334">
        <v>5.1135409999999997</v>
      </c>
    </row>
    <row r="335" spans="1:5" x14ac:dyDescent="0.25">
      <c r="A335">
        <v>334</v>
      </c>
      <c r="B335">
        <v>205.65693199999998</v>
      </c>
      <c r="C335">
        <v>5.1135409999999997</v>
      </c>
    </row>
    <row r="336" spans="1:5" x14ac:dyDescent="0.25">
      <c r="A336">
        <v>335</v>
      </c>
      <c r="B336">
        <v>205.65693199999998</v>
      </c>
      <c r="C336">
        <v>5.1135409999999997</v>
      </c>
    </row>
    <row r="337" spans="1:9" x14ac:dyDescent="0.25">
      <c r="A337">
        <v>336</v>
      </c>
      <c r="B337">
        <v>205.65693199999998</v>
      </c>
      <c r="C337">
        <v>5.1135409999999997</v>
      </c>
    </row>
    <row r="338" spans="1:9" x14ac:dyDescent="0.25">
      <c r="A338">
        <v>337</v>
      </c>
      <c r="B338">
        <v>205.65693199999998</v>
      </c>
      <c r="C338">
        <v>5.1135409999999997</v>
      </c>
      <c r="H338">
        <v>205.432411</v>
      </c>
      <c r="I338">
        <v>7.6184329999999996</v>
      </c>
    </row>
    <row r="339" spans="1:9" x14ac:dyDescent="0.25">
      <c r="A339">
        <v>338</v>
      </c>
      <c r="H339">
        <v>206.46755099999999</v>
      </c>
      <c r="I339">
        <v>7.0881290000000003</v>
      </c>
    </row>
    <row r="340" spans="1:9" x14ac:dyDescent="0.25">
      <c r="A340">
        <v>339</v>
      </c>
      <c r="H340">
        <v>206.46755099999999</v>
      </c>
      <c r="I340">
        <v>7.0881290000000003</v>
      </c>
    </row>
    <row r="341" spans="1:9" x14ac:dyDescent="0.25">
      <c r="A341">
        <v>340</v>
      </c>
      <c r="H341">
        <v>206.46755099999999</v>
      </c>
      <c r="I341">
        <v>7.0881290000000003</v>
      </c>
    </row>
    <row r="342" spans="1:9" x14ac:dyDescent="0.25">
      <c r="A342">
        <v>341</v>
      </c>
      <c r="F342">
        <v>207.886077</v>
      </c>
      <c r="G342">
        <v>3.7465709999999999</v>
      </c>
      <c r="H342">
        <v>206.46755099999999</v>
      </c>
      <c r="I342">
        <v>7.0881290000000003</v>
      </c>
    </row>
    <row r="343" spans="1:9" x14ac:dyDescent="0.25">
      <c r="A343">
        <v>342</v>
      </c>
      <c r="F343">
        <v>207.886077</v>
      </c>
      <c r="G343">
        <v>3.7465709999999999</v>
      </c>
      <c r="H343">
        <v>206.46755099999999</v>
      </c>
      <c r="I343">
        <v>7.0881290000000003</v>
      </c>
    </row>
    <row r="344" spans="1:9" x14ac:dyDescent="0.25">
      <c r="A344">
        <v>343</v>
      </c>
      <c r="F344">
        <v>207.886077</v>
      </c>
      <c r="G344">
        <v>3.7465709999999999</v>
      </c>
      <c r="H344">
        <v>206.46755099999999</v>
      </c>
      <c r="I344">
        <v>7.0881290000000003</v>
      </c>
    </row>
    <row r="345" spans="1:9" x14ac:dyDescent="0.25">
      <c r="A345">
        <v>344</v>
      </c>
      <c r="F345">
        <v>207.886077</v>
      </c>
      <c r="G345">
        <v>3.7465709999999999</v>
      </c>
      <c r="H345">
        <v>206.46755099999999</v>
      </c>
      <c r="I345">
        <v>7.0881290000000003</v>
      </c>
    </row>
    <row r="346" spans="1:9" x14ac:dyDescent="0.25">
      <c r="A346">
        <v>345</v>
      </c>
      <c r="F346">
        <v>207.886077</v>
      </c>
      <c r="G346">
        <v>3.7465709999999999</v>
      </c>
      <c r="H346">
        <v>206.46755099999999</v>
      </c>
      <c r="I346">
        <v>7.0881290000000003</v>
      </c>
    </row>
    <row r="347" spans="1:9" x14ac:dyDescent="0.25">
      <c r="A347">
        <v>346</v>
      </c>
      <c r="F347">
        <v>207.886077</v>
      </c>
      <c r="G347">
        <v>3.7465709999999999</v>
      </c>
      <c r="H347">
        <v>206.46755099999999</v>
      </c>
      <c r="I347">
        <v>7.0881290000000003</v>
      </c>
    </row>
    <row r="348" spans="1:9" x14ac:dyDescent="0.25">
      <c r="A348">
        <v>347</v>
      </c>
      <c r="F348">
        <v>207.886077</v>
      </c>
      <c r="G348">
        <v>3.7465709999999999</v>
      </c>
      <c r="H348">
        <v>206.46755099999999</v>
      </c>
      <c r="I348">
        <v>7.0881290000000003</v>
      </c>
    </row>
    <row r="349" spans="1:9" x14ac:dyDescent="0.25">
      <c r="A349">
        <v>348</v>
      </c>
      <c r="F349">
        <v>207.886077</v>
      </c>
      <c r="G349">
        <v>3.7465709999999999</v>
      </c>
      <c r="H349">
        <v>206.46755099999999</v>
      </c>
      <c r="I349">
        <v>7.0881290000000003</v>
      </c>
    </row>
    <row r="350" spans="1:9" x14ac:dyDescent="0.25">
      <c r="A350">
        <v>349</v>
      </c>
      <c r="F350">
        <v>207.886077</v>
      </c>
      <c r="G350">
        <v>3.7465709999999999</v>
      </c>
      <c r="H350">
        <v>206.46755099999999</v>
      </c>
      <c r="I350">
        <v>7.0881290000000003</v>
      </c>
    </row>
    <row r="351" spans="1:9" x14ac:dyDescent="0.25">
      <c r="A351">
        <v>350</v>
      </c>
      <c r="D351">
        <v>222.37520899999998</v>
      </c>
      <c r="E351">
        <v>6.0754970000000004</v>
      </c>
      <c r="F351">
        <v>207.886077</v>
      </c>
      <c r="G351">
        <v>3.7465709999999999</v>
      </c>
      <c r="H351">
        <v>206.46755099999999</v>
      </c>
      <c r="I351">
        <v>7.0881290000000003</v>
      </c>
    </row>
    <row r="352" spans="1:9" x14ac:dyDescent="0.25">
      <c r="A352">
        <v>351</v>
      </c>
      <c r="D352">
        <v>222.37520899999998</v>
      </c>
      <c r="E352">
        <v>6.0754970000000004</v>
      </c>
      <c r="F352">
        <v>207.886077</v>
      </c>
      <c r="G352">
        <v>3.7465709999999999</v>
      </c>
      <c r="H352">
        <v>206.46755099999999</v>
      </c>
      <c r="I352">
        <v>7.0881290000000003</v>
      </c>
    </row>
    <row r="353" spans="1:7" x14ac:dyDescent="0.25">
      <c r="A353">
        <v>352</v>
      </c>
      <c r="D353">
        <v>222.37520899999998</v>
      </c>
      <c r="E353">
        <v>6.0754970000000004</v>
      </c>
      <c r="F353">
        <v>207.886077</v>
      </c>
      <c r="G353">
        <v>3.7465709999999999</v>
      </c>
    </row>
    <row r="354" spans="1:7" x14ac:dyDescent="0.25">
      <c r="A354">
        <v>353</v>
      </c>
      <c r="D354">
        <v>222.37520899999998</v>
      </c>
      <c r="E354">
        <v>6.0754970000000004</v>
      </c>
      <c r="F354">
        <v>207.886077</v>
      </c>
      <c r="G354">
        <v>3.7465709999999999</v>
      </c>
    </row>
    <row r="355" spans="1:7" x14ac:dyDescent="0.25">
      <c r="A355">
        <v>354</v>
      </c>
      <c r="D355">
        <v>222.37520899999998</v>
      </c>
      <c r="E355">
        <v>6.0754970000000004</v>
      </c>
      <c r="F355">
        <v>207.886077</v>
      </c>
      <c r="G355">
        <v>3.7465709999999999</v>
      </c>
    </row>
    <row r="356" spans="1:7" x14ac:dyDescent="0.25">
      <c r="A356">
        <v>355</v>
      </c>
      <c r="D356">
        <v>222.37520899999998</v>
      </c>
      <c r="E356">
        <v>6.0754970000000004</v>
      </c>
    </row>
    <row r="357" spans="1:7" x14ac:dyDescent="0.25">
      <c r="A357">
        <v>356</v>
      </c>
      <c r="D357">
        <v>222.37520899999998</v>
      </c>
      <c r="E357">
        <v>6.0754970000000004</v>
      </c>
    </row>
    <row r="358" spans="1:7" x14ac:dyDescent="0.25">
      <c r="A358">
        <v>357</v>
      </c>
      <c r="D358">
        <v>222.37520899999998</v>
      </c>
      <c r="E358">
        <v>6.0754970000000004</v>
      </c>
    </row>
    <row r="359" spans="1:7" x14ac:dyDescent="0.25">
      <c r="A359">
        <v>358</v>
      </c>
      <c r="D359">
        <v>222.37520899999998</v>
      </c>
      <c r="E359">
        <v>6.0754970000000004</v>
      </c>
    </row>
    <row r="360" spans="1:7" x14ac:dyDescent="0.25">
      <c r="A360">
        <v>359</v>
      </c>
      <c r="D360">
        <v>222.37520899999998</v>
      </c>
      <c r="E360">
        <v>6.0754970000000004</v>
      </c>
    </row>
    <row r="361" spans="1:7" x14ac:dyDescent="0.25">
      <c r="A361">
        <v>360</v>
      </c>
      <c r="D361">
        <v>222.37520899999998</v>
      </c>
      <c r="E361">
        <v>6.0754970000000004</v>
      </c>
    </row>
    <row r="362" spans="1:7" x14ac:dyDescent="0.25">
      <c r="A362">
        <v>361</v>
      </c>
      <c r="D362">
        <v>222.37520899999998</v>
      </c>
      <c r="E362">
        <v>6.0754970000000004</v>
      </c>
    </row>
    <row r="363" spans="1:7" x14ac:dyDescent="0.25">
      <c r="A363">
        <v>362</v>
      </c>
      <c r="B363">
        <v>229.26514299999999</v>
      </c>
      <c r="C363">
        <v>5.1135409999999997</v>
      </c>
      <c r="D363">
        <v>222.37520899999998</v>
      </c>
      <c r="E363">
        <v>6.0754970000000004</v>
      </c>
    </row>
    <row r="364" spans="1:7" x14ac:dyDescent="0.25">
      <c r="A364">
        <v>363</v>
      </c>
      <c r="B364">
        <v>229.26514299999999</v>
      </c>
      <c r="C364">
        <v>5.1135409999999997</v>
      </c>
      <c r="D364">
        <v>222.37520899999998</v>
      </c>
      <c r="E364">
        <v>6.0754970000000004</v>
      </c>
    </row>
    <row r="365" spans="1:7" x14ac:dyDescent="0.25">
      <c r="A365">
        <v>364</v>
      </c>
      <c r="B365">
        <v>229.26514299999999</v>
      </c>
      <c r="C365">
        <v>5.1135409999999997</v>
      </c>
      <c r="D365">
        <v>222.37520899999998</v>
      </c>
      <c r="E365">
        <v>6.0754970000000004</v>
      </c>
    </row>
    <row r="366" spans="1:7" x14ac:dyDescent="0.25">
      <c r="A366">
        <v>365</v>
      </c>
      <c r="B366">
        <v>229.315822</v>
      </c>
      <c r="C366">
        <v>5.0629629999999999</v>
      </c>
      <c r="D366">
        <v>222.37520899999998</v>
      </c>
      <c r="E366">
        <v>6.0754970000000004</v>
      </c>
    </row>
    <row r="367" spans="1:7" x14ac:dyDescent="0.25">
      <c r="A367">
        <v>366</v>
      </c>
      <c r="B367">
        <v>229.26514299999999</v>
      </c>
      <c r="C367">
        <v>5.1135409999999997</v>
      </c>
    </row>
    <row r="368" spans="1:7" x14ac:dyDescent="0.25">
      <c r="A368">
        <v>367</v>
      </c>
      <c r="B368">
        <v>229.26514299999999</v>
      </c>
      <c r="C368">
        <v>5.1135409999999997</v>
      </c>
    </row>
    <row r="369" spans="1:9" x14ac:dyDescent="0.25">
      <c r="A369">
        <v>368</v>
      </c>
      <c r="B369">
        <v>229.26514299999999</v>
      </c>
      <c r="C369">
        <v>5.1135409999999997</v>
      </c>
    </row>
    <row r="370" spans="1:9" x14ac:dyDescent="0.25">
      <c r="A370">
        <v>369</v>
      </c>
      <c r="B370">
        <v>229.26514299999999</v>
      </c>
      <c r="C370">
        <v>5.1135409999999997</v>
      </c>
    </row>
    <row r="371" spans="1:9" x14ac:dyDescent="0.25">
      <c r="A371">
        <v>370</v>
      </c>
      <c r="B371">
        <v>229.26514299999999</v>
      </c>
      <c r="C371">
        <v>5.1135409999999997</v>
      </c>
    </row>
    <row r="372" spans="1:9" x14ac:dyDescent="0.25">
      <c r="A372">
        <v>371</v>
      </c>
      <c r="B372">
        <v>229.26514299999999</v>
      </c>
      <c r="C372">
        <v>5.1135409999999997</v>
      </c>
    </row>
    <row r="373" spans="1:9" x14ac:dyDescent="0.25">
      <c r="A373">
        <v>372</v>
      </c>
      <c r="B373">
        <v>229.26514299999999</v>
      </c>
      <c r="C373">
        <v>5.1135409999999997</v>
      </c>
    </row>
    <row r="374" spans="1:9" x14ac:dyDescent="0.25">
      <c r="A374">
        <v>373</v>
      </c>
      <c r="B374">
        <v>229.26514299999999</v>
      </c>
      <c r="C374">
        <v>5.1135409999999997</v>
      </c>
    </row>
    <row r="375" spans="1:9" x14ac:dyDescent="0.25">
      <c r="A375">
        <v>374</v>
      </c>
      <c r="B375">
        <v>229.26514299999999</v>
      </c>
      <c r="C375">
        <v>5.1135409999999997</v>
      </c>
    </row>
    <row r="376" spans="1:9" x14ac:dyDescent="0.25">
      <c r="A376">
        <v>375</v>
      </c>
      <c r="B376">
        <v>229.26514299999999</v>
      </c>
      <c r="C376">
        <v>5.1135409999999997</v>
      </c>
      <c r="H376">
        <v>229.26514299999999</v>
      </c>
      <c r="I376">
        <v>6.7843679999999997</v>
      </c>
    </row>
    <row r="377" spans="1:9" x14ac:dyDescent="0.25">
      <c r="A377">
        <v>376</v>
      </c>
      <c r="H377">
        <v>229.26514299999999</v>
      </c>
      <c r="I377">
        <v>6.7843679999999997</v>
      </c>
    </row>
    <row r="378" spans="1:9" x14ac:dyDescent="0.25">
      <c r="A378">
        <v>377</v>
      </c>
      <c r="H378">
        <v>229.26514299999999</v>
      </c>
      <c r="I378">
        <v>6.7843679999999997</v>
      </c>
    </row>
    <row r="379" spans="1:9" x14ac:dyDescent="0.25">
      <c r="A379">
        <v>378</v>
      </c>
      <c r="H379">
        <v>229.26514299999999</v>
      </c>
      <c r="I379">
        <v>6.7843679999999997</v>
      </c>
    </row>
    <row r="380" spans="1:9" x14ac:dyDescent="0.25">
      <c r="A380">
        <v>379</v>
      </c>
      <c r="F380">
        <v>231.39293599999999</v>
      </c>
      <c r="G380">
        <v>3.4428109999999998</v>
      </c>
      <c r="H380">
        <v>229.26514299999999</v>
      </c>
      <c r="I380">
        <v>6.7843679999999997</v>
      </c>
    </row>
    <row r="381" spans="1:9" x14ac:dyDescent="0.25">
      <c r="A381">
        <v>380</v>
      </c>
      <c r="F381">
        <v>231.39293599999999</v>
      </c>
      <c r="G381">
        <v>3.4428109999999998</v>
      </c>
      <c r="H381">
        <v>229.26514299999999</v>
      </c>
      <c r="I381">
        <v>6.7843679999999997</v>
      </c>
    </row>
    <row r="382" spans="1:9" x14ac:dyDescent="0.25">
      <c r="A382">
        <v>381</v>
      </c>
      <c r="F382">
        <v>231.39293599999999</v>
      </c>
      <c r="G382">
        <v>3.4428109999999998</v>
      </c>
      <c r="H382">
        <v>229.26514299999999</v>
      </c>
      <c r="I382">
        <v>6.7843679999999997</v>
      </c>
    </row>
    <row r="383" spans="1:9" x14ac:dyDescent="0.25">
      <c r="A383">
        <v>382</v>
      </c>
      <c r="F383">
        <v>231.39293599999999</v>
      </c>
      <c r="G383">
        <v>3.4428109999999998</v>
      </c>
      <c r="H383">
        <v>229.26514299999999</v>
      </c>
      <c r="I383">
        <v>6.7843679999999997</v>
      </c>
    </row>
    <row r="384" spans="1:9" x14ac:dyDescent="0.25">
      <c r="A384">
        <v>383</v>
      </c>
      <c r="F384">
        <v>231.39293599999999</v>
      </c>
      <c r="G384">
        <v>3.4428109999999998</v>
      </c>
      <c r="H384">
        <v>229.26514299999999</v>
      </c>
      <c r="I384">
        <v>6.7843679999999997</v>
      </c>
    </row>
    <row r="385" spans="1:9" x14ac:dyDescent="0.25">
      <c r="A385">
        <v>384</v>
      </c>
      <c r="F385">
        <v>231.39293599999999</v>
      </c>
      <c r="G385">
        <v>3.4428109999999998</v>
      </c>
      <c r="H385">
        <v>229.26514299999999</v>
      </c>
      <c r="I385">
        <v>6.7843679999999997</v>
      </c>
    </row>
    <row r="386" spans="1:9" x14ac:dyDescent="0.25">
      <c r="A386">
        <v>385</v>
      </c>
      <c r="F386">
        <v>231.39293599999999</v>
      </c>
      <c r="G386">
        <v>3.4428109999999998</v>
      </c>
      <c r="H386">
        <v>229.26514299999999</v>
      </c>
      <c r="I386">
        <v>6.7843679999999997</v>
      </c>
    </row>
    <row r="387" spans="1:9" x14ac:dyDescent="0.25">
      <c r="A387">
        <v>386</v>
      </c>
      <c r="F387">
        <v>231.39293599999999</v>
      </c>
      <c r="G387">
        <v>3.4428109999999998</v>
      </c>
      <c r="H387">
        <v>229.26514299999999</v>
      </c>
      <c r="I387">
        <v>6.7843679999999997</v>
      </c>
    </row>
    <row r="388" spans="1:9" x14ac:dyDescent="0.25">
      <c r="A388">
        <v>387</v>
      </c>
      <c r="D388">
        <v>245.578113</v>
      </c>
      <c r="E388">
        <v>5.8224119999999999</v>
      </c>
      <c r="F388">
        <v>231.39293599999999</v>
      </c>
      <c r="G388">
        <v>3.4428109999999998</v>
      </c>
      <c r="H388">
        <v>229.26514299999999</v>
      </c>
      <c r="I388">
        <v>6.7843679999999997</v>
      </c>
    </row>
    <row r="389" spans="1:9" x14ac:dyDescent="0.25">
      <c r="A389">
        <v>388</v>
      </c>
      <c r="D389">
        <v>245.578113</v>
      </c>
      <c r="E389">
        <v>5.8224119999999999</v>
      </c>
      <c r="F389">
        <v>231.39293599999999</v>
      </c>
      <c r="G389">
        <v>3.4428109999999998</v>
      </c>
      <c r="H389">
        <v>229.26514299999999</v>
      </c>
      <c r="I389">
        <v>6.7843679999999997</v>
      </c>
    </row>
    <row r="390" spans="1:9" x14ac:dyDescent="0.25">
      <c r="A390">
        <v>389</v>
      </c>
      <c r="D390">
        <v>245.578113</v>
      </c>
      <c r="E390">
        <v>5.8224119999999999</v>
      </c>
      <c r="F390">
        <v>231.39293599999999</v>
      </c>
      <c r="G390">
        <v>3.4428109999999998</v>
      </c>
      <c r="H390">
        <v>229.26514299999999</v>
      </c>
      <c r="I390">
        <v>6.7843679999999997</v>
      </c>
    </row>
    <row r="391" spans="1:9" x14ac:dyDescent="0.25">
      <c r="A391">
        <v>390</v>
      </c>
      <c r="D391">
        <v>245.578113</v>
      </c>
      <c r="E391">
        <v>5.8224119999999999</v>
      </c>
      <c r="F391">
        <v>231.39293599999999</v>
      </c>
      <c r="G391">
        <v>3.4428109999999998</v>
      </c>
    </row>
    <row r="392" spans="1:9" x14ac:dyDescent="0.25">
      <c r="A392">
        <v>391</v>
      </c>
      <c r="D392">
        <v>245.578113</v>
      </c>
      <c r="E392">
        <v>5.8224119999999999</v>
      </c>
      <c r="F392">
        <v>231.39293599999999</v>
      </c>
      <c r="G392">
        <v>3.4428109999999998</v>
      </c>
    </row>
    <row r="393" spans="1:9" x14ac:dyDescent="0.25">
      <c r="A393">
        <v>392</v>
      </c>
      <c r="D393">
        <v>245.578113</v>
      </c>
      <c r="E393">
        <v>5.8224119999999999</v>
      </c>
      <c r="F393">
        <v>231.39293599999999</v>
      </c>
      <c r="G393">
        <v>3.4428109999999998</v>
      </c>
    </row>
    <row r="394" spans="1:9" x14ac:dyDescent="0.25">
      <c r="A394">
        <v>393</v>
      </c>
      <c r="D394">
        <v>245.578113</v>
      </c>
      <c r="E394">
        <v>5.8224119999999999</v>
      </c>
      <c r="F394">
        <v>231.39293599999999</v>
      </c>
      <c r="G394">
        <v>3.4428109999999998</v>
      </c>
    </row>
    <row r="395" spans="1:9" x14ac:dyDescent="0.25">
      <c r="A395">
        <v>394</v>
      </c>
      <c r="D395">
        <v>245.578113</v>
      </c>
      <c r="E395">
        <v>5.8224119999999999</v>
      </c>
      <c r="F395">
        <v>231.39293599999999</v>
      </c>
      <c r="G395">
        <v>3.4428109999999998</v>
      </c>
    </row>
    <row r="396" spans="1:9" x14ac:dyDescent="0.25">
      <c r="A396">
        <v>395</v>
      </c>
      <c r="D396">
        <v>245.578113</v>
      </c>
      <c r="E396">
        <v>5.8224119999999999</v>
      </c>
    </row>
    <row r="397" spans="1:9" x14ac:dyDescent="0.25">
      <c r="A397">
        <v>396</v>
      </c>
      <c r="D397">
        <v>245.578113</v>
      </c>
      <c r="E397">
        <v>5.8224119999999999</v>
      </c>
    </row>
    <row r="398" spans="1:9" x14ac:dyDescent="0.25">
      <c r="A398">
        <v>397</v>
      </c>
      <c r="D398">
        <v>245.578113</v>
      </c>
      <c r="E398">
        <v>5.8224119999999999</v>
      </c>
    </row>
    <row r="399" spans="1:9" x14ac:dyDescent="0.25">
      <c r="A399">
        <v>398</v>
      </c>
      <c r="D399">
        <v>245.578113</v>
      </c>
      <c r="E399">
        <v>5.8224119999999999</v>
      </c>
    </row>
    <row r="400" spans="1:9" x14ac:dyDescent="0.25">
      <c r="A400">
        <v>399</v>
      </c>
      <c r="D400">
        <v>245.578113</v>
      </c>
      <c r="E400">
        <v>5.8224119999999999</v>
      </c>
    </row>
    <row r="401" spans="1:9" x14ac:dyDescent="0.25">
      <c r="A401">
        <v>400</v>
      </c>
      <c r="B401">
        <v>252.26544100000001</v>
      </c>
      <c r="C401">
        <v>4.8604560000000001</v>
      </c>
      <c r="D401">
        <v>245.578113</v>
      </c>
      <c r="E401">
        <v>5.8224119999999999</v>
      </c>
    </row>
    <row r="402" spans="1:9" x14ac:dyDescent="0.25">
      <c r="A402">
        <v>401</v>
      </c>
      <c r="B402">
        <v>252.26544100000001</v>
      </c>
      <c r="C402">
        <v>4.8604560000000001</v>
      </c>
      <c r="D402">
        <v>245.578113</v>
      </c>
      <c r="E402">
        <v>5.8224119999999999</v>
      </c>
    </row>
    <row r="403" spans="1:9" x14ac:dyDescent="0.25">
      <c r="A403">
        <v>402</v>
      </c>
      <c r="B403">
        <v>252.26544100000001</v>
      </c>
      <c r="C403">
        <v>4.8604560000000001</v>
      </c>
      <c r="D403">
        <v>245.578113</v>
      </c>
      <c r="E403">
        <v>5.8224119999999999</v>
      </c>
    </row>
    <row r="404" spans="1:9" x14ac:dyDescent="0.25">
      <c r="A404">
        <v>403</v>
      </c>
      <c r="B404">
        <v>252.26544100000001</v>
      </c>
      <c r="C404">
        <v>4.8604560000000001</v>
      </c>
      <c r="D404">
        <v>245.578113</v>
      </c>
      <c r="E404">
        <v>5.8224119999999999</v>
      </c>
    </row>
    <row r="405" spans="1:9" x14ac:dyDescent="0.25">
      <c r="A405">
        <v>404</v>
      </c>
      <c r="B405">
        <v>252.26544100000001</v>
      </c>
      <c r="C405">
        <v>4.8604560000000001</v>
      </c>
    </row>
    <row r="406" spans="1:9" x14ac:dyDescent="0.25">
      <c r="A406">
        <v>405</v>
      </c>
      <c r="B406">
        <v>252.26544100000001</v>
      </c>
      <c r="C406">
        <v>4.8604560000000001</v>
      </c>
    </row>
    <row r="407" spans="1:9" x14ac:dyDescent="0.25">
      <c r="A407">
        <v>406</v>
      </c>
      <c r="B407">
        <v>252.26544100000001</v>
      </c>
      <c r="C407">
        <v>4.8604560000000001</v>
      </c>
    </row>
    <row r="408" spans="1:9" x14ac:dyDescent="0.25">
      <c r="A408">
        <v>407</v>
      </c>
      <c r="B408">
        <v>252.26544100000001</v>
      </c>
      <c r="C408">
        <v>4.8604560000000001</v>
      </c>
    </row>
    <row r="409" spans="1:9" x14ac:dyDescent="0.25">
      <c r="A409">
        <v>408</v>
      </c>
      <c r="B409">
        <v>252.26544100000001</v>
      </c>
      <c r="C409">
        <v>4.8604560000000001</v>
      </c>
    </row>
    <row r="410" spans="1:9" x14ac:dyDescent="0.25">
      <c r="A410">
        <v>409</v>
      </c>
      <c r="B410">
        <v>252.26544100000001</v>
      </c>
      <c r="C410">
        <v>4.8604560000000001</v>
      </c>
    </row>
    <row r="411" spans="1:9" x14ac:dyDescent="0.25">
      <c r="A411">
        <v>410</v>
      </c>
      <c r="B411">
        <v>252.26544100000001</v>
      </c>
      <c r="C411">
        <v>4.8604560000000001</v>
      </c>
    </row>
    <row r="412" spans="1:9" x14ac:dyDescent="0.25">
      <c r="A412">
        <v>411</v>
      </c>
      <c r="B412">
        <v>252.26544100000001</v>
      </c>
      <c r="C412">
        <v>4.8604560000000001</v>
      </c>
    </row>
    <row r="413" spans="1:9" x14ac:dyDescent="0.25">
      <c r="A413">
        <v>412</v>
      </c>
      <c r="B413">
        <v>252.26544100000001</v>
      </c>
      <c r="C413">
        <v>4.8604560000000001</v>
      </c>
      <c r="H413">
        <v>249.93494899999999</v>
      </c>
      <c r="I413">
        <v>6.7843679999999997</v>
      </c>
    </row>
    <row r="414" spans="1:9" x14ac:dyDescent="0.25">
      <c r="A414">
        <v>413</v>
      </c>
      <c r="B414">
        <v>252.26544100000001</v>
      </c>
      <c r="C414">
        <v>4.8604560000000001</v>
      </c>
      <c r="H414">
        <v>249.93494899999999</v>
      </c>
      <c r="I414">
        <v>6.7843679999999997</v>
      </c>
    </row>
    <row r="415" spans="1:9" x14ac:dyDescent="0.25">
      <c r="A415">
        <v>414</v>
      </c>
      <c r="B415">
        <v>252.26544100000001</v>
      </c>
      <c r="C415">
        <v>4.8604560000000001</v>
      </c>
      <c r="H415">
        <v>249.93494899999999</v>
      </c>
      <c r="I415">
        <v>6.7843679999999997</v>
      </c>
    </row>
    <row r="416" spans="1:9" x14ac:dyDescent="0.25">
      <c r="A416">
        <v>415</v>
      </c>
      <c r="B416">
        <v>252.26544100000001</v>
      </c>
      <c r="C416">
        <v>4.8604560000000001</v>
      </c>
      <c r="H416">
        <v>249.93494899999999</v>
      </c>
      <c r="I416">
        <v>6.7843679999999997</v>
      </c>
    </row>
    <row r="417" spans="1:9" x14ac:dyDescent="0.25">
      <c r="A417">
        <v>416</v>
      </c>
      <c r="B417">
        <v>252.26544100000001</v>
      </c>
      <c r="C417">
        <v>4.8604560000000001</v>
      </c>
      <c r="H417">
        <v>249.93494899999999</v>
      </c>
      <c r="I417">
        <v>6.7843679999999997</v>
      </c>
    </row>
    <row r="418" spans="1:9" x14ac:dyDescent="0.25">
      <c r="A418">
        <v>417</v>
      </c>
      <c r="H418">
        <v>249.93494899999999</v>
      </c>
      <c r="I418">
        <v>6.7843679999999997</v>
      </c>
    </row>
    <row r="419" spans="1:9" x14ac:dyDescent="0.25">
      <c r="A419">
        <v>418</v>
      </c>
      <c r="F419">
        <v>252.366694</v>
      </c>
      <c r="G419">
        <v>3.7465709999999999</v>
      </c>
      <c r="H419">
        <v>249.93494899999999</v>
      </c>
      <c r="I419">
        <v>6.7843679999999997</v>
      </c>
    </row>
    <row r="420" spans="1:9" x14ac:dyDescent="0.25">
      <c r="A420">
        <v>419</v>
      </c>
      <c r="F420">
        <v>252.366694</v>
      </c>
      <c r="G420">
        <v>3.7465709999999999</v>
      </c>
      <c r="H420">
        <v>249.93494899999999</v>
      </c>
      <c r="I420">
        <v>6.7843679999999997</v>
      </c>
    </row>
    <row r="421" spans="1:9" x14ac:dyDescent="0.25">
      <c r="A421">
        <v>420</v>
      </c>
      <c r="F421">
        <v>252.366694</v>
      </c>
      <c r="G421">
        <v>3.7465709999999999</v>
      </c>
      <c r="H421">
        <v>249.93494899999999</v>
      </c>
      <c r="I421">
        <v>6.7843679999999997</v>
      </c>
    </row>
    <row r="422" spans="1:9" x14ac:dyDescent="0.25">
      <c r="A422">
        <v>421</v>
      </c>
      <c r="F422">
        <v>252.366694</v>
      </c>
      <c r="G422">
        <v>3.7465709999999999</v>
      </c>
      <c r="H422">
        <v>249.93494899999999</v>
      </c>
      <c r="I422">
        <v>6.7843679999999997</v>
      </c>
    </row>
    <row r="423" spans="1:9" x14ac:dyDescent="0.25">
      <c r="A423">
        <v>422</v>
      </c>
      <c r="F423">
        <v>252.366694</v>
      </c>
      <c r="G423">
        <v>3.7465709999999999</v>
      </c>
      <c r="H423">
        <v>249.93494899999999</v>
      </c>
      <c r="I423">
        <v>6.7843679999999997</v>
      </c>
    </row>
    <row r="424" spans="1:9" x14ac:dyDescent="0.25">
      <c r="A424">
        <v>423</v>
      </c>
      <c r="F424">
        <v>252.366694</v>
      </c>
      <c r="G424">
        <v>3.7465709999999999</v>
      </c>
      <c r="H424">
        <v>249.93494899999999</v>
      </c>
      <c r="I424">
        <v>6.7843679999999997</v>
      </c>
    </row>
    <row r="425" spans="1:9" x14ac:dyDescent="0.25">
      <c r="A425">
        <v>424</v>
      </c>
      <c r="D425">
        <v>263.10690499999998</v>
      </c>
      <c r="E425">
        <v>6.4299330000000001</v>
      </c>
      <c r="F425">
        <v>252.366694</v>
      </c>
      <c r="G425">
        <v>3.7465709999999999</v>
      </c>
      <c r="H425">
        <v>249.93494899999999</v>
      </c>
      <c r="I425">
        <v>6.7843679999999997</v>
      </c>
    </row>
    <row r="426" spans="1:9" x14ac:dyDescent="0.25">
      <c r="A426">
        <v>425</v>
      </c>
      <c r="D426">
        <v>263.10690499999998</v>
      </c>
      <c r="E426">
        <v>6.4299330000000001</v>
      </c>
      <c r="F426">
        <v>252.366694</v>
      </c>
      <c r="G426">
        <v>3.7465709999999999</v>
      </c>
      <c r="H426">
        <v>249.93494899999999</v>
      </c>
      <c r="I426">
        <v>6.7843679999999997</v>
      </c>
    </row>
    <row r="427" spans="1:9" x14ac:dyDescent="0.25">
      <c r="A427">
        <v>426</v>
      </c>
      <c r="D427">
        <v>263.10690499999998</v>
      </c>
      <c r="E427">
        <v>6.4299330000000001</v>
      </c>
      <c r="F427">
        <v>252.366694</v>
      </c>
      <c r="G427">
        <v>3.7465709999999999</v>
      </c>
      <c r="H427">
        <v>249.93494899999999</v>
      </c>
      <c r="I427">
        <v>6.7843679999999997</v>
      </c>
    </row>
    <row r="428" spans="1:9" x14ac:dyDescent="0.25">
      <c r="A428">
        <v>427</v>
      </c>
      <c r="D428">
        <v>263.10690499999998</v>
      </c>
      <c r="E428">
        <v>6.4299330000000001</v>
      </c>
      <c r="F428">
        <v>252.366694</v>
      </c>
      <c r="G428">
        <v>3.7465709999999999</v>
      </c>
      <c r="H428">
        <v>249.93494899999999</v>
      </c>
      <c r="I428">
        <v>6.7843679999999997</v>
      </c>
    </row>
    <row r="429" spans="1:9" x14ac:dyDescent="0.25">
      <c r="A429">
        <v>428</v>
      </c>
      <c r="D429">
        <v>263.10690499999998</v>
      </c>
      <c r="E429">
        <v>6.4299330000000001</v>
      </c>
      <c r="F429">
        <v>252.366694</v>
      </c>
      <c r="G429">
        <v>3.7465709999999999</v>
      </c>
      <c r="H429">
        <v>249.93494899999999</v>
      </c>
      <c r="I429">
        <v>6.7843679999999997</v>
      </c>
    </row>
    <row r="430" spans="1:9" x14ac:dyDescent="0.25">
      <c r="A430">
        <v>429</v>
      </c>
      <c r="D430">
        <v>263.10690499999998</v>
      </c>
      <c r="E430">
        <v>6.4299330000000001</v>
      </c>
      <c r="F430">
        <v>252.366694</v>
      </c>
      <c r="G430">
        <v>3.7465709999999999</v>
      </c>
    </row>
    <row r="431" spans="1:9" x14ac:dyDescent="0.25">
      <c r="A431">
        <v>430</v>
      </c>
      <c r="D431">
        <v>263.10690499999998</v>
      </c>
      <c r="E431">
        <v>6.4299330000000001</v>
      </c>
      <c r="F431">
        <v>252.366694</v>
      </c>
      <c r="G431">
        <v>3.7465709999999999</v>
      </c>
    </row>
    <row r="432" spans="1:9" x14ac:dyDescent="0.25">
      <c r="A432">
        <v>431</v>
      </c>
      <c r="D432">
        <v>263.10690499999998</v>
      </c>
      <c r="E432">
        <v>6.4299330000000001</v>
      </c>
      <c r="F432">
        <v>252.366694</v>
      </c>
      <c r="G432">
        <v>3.7465709999999999</v>
      </c>
    </row>
    <row r="433" spans="1:11" x14ac:dyDescent="0.25">
      <c r="A433">
        <v>432</v>
      </c>
      <c r="D433">
        <v>263.10690499999998</v>
      </c>
      <c r="E433">
        <v>6.4299330000000001</v>
      </c>
      <c r="F433">
        <v>252.366694</v>
      </c>
      <c r="G433">
        <v>3.7465709999999999</v>
      </c>
    </row>
    <row r="434" spans="1:11" x14ac:dyDescent="0.25">
      <c r="A434">
        <v>433</v>
      </c>
      <c r="D434">
        <v>263.10690499999998</v>
      </c>
      <c r="E434">
        <v>6.4299330000000001</v>
      </c>
      <c r="F434">
        <v>252.366694</v>
      </c>
      <c r="G434">
        <v>3.7465709999999999</v>
      </c>
    </row>
    <row r="435" spans="1:11" x14ac:dyDescent="0.25">
      <c r="A435">
        <v>434</v>
      </c>
      <c r="J435">
        <v>267.91972399999997</v>
      </c>
      <c r="K435">
        <v>11.290388999999999</v>
      </c>
    </row>
    <row r="436" spans="1:11" x14ac:dyDescent="0.25">
      <c r="A436">
        <v>435</v>
      </c>
    </row>
    <row r="437" spans="1:11" x14ac:dyDescent="0.25">
      <c r="A437">
        <v>436</v>
      </c>
    </row>
    <row r="438" spans="1:11" x14ac:dyDescent="0.25">
      <c r="A438">
        <v>437</v>
      </c>
    </row>
    <row r="439" spans="1:11" x14ac:dyDescent="0.25">
      <c r="A439">
        <v>438</v>
      </c>
    </row>
    <row r="440" spans="1:11" x14ac:dyDescent="0.25">
      <c r="A440">
        <v>439</v>
      </c>
    </row>
    <row r="441" spans="1:11" x14ac:dyDescent="0.25">
      <c r="A441">
        <v>440</v>
      </c>
    </row>
    <row r="442" spans="1:11" x14ac:dyDescent="0.25">
      <c r="A442">
        <v>441</v>
      </c>
    </row>
    <row r="443" spans="1:11" x14ac:dyDescent="0.25">
      <c r="A443">
        <v>442</v>
      </c>
    </row>
    <row r="444" spans="1:11" x14ac:dyDescent="0.25">
      <c r="A444">
        <v>443</v>
      </c>
    </row>
    <row r="445" spans="1:11" x14ac:dyDescent="0.25">
      <c r="A445">
        <v>444</v>
      </c>
    </row>
    <row r="446" spans="1:11" x14ac:dyDescent="0.25">
      <c r="A446">
        <v>445</v>
      </c>
    </row>
    <row r="447" spans="1:11" x14ac:dyDescent="0.25">
      <c r="A447">
        <v>446</v>
      </c>
    </row>
    <row r="448" spans="1:1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  <row r="552" spans="1:1" x14ac:dyDescent="0.25">
      <c r="A552">
        <v>551</v>
      </c>
    </row>
    <row r="553" spans="1:1" x14ac:dyDescent="0.25">
      <c r="A553">
        <v>552</v>
      </c>
    </row>
    <row r="554" spans="1:1" x14ac:dyDescent="0.25">
      <c r="A554">
        <v>553</v>
      </c>
    </row>
    <row r="555" spans="1:1" x14ac:dyDescent="0.25">
      <c r="A555">
        <v>554</v>
      </c>
    </row>
    <row r="556" spans="1:1" x14ac:dyDescent="0.25">
      <c r="A556">
        <v>555</v>
      </c>
    </row>
    <row r="557" spans="1:1" x14ac:dyDescent="0.25">
      <c r="A557">
        <v>556</v>
      </c>
    </row>
    <row r="558" spans="1:1" x14ac:dyDescent="0.25">
      <c r="A558">
        <v>557</v>
      </c>
    </row>
    <row r="559" spans="1:1" x14ac:dyDescent="0.25">
      <c r="A559">
        <v>558</v>
      </c>
    </row>
    <row r="560" spans="1:1" x14ac:dyDescent="0.25">
      <c r="A560">
        <v>559</v>
      </c>
    </row>
    <row r="561" spans="1:1" x14ac:dyDescent="0.25">
      <c r="A561">
        <v>560</v>
      </c>
    </row>
    <row r="562" spans="1:1" x14ac:dyDescent="0.25">
      <c r="A562">
        <v>561</v>
      </c>
    </row>
    <row r="563" spans="1:1" x14ac:dyDescent="0.25">
      <c r="A563">
        <v>562</v>
      </c>
    </row>
    <row r="564" spans="1:1" x14ac:dyDescent="0.25">
      <c r="A564">
        <v>563</v>
      </c>
    </row>
    <row r="565" spans="1:1" x14ac:dyDescent="0.25">
      <c r="A565">
        <v>564</v>
      </c>
    </row>
    <row r="566" spans="1:1" x14ac:dyDescent="0.25">
      <c r="A566">
        <v>565</v>
      </c>
    </row>
    <row r="567" spans="1:1" x14ac:dyDescent="0.25">
      <c r="A567">
        <v>566</v>
      </c>
    </row>
    <row r="568" spans="1:1" x14ac:dyDescent="0.25">
      <c r="A568">
        <v>567</v>
      </c>
    </row>
    <row r="569" spans="1:1" x14ac:dyDescent="0.25">
      <c r="A569">
        <v>568</v>
      </c>
    </row>
    <row r="570" spans="1:1" x14ac:dyDescent="0.25">
      <c r="A570">
        <v>569</v>
      </c>
    </row>
    <row r="571" spans="1:1" x14ac:dyDescent="0.25">
      <c r="A571">
        <v>570</v>
      </c>
    </row>
    <row r="572" spans="1:1" x14ac:dyDescent="0.25">
      <c r="A572">
        <v>571</v>
      </c>
    </row>
    <row r="573" spans="1:1" x14ac:dyDescent="0.25">
      <c r="A573">
        <v>572</v>
      </c>
    </row>
    <row r="574" spans="1:1" x14ac:dyDescent="0.25">
      <c r="A574">
        <v>573</v>
      </c>
    </row>
    <row r="575" spans="1:1" x14ac:dyDescent="0.25">
      <c r="A575">
        <v>574</v>
      </c>
    </row>
    <row r="576" spans="1:1" x14ac:dyDescent="0.25">
      <c r="A576">
        <v>575</v>
      </c>
    </row>
    <row r="577" spans="1:1" x14ac:dyDescent="0.25">
      <c r="A577">
        <v>576</v>
      </c>
    </row>
    <row r="578" spans="1:1" x14ac:dyDescent="0.25">
      <c r="A578">
        <v>577</v>
      </c>
    </row>
    <row r="579" spans="1:1" x14ac:dyDescent="0.25">
      <c r="A579">
        <v>578</v>
      </c>
    </row>
    <row r="580" spans="1:1" x14ac:dyDescent="0.25">
      <c r="A580">
        <v>579</v>
      </c>
    </row>
    <row r="581" spans="1:1" x14ac:dyDescent="0.25">
      <c r="A581">
        <v>580</v>
      </c>
    </row>
    <row r="582" spans="1:1" x14ac:dyDescent="0.25">
      <c r="A582">
        <v>581</v>
      </c>
    </row>
    <row r="583" spans="1:1" x14ac:dyDescent="0.25">
      <c r="A583">
        <v>582</v>
      </c>
    </row>
    <row r="584" spans="1:1" x14ac:dyDescent="0.25">
      <c r="A584">
        <v>583</v>
      </c>
    </row>
    <row r="585" spans="1:1" x14ac:dyDescent="0.25">
      <c r="A585">
        <v>584</v>
      </c>
    </row>
    <row r="586" spans="1:1" x14ac:dyDescent="0.25">
      <c r="A586">
        <v>585</v>
      </c>
    </row>
    <row r="587" spans="1:1" x14ac:dyDescent="0.25">
      <c r="A587">
        <v>586</v>
      </c>
    </row>
    <row r="588" spans="1:1" x14ac:dyDescent="0.25">
      <c r="A588">
        <v>587</v>
      </c>
    </row>
    <row r="589" spans="1:1" x14ac:dyDescent="0.25">
      <c r="A589">
        <v>588</v>
      </c>
    </row>
    <row r="590" spans="1:1" x14ac:dyDescent="0.25">
      <c r="A590">
        <v>589</v>
      </c>
    </row>
    <row r="591" spans="1:1" x14ac:dyDescent="0.25">
      <c r="A591">
        <v>590</v>
      </c>
    </row>
    <row r="592" spans="1:1" x14ac:dyDescent="0.25">
      <c r="A592">
        <v>591</v>
      </c>
    </row>
    <row r="593" spans="1:1" x14ac:dyDescent="0.25">
      <c r="A593">
        <v>592</v>
      </c>
    </row>
    <row r="594" spans="1:1" x14ac:dyDescent="0.25">
      <c r="A594">
        <v>593</v>
      </c>
    </row>
    <row r="595" spans="1:1" x14ac:dyDescent="0.25">
      <c r="A595">
        <v>594</v>
      </c>
    </row>
    <row r="596" spans="1:1" x14ac:dyDescent="0.25">
      <c r="A596">
        <v>595</v>
      </c>
    </row>
    <row r="597" spans="1:1" x14ac:dyDescent="0.25">
      <c r="A597">
        <v>596</v>
      </c>
    </row>
    <row r="598" spans="1:1" x14ac:dyDescent="0.25">
      <c r="A598">
        <v>597</v>
      </c>
    </row>
    <row r="599" spans="1:1" x14ac:dyDescent="0.25">
      <c r="A599">
        <v>598</v>
      </c>
    </row>
    <row r="600" spans="1:1" x14ac:dyDescent="0.25">
      <c r="A600">
        <v>599</v>
      </c>
    </row>
    <row r="601" spans="1:1" x14ac:dyDescent="0.25">
      <c r="A601">
        <v>600</v>
      </c>
    </row>
    <row r="602" spans="1:1" x14ac:dyDescent="0.25">
      <c r="A602">
        <v>601</v>
      </c>
    </row>
    <row r="603" spans="1:1" x14ac:dyDescent="0.25">
      <c r="A603">
        <v>602</v>
      </c>
    </row>
    <row r="604" spans="1:1" x14ac:dyDescent="0.25">
      <c r="A604">
        <v>603</v>
      </c>
    </row>
    <row r="605" spans="1:1" x14ac:dyDescent="0.25">
      <c r="A605">
        <v>604</v>
      </c>
    </row>
    <row r="606" spans="1:1" x14ac:dyDescent="0.25">
      <c r="A606">
        <v>605</v>
      </c>
    </row>
    <row r="607" spans="1:1" x14ac:dyDescent="0.25">
      <c r="A607">
        <v>606</v>
      </c>
    </row>
    <row r="608" spans="1:1" x14ac:dyDescent="0.25">
      <c r="A608">
        <v>607</v>
      </c>
    </row>
    <row r="609" spans="1:1" x14ac:dyDescent="0.25">
      <c r="A609">
        <v>608</v>
      </c>
    </row>
    <row r="610" spans="1:1" x14ac:dyDescent="0.25">
      <c r="A610">
        <v>609</v>
      </c>
    </row>
    <row r="611" spans="1:1" x14ac:dyDescent="0.25">
      <c r="A611">
        <v>610</v>
      </c>
    </row>
    <row r="612" spans="1:1" x14ac:dyDescent="0.25">
      <c r="A612">
        <v>611</v>
      </c>
    </row>
    <row r="613" spans="1:1" x14ac:dyDescent="0.25">
      <c r="A613">
        <v>612</v>
      </c>
    </row>
    <row r="614" spans="1:1" x14ac:dyDescent="0.25">
      <c r="A614">
        <v>613</v>
      </c>
    </row>
    <row r="615" spans="1:1" x14ac:dyDescent="0.25">
      <c r="A615">
        <v>614</v>
      </c>
    </row>
    <row r="616" spans="1:1" x14ac:dyDescent="0.25">
      <c r="A616">
        <v>615</v>
      </c>
    </row>
    <row r="617" spans="1:1" x14ac:dyDescent="0.25">
      <c r="A617">
        <v>616</v>
      </c>
    </row>
    <row r="618" spans="1:1" x14ac:dyDescent="0.25">
      <c r="A618">
        <v>617</v>
      </c>
    </row>
    <row r="619" spans="1:1" x14ac:dyDescent="0.25">
      <c r="A619">
        <v>618</v>
      </c>
    </row>
    <row r="620" spans="1:1" x14ac:dyDescent="0.25">
      <c r="A620">
        <v>619</v>
      </c>
    </row>
    <row r="621" spans="1:1" x14ac:dyDescent="0.25">
      <c r="A621">
        <v>620</v>
      </c>
    </row>
    <row r="622" spans="1:1" x14ac:dyDescent="0.25">
      <c r="A622">
        <v>621</v>
      </c>
    </row>
    <row r="623" spans="1:1" x14ac:dyDescent="0.25">
      <c r="A623">
        <v>622</v>
      </c>
    </row>
    <row r="624" spans="1:1" x14ac:dyDescent="0.25">
      <c r="A624">
        <v>623</v>
      </c>
    </row>
    <row r="625" spans="1:1" x14ac:dyDescent="0.25">
      <c r="A625">
        <v>624</v>
      </c>
    </row>
    <row r="626" spans="1:1" x14ac:dyDescent="0.25">
      <c r="A626">
        <v>625</v>
      </c>
    </row>
    <row r="627" spans="1:1" x14ac:dyDescent="0.25">
      <c r="A627">
        <v>626</v>
      </c>
    </row>
    <row r="628" spans="1:1" x14ac:dyDescent="0.25">
      <c r="A628">
        <v>627</v>
      </c>
    </row>
    <row r="629" spans="1:1" x14ac:dyDescent="0.25">
      <c r="A629">
        <v>628</v>
      </c>
    </row>
    <row r="630" spans="1:1" x14ac:dyDescent="0.25">
      <c r="A630">
        <v>629</v>
      </c>
    </row>
    <row r="631" spans="1:1" x14ac:dyDescent="0.25">
      <c r="A631">
        <v>630</v>
      </c>
    </row>
    <row r="632" spans="1:1" x14ac:dyDescent="0.25">
      <c r="A632">
        <v>631</v>
      </c>
    </row>
    <row r="633" spans="1:1" x14ac:dyDescent="0.25">
      <c r="A633">
        <v>632</v>
      </c>
    </row>
    <row r="634" spans="1:1" x14ac:dyDescent="0.25">
      <c r="A634">
        <v>633</v>
      </c>
    </row>
    <row r="635" spans="1:1" x14ac:dyDescent="0.25">
      <c r="A635">
        <v>634</v>
      </c>
    </row>
    <row r="636" spans="1:1" x14ac:dyDescent="0.25">
      <c r="A636">
        <v>635</v>
      </c>
    </row>
    <row r="637" spans="1:1" x14ac:dyDescent="0.25">
      <c r="A637">
        <v>636</v>
      </c>
    </row>
    <row r="638" spans="1:1" x14ac:dyDescent="0.25">
      <c r="A638">
        <v>637</v>
      </c>
    </row>
    <row r="639" spans="1:1" x14ac:dyDescent="0.25">
      <c r="A639">
        <v>638</v>
      </c>
    </row>
    <row r="640" spans="1:1" x14ac:dyDescent="0.25">
      <c r="A640">
        <v>639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  <row r="733" spans="1:1" x14ac:dyDescent="0.25">
      <c r="A733">
        <v>732</v>
      </c>
    </row>
    <row r="734" spans="1:1" x14ac:dyDescent="0.25">
      <c r="A734">
        <v>733</v>
      </c>
    </row>
    <row r="735" spans="1:1" x14ac:dyDescent="0.25">
      <c r="A735">
        <v>734</v>
      </c>
    </row>
    <row r="736" spans="1:1" x14ac:dyDescent="0.25">
      <c r="A736">
        <v>735</v>
      </c>
    </row>
    <row r="737" spans="1:1" x14ac:dyDescent="0.25">
      <c r="A737">
        <v>736</v>
      </c>
    </row>
    <row r="738" spans="1:1" x14ac:dyDescent="0.25">
      <c r="A738">
        <v>737</v>
      </c>
    </row>
    <row r="739" spans="1:1" x14ac:dyDescent="0.25">
      <c r="A739">
        <v>738</v>
      </c>
    </row>
    <row r="740" spans="1:1" x14ac:dyDescent="0.25">
      <c r="A740">
        <v>739</v>
      </c>
    </row>
    <row r="741" spans="1:1" x14ac:dyDescent="0.25">
      <c r="A741">
        <v>740</v>
      </c>
    </row>
    <row r="742" spans="1:1" x14ac:dyDescent="0.25">
      <c r="A742">
        <v>741</v>
      </c>
    </row>
    <row r="743" spans="1:1" x14ac:dyDescent="0.25">
      <c r="A743">
        <v>742</v>
      </c>
    </row>
    <row r="744" spans="1:1" x14ac:dyDescent="0.25">
      <c r="A744">
        <v>743</v>
      </c>
    </row>
    <row r="745" spans="1:1" x14ac:dyDescent="0.25">
      <c r="A745">
        <v>744</v>
      </c>
    </row>
    <row r="746" spans="1:1" x14ac:dyDescent="0.25">
      <c r="A746">
        <v>745</v>
      </c>
    </row>
    <row r="747" spans="1:1" x14ac:dyDescent="0.25">
      <c r="A747">
        <v>746</v>
      </c>
    </row>
    <row r="748" spans="1:1" x14ac:dyDescent="0.25">
      <c r="A748">
        <v>747</v>
      </c>
    </row>
    <row r="749" spans="1:1" x14ac:dyDescent="0.25">
      <c r="A749">
        <v>748</v>
      </c>
    </row>
    <row r="750" spans="1:1" x14ac:dyDescent="0.25">
      <c r="A750">
        <v>749</v>
      </c>
    </row>
    <row r="751" spans="1:1" x14ac:dyDescent="0.25">
      <c r="A751">
        <v>750</v>
      </c>
    </row>
    <row r="752" spans="1:1" x14ac:dyDescent="0.25">
      <c r="A752">
        <v>751</v>
      </c>
    </row>
    <row r="753" spans="1:1" x14ac:dyDescent="0.25">
      <c r="A753">
        <v>752</v>
      </c>
    </row>
    <row r="754" spans="1:1" x14ac:dyDescent="0.25">
      <c r="A754">
        <v>753</v>
      </c>
    </row>
    <row r="755" spans="1:1" x14ac:dyDescent="0.25">
      <c r="A755">
        <v>754</v>
      </c>
    </row>
    <row r="756" spans="1:1" x14ac:dyDescent="0.25">
      <c r="A756">
        <v>755</v>
      </c>
    </row>
    <row r="757" spans="1:1" x14ac:dyDescent="0.25">
      <c r="A757">
        <v>756</v>
      </c>
    </row>
    <row r="758" spans="1:1" x14ac:dyDescent="0.25">
      <c r="A758">
        <v>757</v>
      </c>
    </row>
    <row r="759" spans="1:1" x14ac:dyDescent="0.25">
      <c r="A759">
        <v>758</v>
      </c>
    </row>
    <row r="760" spans="1:1" x14ac:dyDescent="0.25">
      <c r="A760">
        <v>759</v>
      </c>
    </row>
    <row r="761" spans="1:1" x14ac:dyDescent="0.25">
      <c r="A761">
        <v>760</v>
      </c>
    </row>
    <row r="762" spans="1:1" x14ac:dyDescent="0.25">
      <c r="A762">
        <v>761</v>
      </c>
    </row>
    <row r="763" spans="1:1" x14ac:dyDescent="0.25">
      <c r="A763">
        <v>762</v>
      </c>
    </row>
    <row r="764" spans="1:1" x14ac:dyDescent="0.25">
      <c r="A764">
        <v>763</v>
      </c>
    </row>
    <row r="765" spans="1:1" x14ac:dyDescent="0.25">
      <c r="A765">
        <v>764</v>
      </c>
    </row>
    <row r="766" spans="1:1" x14ac:dyDescent="0.25">
      <c r="A766">
        <v>765</v>
      </c>
    </row>
    <row r="767" spans="1:1" x14ac:dyDescent="0.25">
      <c r="A767">
        <v>766</v>
      </c>
    </row>
    <row r="768" spans="1:1" x14ac:dyDescent="0.25">
      <c r="A768">
        <v>767</v>
      </c>
    </row>
    <row r="769" spans="1:1" x14ac:dyDescent="0.25">
      <c r="A769">
        <v>768</v>
      </c>
    </row>
    <row r="770" spans="1:1" x14ac:dyDescent="0.25">
      <c r="A770">
        <v>769</v>
      </c>
    </row>
    <row r="771" spans="1:1" x14ac:dyDescent="0.25">
      <c r="A771">
        <v>770</v>
      </c>
    </row>
    <row r="772" spans="1:1" x14ac:dyDescent="0.25">
      <c r="A772">
        <v>771</v>
      </c>
    </row>
    <row r="773" spans="1:1" x14ac:dyDescent="0.25">
      <c r="A773">
        <v>772</v>
      </c>
    </row>
    <row r="774" spans="1:1" x14ac:dyDescent="0.25">
      <c r="A774">
        <v>773</v>
      </c>
    </row>
    <row r="775" spans="1:1" x14ac:dyDescent="0.25">
      <c r="A775">
        <v>774</v>
      </c>
    </row>
    <row r="776" spans="1:1" x14ac:dyDescent="0.25">
      <c r="A776">
        <v>775</v>
      </c>
    </row>
    <row r="777" spans="1:1" x14ac:dyDescent="0.25">
      <c r="A777">
        <v>776</v>
      </c>
    </row>
    <row r="778" spans="1:1" x14ac:dyDescent="0.25">
      <c r="A778">
        <v>777</v>
      </c>
    </row>
    <row r="779" spans="1:1" x14ac:dyDescent="0.25">
      <c r="A779">
        <v>778</v>
      </c>
    </row>
    <row r="780" spans="1:1" x14ac:dyDescent="0.25">
      <c r="A780">
        <v>779</v>
      </c>
    </row>
    <row r="781" spans="1:1" x14ac:dyDescent="0.25">
      <c r="A781">
        <v>780</v>
      </c>
    </row>
    <row r="782" spans="1:1" x14ac:dyDescent="0.25">
      <c r="A782">
        <v>781</v>
      </c>
    </row>
    <row r="783" spans="1:1" x14ac:dyDescent="0.25">
      <c r="A783">
        <v>782</v>
      </c>
    </row>
    <row r="784" spans="1:1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" x14ac:dyDescent="0.25">
      <c r="A993">
        <v>992</v>
      </c>
    </row>
    <row r="994" spans="1:1" x14ac:dyDescent="0.25">
      <c r="A994">
        <v>993</v>
      </c>
    </row>
    <row r="995" spans="1:1" x14ac:dyDescent="0.25">
      <c r="A995">
        <v>994</v>
      </c>
    </row>
    <row r="996" spans="1:1" x14ac:dyDescent="0.25">
      <c r="A996">
        <v>995</v>
      </c>
    </row>
    <row r="997" spans="1:1" x14ac:dyDescent="0.25">
      <c r="A997">
        <v>996</v>
      </c>
    </row>
    <row r="998" spans="1:1" x14ac:dyDescent="0.25">
      <c r="A998">
        <v>997</v>
      </c>
    </row>
    <row r="999" spans="1:1" x14ac:dyDescent="0.25">
      <c r="A999">
        <v>998</v>
      </c>
    </row>
    <row r="1000" spans="1:1" x14ac:dyDescent="0.25">
      <c r="A1000">
        <v>999</v>
      </c>
    </row>
    <row r="1001" spans="1:1" x14ac:dyDescent="0.25">
      <c r="A1001">
        <v>1000</v>
      </c>
    </row>
    <row r="1002" spans="1:1" x14ac:dyDescent="0.25">
      <c r="A1002">
        <v>1001</v>
      </c>
    </row>
    <row r="1003" spans="1:1" x14ac:dyDescent="0.25">
      <c r="A1003">
        <v>1002</v>
      </c>
    </row>
    <row r="1004" spans="1:1" x14ac:dyDescent="0.25">
      <c r="A1004">
        <v>1003</v>
      </c>
    </row>
    <row r="1005" spans="1:1" x14ac:dyDescent="0.25">
      <c r="A1005">
        <v>1004</v>
      </c>
    </row>
    <row r="1006" spans="1:1" x14ac:dyDescent="0.25">
      <c r="A1006">
        <v>1005</v>
      </c>
    </row>
    <row r="1007" spans="1:1" x14ac:dyDescent="0.25">
      <c r="A1007">
        <v>1006</v>
      </c>
    </row>
    <row r="1008" spans="1:1" x14ac:dyDescent="0.25">
      <c r="A1008">
        <v>1007</v>
      </c>
    </row>
    <row r="1009" spans="1:1" x14ac:dyDescent="0.25">
      <c r="A1009">
        <v>1008</v>
      </c>
    </row>
    <row r="1010" spans="1:1" x14ac:dyDescent="0.25">
      <c r="A1010">
        <v>1009</v>
      </c>
    </row>
    <row r="1011" spans="1:1" x14ac:dyDescent="0.25">
      <c r="A1011">
        <v>1010</v>
      </c>
    </row>
    <row r="1012" spans="1:1" x14ac:dyDescent="0.25">
      <c r="A1012">
        <v>1011</v>
      </c>
    </row>
    <row r="1013" spans="1:1" x14ac:dyDescent="0.25">
      <c r="A1013">
        <v>1012</v>
      </c>
    </row>
    <row r="1014" spans="1:1" x14ac:dyDescent="0.25">
      <c r="A1014">
        <v>1013</v>
      </c>
    </row>
    <row r="1015" spans="1:1" x14ac:dyDescent="0.25">
      <c r="A1015">
        <v>1014</v>
      </c>
    </row>
    <row r="1016" spans="1:1" x14ac:dyDescent="0.25">
      <c r="A1016">
        <v>1015</v>
      </c>
    </row>
    <row r="1017" spans="1:1" x14ac:dyDescent="0.25">
      <c r="A1017">
        <v>1016</v>
      </c>
    </row>
    <row r="1018" spans="1:1" x14ac:dyDescent="0.25">
      <c r="A1018">
        <v>1017</v>
      </c>
    </row>
    <row r="1019" spans="1:1" x14ac:dyDescent="0.25">
      <c r="A1019">
        <v>1018</v>
      </c>
    </row>
    <row r="1020" spans="1:1" x14ac:dyDescent="0.25">
      <c r="A1020">
        <v>1019</v>
      </c>
    </row>
    <row r="1021" spans="1:1" x14ac:dyDescent="0.25">
      <c r="A1021">
        <v>1020</v>
      </c>
    </row>
    <row r="1022" spans="1:1" x14ac:dyDescent="0.25">
      <c r="A1022">
        <v>1021</v>
      </c>
    </row>
    <row r="1023" spans="1:1" x14ac:dyDescent="0.25">
      <c r="A1023">
        <v>1022</v>
      </c>
    </row>
    <row r="1024" spans="1:1" x14ac:dyDescent="0.25">
      <c r="A1024">
        <v>1023</v>
      </c>
    </row>
    <row r="1025" spans="1:1" x14ac:dyDescent="0.25">
      <c r="A1025">
        <v>1024</v>
      </c>
    </row>
    <row r="1026" spans="1:1" x14ac:dyDescent="0.25">
      <c r="A1026">
        <v>1025</v>
      </c>
    </row>
    <row r="1027" spans="1:1" x14ac:dyDescent="0.25">
      <c r="A1027">
        <v>1026</v>
      </c>
    </row>
    <row r="1028" spans="1:1" x14ac:dyDescent="0.25">
      <c r="A1028">
        <v>1027</v>
      </c>
    </row>
    <row r="1029" spans="1:1" x14ac:dyDescent="0.25">
      <c r="A1029">
        <v>1028</v>
      </c>
    </row>
    <row r="1030" spans="1:1" x14ac:dyDescent="0.25">
      <c r="A1030">
        <v>1029</v>
      </c>
    </row>
    <row r="1031" spans="1:1" x14ac:dyDescent="0.25">
      <c r="A1031">
        <v>1030</v>
      </c>
    </row>
    <row r="1032" spans="1:1" x14ac:dyDescent="0.25">
      <c r="A1032">
        <v>1031</v>
      </c>
    </row>
    <row r="1033" spans="1:1" x14ac:dyDescent="0.25">
      <c r="A1033">
        <v>1032</v>
      </c>
    </row>
    <row r="1034" spans="1:1" x14ac:dyDescent="0.25">
      <c r="A1034">
        <v>1033</v>
      </c>
    </row>
    <row r="1035" spans="1:1" x14ac:dyDescent="0.25">
      <c r="A1035">
        <v>1034</v>
      </c>
    </row>
    <row r="1036" spans="1:1" x14ac:dyDescent="0.25">
      <c r="A1036">
        <v>1035</v>
      </c>
    </row>
    <row r="1037" spans="1:1" x14ac:dyDescent="0.25">
      <c r="A1037">
        <v>1036</v>
      </c>
    </row>
    <row r="1038" spans="1:1" x14ac:dyDescent="0.25">
      <c r="A1038">
        <v>1037</v>
      </c>
    </row>
    <row r="1039" spans="1:1" x14ac:dyDescent="0.25">
      <c r="A1039">
        <v>1038</v>
      </c>
    </row>
    <row r="1040" spans="1:1" x14ac:dyDescent="0.25">
      <c r="A1040">
        <v>1039</v>
      </c>
    </row>
    <row r="1041" spans="1:1" x14ac:dyDescent="0.25">
      <c r="A1041">
        <v>1040</v>
      </c>
    </row>
    <row r="1042" spans="1:1" x14ac:dyDescent="0.25">
      <c r="A1042">
        <v>1041</v>
      </c>
    </row>
    <row r="1043" spans="1:1" x14ac:dyDescent="0.25">
      <c r="A1043">
        <v>1042</v>
      </c>
    </row>
    <row r="1044" spans="1:1" x14ac:dyDescent="0.25">
      <c r="A1044">
        <v>1043</v>
      </c>
    </row>
    <row r="1045" spans="1:1" x14ac:dyDescent="0.25">
      <c r="A1045">
        <v>1044</v>
      </c>
    </row>
    <row r="1046" spans="1:1" x14ac:dyDescent="0.25">
      <c r="A1046">
        <v>1045</v>
      </c>
    </row>
    <row r="1047" spans="1:1" x14ac:dyDescent="0.25">
      <c r="A1047">
        <v>1046</v>
      </c>
    </row>
    <row r="1048" spans="1:1" x14ac:dyDescent="0.25">
      <c r="A1048">
        <v>1047</v>
      </c>
    </row>
    <row r="1049" spans="1:1" x14ac:dyDescent="0.25">
      <c r="A1049">
        <v>1048</v>
      </c>
    </row>
    <row r="1050" spans="1:1" x14ac:dyDescent="0.25">
      <c r="A1050">
        <v>1049</v>
      </c>
    </row>
    <row r="1051" spans="1:1" x14ac:dyDescent="0.25">
      <c r="A1051">
        <v>1050</v>
      </c>
    </row>
    <row r="1052" spans="1:1" x14ac:dyDescent="0.25">
      <c r="A1052">
        <v>1051</v>
      </c>
    </row>
    <row r="1053" spans="1:1" x14ac:dyDescent="0.25">
      <c r="A1053">
        <v>1052</v>
      </c>
    </row>
    <row r="1054" spans="1:1" x14ac:dyDescent="0.25">
      <c r="A1054">
        <v>1053</v>
      </c>
    </row>
    <row r="1055" spans="1:1" x14ac:dyDescent="0.25">
      <c r="A1055">
        <v>1054</v>
      </c>
    </row>
    <row r="1056" spans="1:1" x14ac:dyDescent="0.25">
      <c r="A1056">
        <v>1055</v>
      </c>
    </row>
    <row r="1057" spans="1:1" x14ac:dyDescent="0.25">
      <c r="A1057">
        <v>1056</v>
      </c>
    </row>
    <row r="1058" spans="1:1" x14ac:dyDescent="0.25">
      <c r="A1058">
        <v>1057</v>
      </c>
    </row>
    <row r="1059" spans="1:1" x14ac:dyDescent="0.25">
      <c r="A1059">
        <v>1058</v>
      </c>
    </row>
    <row r="1060" spans="1:1" x14ac:dyDescent="0.25">
      <c r="A1060">
        <v>1059</v>
      </c>
    </row>
    <row r="1061" spans="1:1" x14ac:dyDescent="0.25">
      <c r="A1061">
        <v>1060</v>
      </c>
    </row>
    <row r="1062" spans="1:1" x14ac:dyDescent="0.25">
      <c r="A1062">
        <v>1061</v>
      </c>
    </row>
    <row r="1063" spans="1:1" x14ac:dyDescent="0.25">
      <c r="A1063">
        <v>1062</v>
      </c>
    </row>
    <row r="1064" spans="1:1" x14ac:dyDescent="0.25">
      <c r="A1064">
        <v>1063</v>
      </c>
    </row>
    <row r="1065" spans="1:1" x14ac:dyDescent="0.25">
      <c r="A1065">
        <v>1064</v>
      </c>
    </row>
    <row r="1066" spans="1:1" x14ac:dyDescent="0.25">
      <c r="A1066">
        <v>1065</v>
      </c>
    </row>
    <row r="1067" spans="1:1" x14ac:dyDescent="0.25">
      <c r="A1067">
        <v>1066</v>
      </c>
    </row>
    <row r="1068" spans="1:1" x14ac:dyDescent="0.25">
      <c r="A1068">
        <v>1067</v>
      </c>
    </row>
    <row r="1069" spans="1:1" x14ac:dyDescent="0.25">
      <c r="A1069">
        <v>1068</v>
      </c>
    </row>
    <row r="1070" spans="1:1" x14ac:dyDescent="0.25">
      <c r="A1070">
        <v>1069</v>
      </c>
    </row>
    <row r="1071" spans="1:1" x14ac:dyDescent="0.25">
      <c r="A1071">
        <v>1070</v>
      </c>
    </row>
    <row r="1072" spans="1:1" x14ac:dyDescent="0.25">
      <c r="A1072">
        <v>1071</v>
      </c>
    </row>
    <row r="1073" spans="1:1" x14ac:dyDescent="0.25">
      <c r="A1073">
        <v>1072</v>
      </c>
    </row>
    <row r="1074" spans="1:1" x14ac:dyDescent="0.25">
      <c r="A1074">
        <v>1073</v>
      </c>
    </row>
    <row r="1075" spans="1:1" x14ac:dyDescent="0.25">
      <c r="A1075">
        <v>1074</v>
      </c>
    </row>
    <row r="1076" spans="1:1" x14ac:dyDescent="0.25">
      <c r="A1076">
        <v>1075</v>
      </c>
    </row>
    <row r="1077" spans="1:1" x14ac:dyDescent="0.25">
      <c r="A1077">
        <v>1076</v>
      </c>
    </row>
    <row r="1078" spans="1:1" x14ac:dyDescent="0.25">
      <c r="A1078">
        <v>1077</v>
      </c>
    </row>
    <row r="1079" spans="1:1" x14ac:dyDescent="0.25">
      <c r="A1079">
        <v>1078</v>
      </c>
    </row>
    <row r="1080" spans="1:1" x14ac:dyDescent="0.25">
      <c r="A1080">
        <v>1079</v>
      </c>
    </row>
    <row r="1081" spans="1:1" x14ac:dyDescent="0.25">
      <c r="A1081">
        <v>1080</v>
      </c>
    </row>
    <row r="1082" spans="1:1" x14ac:dyDescent="0.25">
      <c r="A1082">
        <v>1081</v>
      </c>
    </row>
    <row r="1083" spans="1:1" x14ac:dyDescent="0.25">
      <c r="A1083">
        <v>1082</v>
      </c>
    </row>
    <row r="1084" spans="1:1" x14ac:dyDescent="0.25">
      <c r="A1084">
        <v>1083</v>
      </c>
    </row>
    <row r="1085" spans="1:1" x14ac:dyDescent="0.25">
      <c r="A1085">
        <v>1084</v>
      </c>
    </row>
    <row r="1086" spans="1:1" x14ac:dyDescent="0.25">
      <c r="A1086">
        <v>1085</v>
      </c>
    </row>
    <row r="1087" spans="1:1" x14ac:dyDescent="0.25">
      <c r="A1087">
        <v>1086</v>
      </c>
    </row>
    <row r="1088" spans="1:1" x14ac:dyDescent="0.25">
      <c r="A1088">
        <v>1087</v>
      </c>
    </row>
    <row r="1089" spans="1:1" x14ac:dyDescent="0.25">
      <c r="A1089">
        <v>1088</v>
      </c>
    </row>
    <row r="1090" spans="1:1" x14ac:dyDescent="0.25">
      <c r="A1090">
        <v>1089</v>
      </c>
    </row>
    <row r="1091" spans="1:1" x14ac:dyDescent="0.25">
      <c r="A1091">
        <v>1090</v>
      </c>
    </row>
    <row r="1092" spans="1:1" x14ac:dyDescent="0.25">
      <c r="A1092">
        <v>1091</v>
      </c>
    </row>
    <row r="1093" spans="1:1" x14ac:dyDescent="0.25">
      <c r="A1093">
        <v>1092</v>
      </c>
    </row>
    <row r="1094" spans="1:1" x14ac:dyDescent="0.25">
      <c r="A1094">
        <v>1093</v>
      </c>
    </row>
    <row r="1095" spans="1:1" x14ac:dyDescent="0.25">
      <c r="A1095">
        <v>1094</v>
      </c>
    </row>
    <row r="1096" spans="1:1" x14ac:dyDescent="0.25">
      <c r="A1096">
        <v>1095</v>
      </c>
    </row>
    <row r="1097" spans="1:1" x14ac:dyDescent="0.25">
      <c r="A1097">
        <v>1096</v>
      </c>
    </row>
    <row r="1098" spans="1:1" x14ac:dyDescent="0.25">
      <c r="A1098">
        <v>1097</v>
      </c>
    </row>
    <row r="1099" spans="1:1" x14ac:dyDescent="0.25">
      <c r="A1099">
        <v>1098</v>
      </c>
    </row>
    <row r="1100" spans="1:1" x14ac:dyDescent="0.25">
      <c r="A1100">
        <v>1099</v>
      </c>
    </row>
    <row r="1101" spans="1:1" x14ac:dyDescent="0.25">
      <c r="A1101">
        <v>1100</v>
      </c>
    </row>
    <row r="1102" spans="1:1" x14ac:dyDescent="0.25">
      <c r="A1102">
        <v>1101</v>
      </c>
    </row>
    <row r="1103" spans="1:1" x14ac:dyDescent="0.25">
      <c r="A1103">
        <v>1102</v>
      </c>
    </row>
    <row r="1104" spans="1:1" x14ac:dyDescent="0.25">
      <c r="A1104">
        <v>1103</v>
      </c>
    </row>
    <row r="1105" spans="1:1" x14ac:dyDescent="0.25">
      <c r="A1105">
        <v>1104</v>
      </c>
    </row>
    <row r="1106" spans="1:1" x14ac:dyDescent="0.25">
      <c r="A1106">
        <v>1105</v>
      </c>
    </row>
    <row r="1107" spans="1:1" x14ac:dyDescent="0.25">
      <c r="A1107">
        <v>1106</v>
      </c>
    </row>
    <row r="1108" spans="1:1" x14ac:dyDescent="0.25">
      <c r="A1108">
        <v>1107</v>
      </c>
    </row>
    <row r="1109" spans="1:1" x14ac:dyDescent="0.25">
      <c r="A1109">
        <v>1108</v>
      </c>
    </row>
    <row r="1110" spans="1:1" x14ac:dyDescent="0.25">
      <c r="A1110">
        <v>1109</v>
      </c>
    </row>
    <row r="1111" spans="1:1" x14ac:dyDescent="0.25">
      <c r="A1111">
        <v>1110</v>
      </c>
    </row>
    <row r="1112" spans="1:1" x14ac:dyDescent="0.25">
      <c r="A1112">
        <v>1111</v>
      </c>
    </row>
    <row r="1113" spans="1:1" x14ac:dyDescent="0.25">
      <c r="A1113">
        <v>1112</v>
      </c>
    </row>
    <row r="1114" spans="1:1" x14ac:dyDescent="0.25">
      <c r="A1114">
        <v>1113</v>
      </c>
    </row>
    <row r="1115" spans="1:1" x14ac:dyDescent="0.25">
      <c r="A1115">
        <v>1114</v>
      </c>
    </row>
    <row r="1116" spans="1:1" x14ac:dyDescent="0.25">
      <c r="A1116">
        <v>1115</v>
      </c>
    </row>
    <row r="1117" spans="1:1" x14ac:dyDescent="0.25">
      <c r="A1117">
        <v>1116</v>
      </c>
    </row>
    <row r="1118" spans="1:1" x14ac:dyDescent="0.25">
      <c r="A1118">
        <v>1117</v>
      </c>
    </row>
    <row r="1119" spans="1:1" x14ac:dyDescent="0.25">
      <c r="A1119">
        <v>1118</v>
      </c>
    </row>
    <row r="1120" spans="1:1" x14ac:dyDescent="0.25">
      <c r="A1120">
        <v>1119</v>
      </c>
    </row>
    <row r="1121" spans="1:1" x14ac:dyDescent="0.25">
      <c r="A1121">
        <v>1120</v>
      </c>
    </row>
    <row r="1122" spans="1:1" x14ac:dyDescent="0.25">
      <c r="A1122">
        <v>1121</v>
      </c>
    </row>
    <row r="1123" spans="1:1" x14ac:dyDescent="0.25">
      <c r="A1123">
        <v>1122</v>
      </c>
    </row>
    <row r="1124" spans="1:1" x14ac:dyDescent="0.25">
      <c r="A1124">
        <v>1123</v>
      </c>
    </row>
    <row r="1125" spans="1:1" x14ac:dyDescent="0.25">
      <c r="A1125">
        <v>1124</v>
      </c>
    </row>
    <row r="1126" spans="1:1" x14ac:dyDescent="0.25">
      <c r="A1126">
        <v>1125</v>
      </c>
    </row>
    <row r="1127" spans="1:1" x14ac:dyDescent="0.25">
      <c r="A1127">
        <v>1126</v>
      </c>
    </row>
    <row r="1128" spans="1:1" x14ac:dyDescent="0.25">
      <c r="A1128">
        <v>1127</v>
      </c>
    </row>
    <row r="1129" spans="1:1" x14ac:dyDescent="0.25">
      <c r="A1129">
        <v>1128</v>
      </c>
    </row>
    <row r="1130" spans="1:1" x14ac:dyDescent="0.25">
      <c r="A1130">
        <v>1129</v>
      </c>
    </row>
    <row r="1131" spans="1:1" x14ac:dyDescent="0.25">
      <c r="A1131">
        <v>1130</v>
      </c>
    </row>
    <row r="1132" spans="1:1" x14ac:dyDescent="0.25">
      <c r="A1132">
        <v>1131</v>
      </c>
    </row>
    <row r="1133" spans="1:1" x14ac:dyDescent="0.25">
      <c r="A1133">
        <v>1132</v>
      </c>
    </row>
    <row r="1134" spans="1:1" x14ac:dyDescent="0.25">
      <c r="A1134">
        <v>1133</v>
      </c>
    </row>
    <row r="1135" spans="1:1" x14ac:dyDescent="0.25">
      <c r="A1135">
        <v>1134</v>
      </c>
    </row>
    <row r="1136" spans="1:1" x14ac:dyDescent="0.25">
      <c r="A1136">
        <v>1135</v>
      </c>
    </row>
    <row r="1137" spans="1:1" x14ac:dyDescent="0.25">
      <c r="A1137">
        <v>1136</v>
      </c>
    </row>
    <row r="1138" spans="1:1" x14ac:dyDescent="0.25">
      <c r="A1138">
        <v>1137</v>
      </c>
    </row>
    <row r="1139" spans="1:1" x14ac:dyDescent="0.25">
      <c r="A1139">
        <v>1138</v>
      </c>
    </row>
    <row r="1140" spans="1:1" x14ac:dyDescent="0.25">
      <c r="A1140">
        <v>1139</v>
      </c>
    </row>
    <row r="1141" spans="1:1" x14ac:dyDescent="0.25">
      <c r="A1141">
        <v>1140</v>
      </c>
    </row>
    <row r="1142" spans="1:1" x14ac:dyDescent="0.25">
      <c r="A1142">
        <v>1141</v>
      </c>
    </row>
    <row r="1143" spans="1:1" x14ac:dyDescent="0.25">
      <c r="A1143">
        <v>1142</v>
      </c>
    </row>
    <row r="1144" spans="1:1" x14ac:dyDescent="0.25">
      <c r="A1144">
        <v>1143</v>
      </c>
    </row>
    <row r="1145" spans="1:1" x14ac:dyDescent="0.25">
      <c r="A1145">
        <v>1144</v>
      </c>
    </row>
    <row r="1146" spans="1:1" x14ac:dyDescent="0.25">
      <c r="A1146">
        <v>1145</v>
      </c>
    </row>
    <row r="1147" spans="1:1" x14ac:dyDescent="0.25">
      <c r="A1147">
        <v>1146</v>
      </c>
    </row>
    <row r="1148" spans="1:1" x14ac:dyDescent="0.25">
      <c r="A1148">
        <v>1147</v>
      </c>
    </row>
    <row r="1149" spans="1:1" x14ac:dyDescent="0.25">
      <c r="A1149">
        <v>1148</v>
      </c>
    </row>
    <row r="1150" spans="1:1" x14ac:dyDescent="0.25">
      <c r="A1150">
        <v>1149</v>
      </c>
    </row>
    <row r="1151" spans="1:1" x14ac:dyDescent="0.25">
      <c r="A1151">
        <v>1150</v>
      </c>
    </row>
    <row r="1152" spans="1:1" x14ac:dyDescent="0.25">
      <c r="A1152">
        <v>1151</v>
      </c>
    </row>
    <row r="1153" spans="1:1" x14ac:dyDescent="0.25">
      <c r="A1153">
        <v>1152</v>
      </c>
    </row>
    <row r="1154" spans="1:1" x14ac:dyDescent="0.25">
      <c r="A1154">
        <v>1153</v>
      </c>
    </row>
    <row r="1155" spans="1:1" x14ac:dyDescent="0.25">
      <c r="A1155">
        <v>1154</v>
      </c>
    </row>
    <row r="1156" spans="1:1" x14ac:dyDescent="0.25">
      <c r="A1156">
        <v>1155</v>
      </c>
    </row>
    <row r="1157" spans="1:1" x14ac:dyDescent="0.25">
      <c r="A1157">
        <v>1156</v>
      </c>
    </row>
    <row r="1158" spans="1:1" x14ac:dyDescent="0.25">
      <c r="A1158">
        <v>1157</v>
      </c>
    </row>
    <row r="1159" spans="1:1" x14ac:dyDescent="0.25">
      <c r="A1159">
        <v>1158</v>
      </c>
    </row>
    <row r="1160" spans="1:1" x14ac:dyDescent="0.25">
      <c r="A1160">
        <v>1159</v>
      </c>
    </row>
    <row r="1161" spans="1:1" x14ac:dyDescent="0.25">
      <c r="A1161">
        <v>1160</v>
      </c>
    </row>
    <row r="1162" spans="1:1" x14ac:dyDescent="0.25">
      <c r="A1162">
        <v>1161</v>
      </c>
    </row>
    <row r="1163" spans="1:1" x14ac:dyDescent="0.25">
      <c r="A1163">
        <v>1162</v>
      </c>
    </row>
    <row r="1164" spans="1:1" x14ac:dyDescent="0.25">
      <c r="A1164">
        <v>1163</v>
      </c>
    </row>
    <row r="1165" spans="1:1" x14ac:dyDescent="0.25">
      <c r="A1165">
        <v>1164</v>
      </c>
    </row>
    <row r="1166" spans="1:1" x14ac:dyDescent="0.25">
      <c r="A1166">
        <v>1165</v>
      </c>
    </row>
    <row r="1167" spans="1:1" x14ac:dyDescent="0.25">
      <c r="A1167">
        <v>1166</v>
      </c>
    </row>
    <row r="1168" spans="1:1" x14ac:dyDescent="0.25">
      <c r="A1168">
        <v>1167</v>
      </c>
    </row>
    <row r="1169" spans="1:1" x14ac:dyDescent="0.25">
      <c r="A1169">
        <v>1168</v>
      </c>
    </row>
    <row r="1170" spans="1:1" x14ac:dyDescent="0.25">
      <c r="A1170">
        <v>1169</v>
      </c>
    </row>
    <row r="1171" spans="1:1" x14ac:dyDescent="0.25">
      <c r="A1171">
        <v>1170</v>
      </c>
    </row>
    <row r="1172" spans="1:1" x14ac:dyDescent="0.25">
      <c r="A1172">
        <v>1171</v>
      </c>
    </row>
    <row r="1173" spans="1:1" x14ac:dyDescent="0.25">
      <c r="A1173">
        <v>1172</v>
      </c>
    </row>
    <row r="1174" spans="1:1" x14ac:dyDescent="0.25">
      <c r="A1174">
        <v>1173</v>
      </c>
    </row>
    <row r="1175" spans="1:1" x14ac:dyDescent="0.25">
      <c r="A1175">
        <v>1174</v>
      </c>
    </row>
    <row r="1176" spans="1:1" x14ac:dyDescent="0.25">
      <c r="A1176">
        <v>1175</v>
      </c>
    </row>
    <row r="1177" spans="1:1" x14ac:dyDescent="0.25">
      <c r="A1177">
        <v>1176</v>
      </c>
    </row>
    <row r="1178" spans="1:1" x14ac:dyDescent="0.25">
      <c r="A1178">
        <v>1177</v>
      </c>
    </row>
    <row r="1179" spans="1:1" x14ac:dyDescent="0.25">
      <c r="A1179">
        <v>1178</v>
      </c>
    </row>
    <row r="1180" spans="1:1" x14ac:dyDescent="0.25">
      <c r="A1180">
        <v>1179</v>
      </c>
    </row>
    <row r="1181" spans="1:1" x14ac:dyDescent="0.25">
      <c r="A1181">
        <v>1180</v>
      </c>
    </row>
    <row r="1182" spans="1:1" x14ac:dyDescent="0.25">
      <c r="A1182">
        <v>1181</v>
      </c>
    </row>
    <row r="1183" spans="1:1" x14ac:dyDescent="0.25">
      <c r="A1183">
        <v>1182</v>
      </c>
    </row>
    <row r="1184" spans="1:1" x14ac:dyDescent="0.25">
      <c r="A1184">
        <v>1183</v>
      </c>
    </row>
    <row r="1185" spans="1:1" x14ac:dyDescent="0.25">
      <c r="A1185">
        <v>1184</v>
      </c>
    </row>
    <row r="1186" spans="1:1" x14ac:dyDescent="0.25">
      <c r="A1186">
        <v>1185</v>
      </c>
    </row>
    <row r="1187" spans="1:1" x14ac:dyDescent="0.25">
      <c r="A1187">
        <v>1186</v>
      </c>
    </row>
    <row r="1188" spans="1:1" x14ac:dyDescent="0.25">
      <c r="A1188">
        <v>1187</v>
      </c>
    </row>
    <row r="1189" spans="1:1" x14ac:dyDescent="0.25">
      <c r="A1189">
        <v>1188</v>
      </c>
    </row>
    <row r="1190" spans="1:1" x14ac:dyDescent="0.25">
      <c r="A1190">
        <v>1189</v>
      </c>
    </row>
    <row r="1191" spans="1:1" x14ac:dyDescent="0.25">
      <c r="A1191">
        <v>1190</v>
      </c>
    </row>
    <row r="1192" spans="1:1" x14ac:dyDescent="0.25">
      <c r="A1192">
        <v>1191</v>
      </c>
    </row>
    <row r="1193" spans="1:1" x14ac:dyDescent="0.25">
      <c r="A1193">
        <v>1192</v>
      </c>
    </row>
    <row r="1194" spans="1:1" x14ac:dyDescent="0.25">
      <c r="A1194">
        <v>1193</v>
      </c>
    </row>
    <row r="1195" spans="1:1" x14ac:dyDescent="0.25">
      <c r="A1195">
        <v>1194</v>
      </c>
    </row>
    <row r="1196" spans="1:1" x14ac:dyDescent="0.25">
      <c r="A1196">
        <v>1195</v>
      </c>
    </row>
    <row r="1197" spans="1:1" x14ac:dyDescent="0.25">
      <c r="A1197">
        <v>1196</v>
      </c>
    </row>
    <row r="1198" spans="1:1" x14ac:dyDescent="0.25">
      <c r="A1198">
        <v>1197</v>
      </c>
    </row>
    <row r="1199" spans="1:1" x14ac:dyDescent="0.25">
      <c r="A1199">
        <v>1198</v>
      </c>
    </row>
    <row r="1200" spans="1:1" x14ac:dyDescent="0.25">
      <c r="A1200">
        <v>1199</v>
      </c>
    </row>
    <row r="1201" spans="1:1" x14ac:dyDescent="0.25">
      <c r="A1201">
        <v>1200</v>
      </c>
    </row>
    <row r="1202" spans="1:1" x14ac:dyDescent="0.25">
      <c r="A1202">
        <v>1201</v>
      </c>
    </row>
    <row r="1203" spans="1:1" x14ac:dyDescent="0.25">
      <c r="A1203">
        <v>1202</v>
      </c>
    </row>
    <row r="1204" spans="1:1" x14ac:dyDescent="0.25">
      <c r="A1204">
        <v>1203</v>
      </c>
    </row>
    <row r="1205" spans="1:1" x14ac:dyDescent="0.25">
      <c r="A1205">
        <v>1204</v>
      </c>
    </row>
    <row r="1206" spans="1:1" x14ac:dyDescent="0.25">
      <c r="A1206">
        <v>1205</v>
      </c>
    </row>
    <row r="1207" spans="1:1" x14ac:dyDescent="0.25">
      <c r="A1207">
        <v>1206</v>
      </c>
    </row>
    <row r="1208" spans="1:1" x14ac:dyDescent="0.25">
      <c r="A1208">
        <v>1207</v>
      </c>
    </row>
    <row r="1209" spans="1:1" x14ac:dyDescent="0.25">
      <c r="A1209">
        <v>1208</v>
      </c>
    </row>
    <row r="1210" spans="1:1" x14ac:dyDescent="0.25">
      <c r="A1210">
        <v>1209</v>
      </c>
    </row>
    <row r="1211" spans="1:1" x14ac:dyDescent="0.25">
      <c r="A1211">
        <v>1210</v>
      </c>
    </row>
    <row r="1212" spans="1:1" x14ac:dyDescent="0.25">
      <c r="A1212">
        <v>1211</v>
      </c>
    </row>
    <row r="1213" spans="1:1" x14ac:dyDescent="0.25">
      <c r="A1213">
        <v>1212</v>
      </c>
    </row>
    <row r="1214" spans="1:1" x14ac:dyDescent="0.25">
      <c r="A1214">
        <v>1213</v>
      </c>
    </row>
    <row r="1215" spans="1:1" x14ac:dyDescent="0.25">
      <c r="A1215">
        <v>1214</v>
      </c>
    </row>
    <row r="1216" spans="1:1" x14ac:dyDescent="0.25">
      <c r="A1216">
        <v>1215</v>
      </c>
    </row>
    <row r="1217" spans="1:1" x14ac:dyDescent="0.25">
      <c r="A1217">
        <v>1216</v>
      </c>
    </row>
    <row r="1218" spans="1:1" x14ac:dyDescent="0.25">
      <c r="A1218">
        <v>1217</v>
      </c>
    </row>
    <row r="1219" spans="1:1" x14ac:dyDescent="0.25">
      <c r="A1219">
        <v>1218</v>
      </c>
    </row>
    <row r="1220" spans="1:1" x14ac:dyDescent="0.25">
      <c r="A1220">
        <v>1219</v>
      </c>
    </row>
    <row r="1221" spans="1:1" x14ac:dyDescent="0.25">
      <c r="A1221">
        <v>1220</v>
      </c>
    </row>
    <row r="1222" spans="1:1" x14ac:dyDescent="0.25">
      <c r="A1222">
        <v>1221</v>
      </c>
    </row>
    <row r="1223" spans="1:1" x14ac:dyDescent="0.25">
      <c r="A1223">
        <v>1222</v>
      </c>
    </row>
    <row r="1224" spans="1:1" x14ac:dyDescent="0.25">
      <c r="A1224">
        <v>1223</v>
      </c>
    </row>
    <row r="1225" spans="1:1" x14ac:dyDescent="0.25">
      <c r="A1225">
        <v>1224</v>
      </c>
    </row>
    <row r="1226" spans="1:1" x14ac:dyDescent="0.25">
      <c r="A1226">
        <v>1225</v>
      </c>
    </row>
    <row r="1227" spans="1:1" x14ac:dyDescent="0.25">
      <c r="A1227">
        <v>1226</v>
      </c>
    </row>
    <row r="1228" spans="1:1" x14ac:dyDescent="0.25">
      <c r="A1228">
        <v>1227</v>
      </c>
    </row>
    <row r="1229" spans="1:1" x14ac:dyDescent="0.25">
      <c r="A1229">
        <v>1228</v>
      </c>
    </row>
    <row r="1230" spans="1:1" x14ac:dyDescent="0.25">
      <c r="A1230">
        <v>1229</v>
      </c>
    </row>
    <row r="1231" spans="1:1" x14ac:dyDescent="0.25">
      <c r="A1231">
        <v>1230</v>
      </c>
    </row>
    <row r="1232" spans="1:1" x14ac:dyDescent="0.25">
      <c r="A1232">
        <v>1231</v>
      </c>
    </row>
    <row r="1233" spans="1:1" x14ac:dyDescent="0.25">
      <c r="A1233">
        <v>1232</v>
      </c>
    </row>
    <row r="1234" spans="1:1" x14ac:dyDescent="0.25">
      <c r="A1234">
        <v>1233</v>
      </c>
    </row>
    <row r="1235" spans="1:1" x14ac:dyDescent="0.25">
      <c r="A1235">
        <v>1234</v>
      </c>
    </row>
    <row r="1236" spans="1:1" x14ac:dyDescent="0.25">
      <c r="A1236">
        <v>1235</v>
      </c>
    </row>
    <row r="1237" spans="1:1" x14ac:dyDescent="0.25">
      <c r="A1237">
        <v>1236</v>
      </c>
    </row>
    <row r="1238" spans="1:1" x14ac:dyDescent="0.25">
      <c r="A1238">
        <v>1237</v>
      </c>
    </row>
    <row r="1239" spans="1:1" x14ac:dyDescent="0.25">
      <c r="A1239">
        <v>1238</v>
      </c>
    </row>
    <row r="1240" spans="1:1" x14ac:dyDescent="0.25">
      <c r="A1240">
        <v>1239</v>
      </c>
    </row>
    <row r="1241" spans="1:1" x14ac:dyDescent="0.25">
      <c r="A1241">
        <v>1240</v>
      </c>
    </row>
    <row r="1242" spans="1:1" x14ac:dyDescent="0.25">
      <c r="A1242">
        <v>1241</v>
      </c>
    </row>
    <row r="1243" spans="1:1" x14ac:dyDescent="0.25">
      <c r="A1243">
        <v>1242</v>
      </c>
    </row>
    <row r="1244" spans="1:1" x14ac:dyDescent="0.25">
      <c r="A1244">
        <v>1243</v>
      </c>
    </row>
    <row r="1245" spans="1:1" x14ac:dyDescent="0.25">
      <c r="A1245">
        <v>1244</v>
      </c>
    </row>
    <row r="1246" spans="1:1" x14ac:dyDescent="0.25">
      <c r="A1246">
        <v>1245</v>
      </c>
    </row>
    <row r="1247" spans="1:1" x14ac:dyDescent="0.25">
      <c r="A1247">
        <v>1246</v>
      </c>
    </row>
    <row r="1248" spans="1:1" x14ac:dyDescent="0.25">
      <c r="A1248">
        <v>1247</v>
      </c>
    </row>
    <row r="1249" spans="1:1" x14ac:dyDescent="0.25">
      <c r="A1249">
        <v>1248</v>
      </c>
    </row>
    <row r="1250" spans="1:1" x14ac:dyDescent="0.25">
      <c r="A1250">
        <v>1249</v>
      </c>
    </row>
    <row r="1251" spans="1:1" x14ac:dyDescent="0.25">
      <c r="A1251">
        <v>1250</v>
      </c>
    </row>
    <row r="1252" spans="1:1" x14ac:dyDescent="0.25">
      <c r="A1252">
        <v>1251</v>
      </c>
    </row>
    <row r="1253" spans="1:1" x14ac:dyDescent="0.25">
      <c r="A1253">
        <v>1252</v>
      </c>
    </row>
    <row r="1254" spans="1:1" x14ac:dyDescent="0.25">
      <c r="A1254">
        <v>1253</v>
      </c>
    </row>
    <row r="1255" spans="1:1" x14ac:dyDescent="0.25">
      <c r="A1255">
        <v>1254</v>
      </c>
    </row>
    <row r="1256" spans="1:1" x14ac:dyDescent="0.25">
      <c r="A1256">
        <v>1255</v>
      </c>
    </row>
    <row r="1257" spans="1:1" x14ac:dyDescent="0.25">
      <c r="A1257">
        <v>1256</v>
      </c>
    </row>
    <row r="1258" spans="1:1" x14ac:dyDescent="0.25">
      <c r="A1258">
        <v>1257</v>
      </c>
    </row>
    <row r="1259" spans="1:1" x14ac:dyDescent="0.25">
      <c r="A1259">
        <v>1258</v>
      </c>
    </row>
    <row r="1260" spans="1:1" x14ac:dyDescent="0.25">
      <c r="A1260">
        <v>1259</v>
      </c>
    </row>
    <row r="1261" spans="1:1" x14ac:dyDescent="0.25">
      <c r="A1261">
        <v>1260</v>
      </c>
    </row>
    <row r="1262" spans="1:1" x14ac:dyDescent="0.25">
      <c r="A1262">
        <v>1261</v>
      </c>
    </row>
    <row r="1263" spans="1:1" x14ac:dyDescent="0.25">
      <c r="A1263">
        <v>1262</v>
      </c>
    </row>
    <row r="1264" spans="1:1" x14ac:dyDescent="0.25">
      <c r="A1264">
        <v>1263</v>
      </c>
    </row>
    <row r="1265" spans="1:1" x14ac:dyDescent="0.25">
      <c r="A1265">
        <v>1264</v>
      </c>
    </row>
    <row r="1266" spans="1:1" x14ac:dyDescent="0.25">
      <c r="A1266">
        <v>1265</v>
      </c>
    </row>
    <row r="1267" spans="1:1" x14ac:dyDescent="0.25">
      <c r="A1267">
        <v>1266</v>
      </c>
    </row>
    <row r="1268" spans="1:1" x14ac:dyDescent="0.25">
      <c r="A1268">
        <v>1267</v>
      </c>
    </row>
    <row r="1269" spans="1:1" x14ac:dyDescent="0.25">
      <c r="A1269">
        <v>1268</v>
      </c>
    </row>
    <row r="1270" spans="1:1" x14ac:dyDescent="0.25">
      <c r="A1270">
        <v>1269</v>
      </c>
    </row>
    <row r="1271" spans="1:1" x14ac:dyDescent="0.25">
      <c r="A1271">
        <v>1270</v>
      </c>
    </row>
    <row r="1272" spans="1:1" x14ac:dyDescent="0.25">
      <c r="A1272">
        <v>1271</v>
      </c>
    </row>
    <row r="1273" spans="1:1" x14ac:dyDescent="0.25">
      <c r="A1273">
        <v>1272</v>
      </c>
    </row>
    <row r="1274" spans="1:1" x14ac:dyDescent="0.25">
      <c r="A1274">
        <v>1273</v>
      </c>
    </row>
    <row r="1275" spans="1:1" x14ac:dyDescent="0.25">
      <c r="A1275">
        <v>1274</v>
      </c>
    </row>
    <row r="1276" spans="1:1" x14ac:dyDescent="0.25">
      <c r="A1276">
        <v>1275</v>
      </c>
    </row>
    <row r="1277" spans="1:1" x14ac:dyDescent="0.25">
      <c r="A1277">
        <v>1276</v>
      </c>
    </row>
    <row r="1278" spans="1:1" x14ac:dyDescent="0.25">
      <c r="A1278">
        <v>1277</v>
      </c>
    </row>
    <row r="1279" spans="1:1" x14ac:dyDescent="0.25">
      <c r="A1279">
        <v>1278</v>
      </c>
    </row>
    <row r="1280" spans="1:1" x14ac:dyDescent="0.25">
      <c r="A1280">
        <v>1279</v>
      </c>
    </row>
    <row r="1281" spans="1:1" x14ac:dyDescent="0.25">
      <c r="A1281">
        <v>1280</v>
      </c>
    </row>
    <row r="1282" spans="1:1" x14ac:dyDescent="0.25">
      <c r="A1282">
        <v>1281</v>
      </c>
    </row>
    <row r="1283" spans="1:1" x14ac:dyDescent="0.25">
      <c r="A1283">
        <v>1282</v>
      </c>
    </row>
    <row r="1284" spans="1:1" x14ac:dyDescent="0.25">
      <c r="A1284">
        <v>1283</v>
      </c>
    </row>
    <row r="1285" spans="1:1" x14ac:dyDescent="0.25">
      <c r="A1285">
        <v>1284</v>
      </c>
    </row>
    <row r="1286" spans="1:1" x14ac:dyDescent="0.25">
      <c r="A1286">
        <v>1285</v>
      </c>
    </row>
    <row r="1287" spans="1:1" x14ac:dyDescent="0.25">
      <c r="A1287">
        <v>1286</v>
      </c>
    </row>
    <row r="1288" spans="1:1" x14ac:dyDescent="0.25">
      <c r="A1288">
        <v>1287</v>
      </c>
    </row>
    <row r="1289" spans="1:1" x14ac:dyDescent="0.25">
      <c r="A1289">
        <v>1288</v>
      </c>
    </row>
    <row r="1290" spans="1:1" x14ac:dyDescent="0.25">
      <c r="A1290">
        <v>1289</v>
      </c>
    </row>
    <row r="1291" spans="1:1" x14ac:dyDescent="0.25">
      <c r="A1291">
        <v>1290</v>
      </c>
    </row>
    <row r="1292" spans="1:1" x14ac:dyDescent="0.25">
      <c r="A1292">
        <v>1291</v>
      </c>
    </row>
    <row r="1293" spans="1:1" x14ac:dyDescent="0.25">
      <c r="A1293">
        <v>1292</v>
      </c>
    </row>
    <row r="1294" spans="1:1" x14ac:dyDescent="0.25">
      <c r="A1294">
        <v>1293</v>
      </c>
    </row>
    <row r="1295" spans="1:1" x14ac:dyDescent="0.25">
      <c r="A1295">
        <v>1294</v>
      </c>
    </row>
    <row r="1296" spans="1:1" x14ac:dyDescent="0.25">
      <c r="A1296">
        <v>1295</v>
      </c>
    </row>
    <row r="1297" spans="1:1" x14ac:dyDescent="0.25">
      <c r="A1297">
        <v>1296</v>
      </c>
    </row>
    <row r="1298" spans="1:1" x14ac:dyDescent="0.25">
      <c r="A1298">
        <v>1297</v>
      </c>
    </row>
    <row r="1299" spans="1:1" x14ac:dyDescent="0.25">
      <c r="A1299">
        <v>1298</v>
      </c>
    </row>
    <row r="1300" spans="1:1" x14ac:dyDescent="0.25">
      <c r="A1300">
        <v>1299</v>
      </c>
    </row>
    <row r="1301" spans="1:1" x14ac:dyDescent="0.25">
      <c r="A1301">
        <v>1300</v>
      </c>
    </row>
    <row r="1302" spans="1:1" x14ac:dyDescent="0.25">
      <c r="A1302">
        <v>1301</v>
      </c>
    </row>
    <row r="1303" spans="1:1" x14ac:dyDescent="0.25">
      <c r="A1303">
        <v>1302</v>
      </c>
    </row>
    <row r="1304" spans="1:1" x14ac:dyDescent="0.25">
      <c r="A1304">
        <v>1303</v>
      </c>
    </row>
    <row r="1305" spans="1:1" x14ac:dyDescent="0.25">
      <c r="A1305">
        <v>1304</v>
      </c>
    </row>
    <row r="1306" spans="1:1" x14ac:dyDescent="0.25">
      <c r="A1306">
        <v>1305</v>
      </c>
    </row>
    <row r="1307" spans="1:1" x14ac:dyDescent="0.25">
      <c r="A1307">
        <v>1306</v>
      </c>
    </row>
    <row r="1308" spans="1:1" x14ac:dyDescent="0.25">
      <c r="A1308">
        <v>1307</v>
      </c>
    </row>
    <row r="1309" spans="1:1" x14ac:dyDescent="0.25">
      <c r="A1309">
        <v>1308</v>
      </c>
    </row>
    <row r="1310" spans="1:1" x14ac:dyDescent="0.25">
      <c r="A1310">
        <v>1309</v>
      </c>
    </row>
    <row r="1311" spans="1:1" x14ac:dyDescent="0.25">
      <c r="A1311">
        <v>1310</v>
      </c>
    </row>
    <row r="1312" spans="1:1" x14ac:dyDescent="0.25">
      <c r="A1312">
        <v>1311</v>
      </c>
    </row>
    <row r="1313" spans="1:1" x14ac:dyDescent="0.25">
      <c r="A1313">
        <v>1312</v>
      </c>
    </row>
    <row r="1314" spans="1:1" x14ac:dyDescent="0.25">
      <c r="A1314">
        <v>1313</v>
      </c>
    </row>
    <row r="1315" spans="1:1" x14ac:dyDescent="0.25">
      <c r="A1315">
        <v>1314</v>
      </c>
    </row>
    <row r="1316" spans="1:1" x14ac:dyDescent="0.25">
      <c r="A1316">
        <v>1315</v>
      </c>
    </row>
    <row r="1317" spans="1:1" x14ac:dyDescent="0.25">
      <c r="A1317">
        <v>1316</v>
      </c>
    </row>
    <row r="1318" spans="1:1" x14ac:dyDescent="0.25">
      <c r="A1318">
        <v>1317</v>
      </c>
    </row>
    <row r="1319" spans="1:1" x14ac:dyDescent="0.25">
      <c r="A1319">
        <v>1318</v>
      </c>
    </row>
    <row r="1320" spans="1:1" x14ac:dyDescent="0.25">
      <c r="A1320">
        <v>1319</v>
      </c>
    </row>
    <row r="1321" spans="1:1" x14ac:dyDescent="0.25">
      <c r="A1321">
        <v>1320</v>
      </c>
    </row>
    <row r="1322" spans="1:1" x14ac:dyDescent="0.25">
      <c r="A1322">
        <v>1321</v>
      </c>
    </row>
    <row r="1323" spans="1:1" x14ac:dyDescent="0.25">
      <c r="A1323">
        <v>1322</v>
      </c>
    </row>
    <row r="1324" spans="1:1" x14ac:dyDescent="0.25">
      <c r="A1324">
        <v>1323</v>
      </c>
    </row>
    <row r="1325" spans="1:1" x14ac:dyDescent="0.25">
      <c r="A1325">
        <v>1324</v>
      </c>
    </row>
    <row r="1326" spans="1:1" x14ac:dyDescent="0.25">
      <c r="A1326">
        <v>1325</v>
      </c>
    </row>
    <row r="1327" spans="1:1" x14ac:dyDescent="0.25">
      <c r="A1327">
        <v>1326</v>
      </c>
    </row>
    <row r="1328" spans="1:1" x14ac:dyDescent="0.25">
      <c r="A1328">
        <v>1327</v>
      </c>
    </row>
    <row r="1329" spans="1:11" x14ac:dyDescent="0.25">
      <c r="A1329">
        <v>1328</v>
      </c>
    </row>
    <row r="1330" spans="1:11" x14ac:dyDescent="0.25">
      <c r="A1330">
        <v>1329</v>
      </c>
    </row>
    <row r="1331" spans="1:11" x14ac:dyDescent="0.25">
      <c r="A1331">
        <v>1330</v>
      </c>
    </row>
    <row r="1332" spans="1:11" x14ac:dyDescent="0.25">
      <c r="A1332">
        <v>1331</v>
      </c>
    </row>
    <row r="1333" spans="1:11" x14ac:dyDescent="0.25">
      <c r="A1333">
        <v>1332</v>
      </c>
    </row>
    <row r="1334" spans="1:11" x14ac:dyDescent="0.25">
      <c r="A1334">
        <v>1333</v>
      </c>
    </row>
    <row r="1335" spans="1:11" x14ac:dyDescent="0.25">
      <c r="A1335">
        <v>1334</v>
      </c>
    </row>
    <row r="1336" spans="1:11" x14ac:dyDescent="0.25">
      <c r="A1336">
        <v>1335</v>
      </c>
      <c r="J1336">
        <v>-7.9235750000000138</v>
      </c>
      <c r="K1336">
        <v>14.354253999999999</v>
      </c>
    </row>
    <row r="1337" spans="1:11" x14ac:dyDescent="0.25">
      <c r="A1337">
        <v>1336</v>
      </c>
      <c r="B1337">
        <v>49.224096999999993</v>
      </c>
      <c r="C1337">
        <v>7.6808480000000001</v>
      </c>
    </row>
    <row r="1338" spans="1:11" x14ac:dyDescent="0.25">
      <c r="A1338">
        <v>1337</v>
      </c>
      <c r="B1338">
        <v>49.224096999999993</v>
      </c>
      <c r="C1338">
        <v>7.6808480000000001</v>
      </c>
    </row>
    <row r="1339" spans="1:11" x14ac:dyDescent="0.25">
      <c r="A1339">
        <v>1338</v>
      </c>
      <c r="B1339">
        <v>49.224096999999993</v>
      </c>
      <c r="C1339">
        <v>7.6808480000000001</v>
      </c>
    </row>
    <row r="1340" spans="1:11" x14ac:dyDescent="0.25">
      <c r="A1340">
        <v>1339</v>
      </c>
      <c r="B1340">
        <v>49.224096999999993</v>
      </c>
      <c r="C1340">
        <v>7.6808480000000001</v>
      </c>
    </row>
    <row r="1341" spans="1:11" x14ac:dyDescent="0.25">
      <c r="A1341">
        <v>1340</v>
      </c>
      <c r="B1341">
        <v>49.224096999999993</v>
      </c>
      <c r="C1341">
        <v>7.6808480000000001</v>
      </c>
    </row>
    <row r="1342" spans="1:11" x14ac:dyDescent="0.25">
      <c r="A1342">
        <v>1341</v>
      </c>
      <c r="B1342">
        <v>49.224096999999993</v>
      </c>
      <c r="C1342">
        <v>7.6808480000000001</v>
      </c>
    </row>
    <row r="1343" spans="1:11" x14ac:dyDescent="0.25">
      <c r="A1343">
        <v>1342</v>
      </c>
      <c r="B1343">
        <v>49.224096999999993</v>
      </c>
      <c r="C1343">
        <v>7.6808480000000001</v>
      </c>
    </row>
    <row r="1344" spans="1:11" x14ac:dyDescent="0.25">
      <c r="A1344">
        <v>1343</v>
      </c>
      <c r="B1344">
        <v>49.224096999999993</v>
      </c>
      <c r="C1344">
        <v>7.6808480000000001</v>
      </c>
    </row>
    <row r="1345" spans="1:5" x14ac:dyDescent="0.25">
      <c r="A1345">
        <v>1344</v>
      </c>
      <c r="B1345">
        <v>49.224096999999993</v>
      </c>
      <c r="C1345">
        <v>7.6808480000000001</v>
      </c>
    </row>
    <row r="1346" spans="1:5" x14ac:dyDescent="0.25">
      <c r="A1346">
        <v>1345</v>
      </c>
      <c r="B1346">
        <v>49.224096999999993</v>
      </c>
      <c r="C1346">
        <v>7.6808480000000001</v>
      </c>
    </row>
    <row r="1347" spans="1:5" x14ac:dyDescent="0.25">
      <c r="A1347">
        <v>1346</v>
      </c>
      <c r="B1347">
        <v>49.224096999999993</v>
      </c>
      <c r="C1347">
        <v>7.6808480000000001</v>
      </c>
    </row>
    <row r="1348" spans="1:5" x14ac:dyDescent="0.25">
      <c r="A1348">
        <v>1347</v>
      </c>
      <c r="B1348">
        <v>49.224096999999993</v>
      </c>
      <c r="C1348">
        <v>7.6808480000000001</v>
      </c>
      <c r="D1348">
        <v>55.279490999999993</v>
      </c>
      <c r="E1348">
        <v>9.9472579999999997</v>
      </c>
    </row>
    <row r="1349" spans="1:5" x14ac:dyDescent="0.25">
      <c r="A1349">
        <v>1348</v>
      </c>
      <c r="B1349">
        <v>49.224096999999993</v>
      </c>
      <c r="C1349">
        <v>7.6808480000000001</v>
      </c>
      <c r="D1349">
        <v>55.279490999999993</v>
      </c>
      <c r="E1349">
        <v>9.9472579999999997</v>
      </c>
    </row>
    <row r="1350" spans="1:5" x14ac:dyDescent="0.25">
      <c r="A1350">
        <v>1349</v>
      </c>
      <c r="B1350">
        <v>49.224096999999993</v>
      </c>
      <c r="C1350">
        <v>7.6808480000000001</v>
      </c>
      <c r="D1350">
        <v>55.279490999999993</v>
      </c>
      <c r="E1350">
        <v>9.9472579999999997</v>
      </c>
    </row>
    <row r="1351" spans="1:5" x14ac:dyDescent="0.25">
      <c r="A1351">
        <v>1350</v>
      </c>
      <c r="B1351">
        <v>49.224096999999993</v>
      </c>
      <c r="C1351">
        <v>7.6808480000000001</v>
      </c>
      <c r="D1351">
        <v>55.279490999999993</v>
      </c>
      <c r="E1351">
        <v>9.9472579999999997</v>
      </c>
    </row>
    <row r="1352" spans="1:5" x14ac:dyDescent="0.25">
      <c r="A1352">
        <v>1351</v>
      </c>
      <c r="B1352">
        <v>49.224096999999993</v>
      </c>
      <c r="C1352">
        <v>7.6808480000000001</v>
      </c>
      <c r="D1352">
        <v>55.279490999999993</v>
      </c>
      <c r="E1352">
        <v>9.9472579999999997</v>
      </c>
    </row>
    <row r="1353" spans="1:5" x14ac:dyDescent="0.25">
      <c r="A1353">
        <v>1352</v>
      </c>
      <c r="B1353">
        <v>49.224096999999993</v>
      </c>
      <c r="C1353">
        <v>7.6808480000000001</v>
      </c>
      <c r="D1353">
        <v>55.279490999999993</v>
      </c>
      <c r="E1353">
        <v>9.9472579999999997</v>
      </c>
    </row>
    <row r="1354" spans="1:5" x14ac:dyDescent="0.25">
      <c r="A1354">
        <v>1353</v>
      </c>
      <c r="B1354">
        <v>49.224096999999993</v>
      </c>
      <c r="C1354">
        <v>7.6808480000000001</v>
      </c>
      <c r="D1354">
        <v>55.279490999999993</v>
      </c>
      <c r="E1354">
        <v>9.9472579999999997</v>
      </c>
    </row>
    <row r="1355" spans="1:5" x14ac:dyDescent="0.25">
      <c r="A1355">
        <v>1354</v>
      </c>
      <c r="B1355">
        <v>49.224096999999993</v>
      </c>
      <c r="C1355">
        <v>7.6808480000000001</v>
      </c>
      <c r="D1355">
        <v>55.279490999999993</v>
      </c>
      <c r="E1355">
        <v>9.9472579999999997</v>
      </c>
    </row>
    <row r="1356" spans="1:5" x14ac:dyDescent="0.25">
      <c r="A1356">
        <v>1355</v>
      </c>
      <c r="D1356">
        <v>55.279490999999993</v>
      </c>
      <c r="E1356">
        <v>9.9472579999999997</v>
      </c>
    </row>
    <row r="1357" spans="1:5" x14ac:dyDescent="0.25">
      <c r="A1357">
        <v>1356</v>
      </c>
      <c r="D1357">
        <v>55.279490999999993</v>
      </c>
      <c r="E1357">
        <v>9.9472579999999997</v>
      </c>
    </row>
    <row r="1358" spans="1:5" x14ac:dyDescent="0.25">
      <c r="A1358">
        <v>1357</v>
      </c>
      <c r="D1358">
        <v>55.279490999999993</v>
      </c>
      <c r="E1358">
        <v>9.9472579999999997</v>
      </c>
    </row>
    <row r="1359" spans="1:5" x14ac:dyDescent="0.25">
      <c r="A1359">
        <v>1358</v>
      </c>
      <c r="D1359">
        <v>55.279490999999993</v>
      </c>
      <c r="E1359">
        <v>9.9472579999999997</v>
      </c>
    </row>
    <row r="1360" spans="1:5" x14ac:dyDescent="0.25">
      <c r="A1360">
        <v>1359</v>
      </c>
      <c r="D1360">
        <v>55.279490999999993</v>
      </c>
      <c r="E1360">
        <v>9.9472579999999997</v>
      </c>
    </row>
    <row r="1361" spans="1:9" x14ac:dyDescent="0.25">
      <c r="A1361">
        <v>1360</v>
      </c>
      <c r="D1361">
        <v>55.279490999999993</v>
      </c>
      <c r="E1361">
        <v>9.9472579999999997</v>
      </c>
      <c r="F1361">
        <v>51.431805999999995</v>
      </c>
      <c r="G1361">
        <v>7.1142139999999996</v>
      </c>
    </row>
    <row r="1362" spans="1:9" x14ac:dyDescent="0.25">
      <c r="A1362">
        <v>1361</v>
      </c>
      <c r="D1362">
        <v>55.279490999999993</v>
      </c>
      <c r="E1362">
        <v>9.9472579999999997</v>
      </c>
      <c r="F1362">
        <v>51.431805999999995</v>
      </c>
      <c r="G1362">
        <v>7.1142139999999996</v>
      </c>
    </row>
    <row r="1363" spans="1:9" x14ac:dyDescent="0.25">
      <c r="A1363">
        <v>1362</v>
      </c>
      <c r="D1363">
        <v>55.279490999999993</v>
      </c>
      <c r="E1363">
        <v>9.9472579999999997</v>
      </c>
      <c r="F1363">
        <v>51.431805999999995</v>
      </c>
      <c r="G1363">
        <v>7.1142139999999996</v>
      </c>
    </row>
    <row r="1364" spans="1:9" x14ac:dyDescent="0.25">
      <c r="A1364">
        <v>1363</v>
      </c>
      <c r="D1364">
        <v>55.279490999999993</v>
      </c>
      <c r="E1364">
        <v>9.9472579999999997</v>
      </c>
      <c r="F1364">
        <v>51.431805999999995</v>
      </c>
      <c r="G1364">
        <v>7.1142139999999996</v>
      </c>
    </row>
    <row r="1365" spans="1:9" x14ac:dyDescent="0.25">
      <c r="A1365">
        <v>1364</v>
      </c>
      <c r="D1365">
        <v>55.279490999999993</v>
      </c>
      <c r="E1365">
        <v>9.9472579999999997</v>
      </c>
      <c r="F1365">
        <v>51.431805999999995</v>
      </c>
      <c r="G1365">
        <v>7.1142139999999996</v>
      </c>
    </row>
    <row r="1366" spans="1:9" x14ac:dyDescent="0.25">
      <c r="A1366">
        <v>1365</v>
      </c>
      <c r="D1366">
        <v>55.279490999999993</v>
      </c>
      <c r="E1366">
        <v>9.9472579999999997</v>
      </c>
      <c r="F1366">
        <v>51.431805999999995</v>
      </c>
      <c r="G1366">
        <v>7.1142139999999996</v>
      </c>
    </row>
    <row r="1367" spans="1:9" x14ac:dyDescent="0.25">
      <c r="A1367">
        <v>1366</v>
      </c>
      <c r="D1367">
        <v>55.279490999999993</v>
      </c>
      <c r="E1367">
        <v>9.9472579999999997</v>
      </c>
      <c r="F1367">
        <v>51.431805999999995</v>
      </c>
      <c r="G1367">
        <v>7.1142139999999996</v>
      </c>
    </row>
    <row r="1368" spans="1:9" x14ac:dyDescent="0.25">
      <c r="A1368">
        <v>1367</v>
      </c>
      <c r="F1368">
        <v>51.431805999999995</v>
      </c>
      <c r="G1368">
        <v>7.1142139999999996</v>
      </c>
    </row>
    <row r="1369" spans="1:9" x14ac:dyDescent="0.25">
      <c r="A1369">
        <v>1368</v>
      </c>
      <c r="F1369">
        <v>51.431805999999995</v>
      </c>
      <c r="G1369">
        <v>7.1142139999999996</v>
      </c>
      <c r="H1369">
        <v>55.65793699999999</v>
      </c>
      <c r="I1369">
        <v>10.450917</v>
      </c>
    </row>
    <row r="1370" spans="1:9" x14ac:dyDescent="0.25">
      <c r="A1370">
        <v>1369</v>
      </c>
      <c r="F1370">
        <v>51.431805999999995</v>
      </c>
      <c r="G1370">
        <v>7.1142139999999996</v>
      </c>
      <c r="H1370">
        <v>55.65793699999999</v>
      </c>
      <c r="I1370">
        <v>10.450917</v>
      </c>
    </row>
    <row r="1371" spans="1:9" x14ac:dyDescent="0.25">
      <c r="A1371">
        <v>1370</v>
      </c>
      <c r="F1371">
        <v>51.431805999999995</v>
      </c>
      <c r="G1371">
        <v>7.1142139999999996</v>
      </c>
      <c r="H1371">
        <v>55.65793699999999</v>
      </c>
      <c r="I1371">
        <v>10.450917</v>
      </c>
    </row>
    <row r="1372" spans="1:9" x14ac:dyDescent="0.25">
      <c r="A1372">
        <v>1371</v>
      </c>
      <c r="B1372">
        <v>66.374123999999995</v>
      </c>
      <c r="C1372">
        <v>6.1211529999999996</v>
      </c>
      <c r="F1372">
        <v>51.431805999999995</v>
      </c>
      <c r="G1372">
        <v>7.1142139999999996</v>
      </c>
      <c r="H1372">
        <v>55.65793699999999</v>
      </c>
      <c r="I1372">
        <v>10.450917</v>
      </c>
    </row>
    <row r="1373" spans="1:9" x14ac:dyDescent="0.25">
      <c r="A1373">
        <v>1372</v>
      </c>
      <c r="B1373">
        <v>66.374123999999995</v>
      </c>
      <c r="C1373">
        <v>6.1211529999999996</v>
      </c>
      <c r="F1373">
        <v>51.431805999999995</v>
      </c>
      <c r="G1373">
        <v>7.1142139999999996</v>
      </c>
      <c r="H1373">
        <v>55.65793699999999</v>
      </c>
      <c r="I1373">
        <v>10.450917</v>
      </c>
    </row>
    <row r="1374" spans="1:9" x14ac:dyDescent="0.25">
      <c r="A1374">
        <v>1373</v>
      </c>
      <c r="B1374">
        <v>66.374123999999995</v>
      </c>
      <c r="C1374">
        <v>6.1211529999999996</v>
      </c>
      <c r="F1374">
        <v>51.431805999999995</v>
      </c>
      <c r="G1374">
        <v>7.1142139999999996</v>
      </c>
      <c r="H1374">
        <v>55.65793699999999</v>
      </c>
      <c r="I1374">
        <v>10.450917</v>
      </c>
    </row>
    <row r="1375" spans="1:9" x14ac:dyDescent="0.25">
      <c r="A1375">
        <v>1374</v>
      </c>
      <c r="B1375">
        <v>66.374123999999995</v>
      </c>
      <c r="C1375">
        <v>6.1211529999999996</v>
      </c>
      <c r="F1375">
        <v>51.431805999999995</v>
      </c>
      <c r="G1375">
        <v>7.1142139999999996</v>
      </c>
      <c r="H1375">
        <v>55.65793699999999</v>
      </c>
      <c r="I1375">
        <v>10.450917</v>
      </c>
    </row>
    <row r="1376" spans="1:9" x14ac:dyDescent="0.25">
      <c r="A1376">
        <v>1375</v>
      </c>
      <c r="B1376">
        <v>66.374123999999995</v>
      </c>
      <c r="C1376">
        <v>6.1211529999999996</v>
      </c>
      <c r="F1376">
        <v>51.431805999999995</v>
      </c>
      <c r="G1376">
        <v>7.1142139999999996</v>
      </c>
      <c r="H1376">
        <v>55.65793699999999</v>
      </c>
      <c r="I1376">
        <v>10.450917</v>
      </c>
    </row>
    <row r="1377" spans="1:9" x14ac:dyDescent="0.25">
      <c r="A1377">
        <v>1376</v>
      </c>
      <c r="B1377">
        <v>66.374123999999995</v>
      </c>
      <c r="C1377">
        <v>6.1211529999999996</v>
      </c>
      <c r="F1377">
        <v>51.431805999999995</v>
      </c>
      <c r="G1377">
        <v>7.1142139999999996</v>
      </c>
      <c r="H1377">
        <v>55.65793699999999</v>
      </c>
      <c r="I1377">
        <v>10.450917</v>
      </c>
    </row>
    <row r="1378" spans="1:9" x14ac:dyDescent="0.25">
      <c r="A1378">
        <v>1377</v>
      </c>
      <c r="B1378">
        <v>66.374123999999995</v>
      </c>
      <c r="C1378">
        <v>6.1211529999999996</v>
      </c>
      <c r="F1378">
        <v>51.431805999999995</v>
      </c>
      <c r="G1378">
        <v>7.1142139999999996</v>
      </c>
      <c r="H1378">
        <v>55.65793699999999</v>
      </c>
      <c r="I1378">
        <v>10.450917</v>
      </c>
    </row>
    <row r="1379" spans="1:9" x14ac:dyDescent="0.25">
      <c r="A1379">
        <v>1378</v>
      </c>
      <c r="B1379">
        <v>66.374123999999995</v>
      </c>
      <c r="C1379">
        <v>6.1211529999999996</v>
      </c>
      <c r="H1379">
        <v>55.65793699999999</v>
      </c>
      <c r="I1379">
        <v>10.450917</v>
      </c>
    </row>
    <row r="1380" spans="1:9" x14ac:dyDescent="0.25">
      <c r="A1380">
        <v>1379</v>
      </c>
      <c r="B1380">
        <v>66.374123999999995</v>
      </c>
      <c r="C1380">
        <v>6.1211529999999996</v>
      </c>
      <c r="H1380">
        <v>55.65793699999999</v>
      </c>
      <c r="I1380">
        <v>10.450917</v>
      </c>
    </row>
    <row r="1381" spans="1:9" x14ac:dyDescent="0.25">
      <c r="A1381">
        <v>1380</v>
      </c>
      <c r="B1381">
        <v>66.374123999999995</v>
      </c>
      <c r="C1381">
        <v>6.1211529999999996</v>
      </c>
      <c r="H1381">
        <v>55.65793699999999</v>
      </c>
      <c r="I1381">
        <v>10.450917</v>
      </c>
    </row>
    <row r="1382" spans="1:9" x14ac:dyDescent="0.25">
      <c r="A1382">
        <v>1381</v>
      </c>
      <c r="B1382">
        <v>66.374123999999995</v>
      </c>
      <c r="C1382">
        <v>6.1211529999999996</v>
      </c>
      <c r="H1382">
        <v>55.65793699999999</v>
      </c>
      <c r="I1382">
        <v>10.450917</v>
      </c>
    </row>
    <row r="1383" spans="1:9" x14ac:dyDescent="0.25">
      <c r="A1383">
        <v>1382</v>
      </c>
      <c r="B1383">
        <v>66.374123999999995</v>
      </c>
      <c r="C1383">
        <v>6.1211529999999996</v>
      </c>
      <c r="H1383">
        <v>55.65793699999999</v>
      </c>
      <c r="I1383">
        <v>10.450917</v>
      </c>
    </row>
    <row r="1384" spans="1:9" x14ac:dyDescent="0.25">
      <c r="A1384">
        <v>1383</v>
      </c>
      <c r="B1384">
        <v>66.374123999999995</v>
      </c>
      <c r="C1384">
        <v>6.1211529999999996</v>
      </c>
      <c r="H1384">
        <v>55.65793699999999</v>
      </c>
      <c r="I1384">
        <v>10.450917</v>
      </c>
    </row>
    <row r="1385" spans="1:9" x14ac:dyDescent="0.25">
      <c r="A1385">
        <v>1384</v>
      </c>
      <c r="B1385">
        <v>66.374123999999995</v>
      </c>
      <c r="C1385">
        <v>6.1211529999999996</v>
      </c>
      <c r="H1385">
        <v>55.65793699999999</v>
      </c>
      <c r="I1385">
        <v>10.450917</v>
      </c>
    </row>
    <row r="1386" spans="1:9" x14ac:dyDescent="0.25">
      <c r="A1386">
        <v>1385</v>
      </c>
      <c r="B1386">
        <v>66.374123999999995</v>
      </c>
      <c r="C1386">
        <v>6.1211529999999996</v>
      </c>
      <c r="H1386">
        <v>55.65793699999999</v>
      </c>
      <c r="I1386">
        <v>10.450917</v>
      </c>
    </row>
    <row r="1387" spans="1:9" x14ac:dyDescent="0.25">
      <c r="A1387">
        <v>1386</v>
      </c>
      <c r="B1387">
        <v>66.374123999999995</v>
      </c>
      <c r="C1387">
        <v>6.1211529999999996</v>
      </c>
      <c r="H1387">
        <v>55.65793699999999</v>
      </c>
      <c r="I1387">
        <v>10.450917</v>
      </c>
    </row>
    <row r="1388" spans="1:9" x14ac:dyDescent="0.25">
      <c r="A1388">
        <v>1387</v>
      </c>
      <c r="B1388">
        <v>66.374123999999995</v>
      </c>
      <c r="C1388">
        <v>6.1211529999999996</v>
      </c>
      <c r="H1388">
        <v>55.65793699999999</v>
      </c>
      <c r="I1388">
        <v>10.450917</v>
      </c>
    </row>
    <row r="1389" spans="1:9" x14ac:dyDescent="0.25">
      <c r="A1389">
        <v>1388</v>
      </c>
      <c r="B1389">
        <v>66.374123999999995</v>
      </c>
      <c r="C1389">
        <v>6.1211529999999996</v>
      </c>
      <c r="H1389">
        <v>55.65793699999999</v>
      </c>
      <c r="I1389">
        <v>10.450917</v>
      </c>
    </row>
    <row r="1390" spans="1:9" x14ac:dyDescent="0.25">
      <c r="A1390">
        <v>1389</v>
      </c>
      <c r="B1390">
        <v>66.374123999999995</v>
      </c>
      <c r="C1390">
        <v>6.1211529999999996</v>
      </c>
      <c r="H1390">
        <v>55.65793699999999</v>
      </c>
      <c r="I1390">
        <v>10.450917</v>
      </c>
    </row>
    <row r="1391" spans="1:9" x14ac:dyDescent="0.25">
      <c r="A1391">
        <v>1390</v>
      </c>
      <c r="B1391">
        <v>66.374123999999995</v>
      </c>
      <c r="C1391">
        <v>6.1211529999999996</v>
      </c>
    </row>
    <row r="1392" spans="1:9" x14ac:dyDescent="0.25">
      <c r="A1392">
        <v>1391</v>
      </c>
      <c r="B1392">
        <v>66.374123999999995</v>
      </c>
      <c r="C1392">
        <v>6.1211529999999996</v>
      </c>
    </row>
    <row r="1393" spans="1:9" x14ac:dyDescent="0.25">
      <c r="A1393">
        <v>1392</v>
      </c>
      <c r="B1393">
        <v>65.498043999999993</v>
      </c>
      <c r="C1393">
        <v>6.9882689999999998</v>
      </c>
      <c r="D1393">
        <v>74.639825999999999</v>
      </c>
      <c r="E1393">
        <v>7.0034929999999997</v>
      </c>
    </row>
    <row r="1394" spans="1:9" x14ac:dyDescent="0.25">
      <c r="A1394">
        <v>1393</v>
      </c>
      <c r="D1394">
        <v>74.639825999999999</v>
      </c>
      <c r="E1394">
        <v>7.0034929999999997</v>
      </c>
    </row>
    <row r="1395" spans="1:9" x14ac:dyDescent="0.25">
      <c r="A1395">
        <v>1394</v>
      </c>
      <c r="D1395">
        <v>74.639825999999999</v>
      </c>
      <c r="E1395">
        <v>7.0034929999999997</v>
      </c>
    </row>
    <row r="1396" spans="1:9" x14ac:dyDescent="0.25">
      <c r="A1396">
        <v>1395</v>
      </c>
      <c r="D1396">
        <v>74.639825999999999</v>
      </c>
      <c r="E1396">
        <v>7.0034929999999997</v>
      </c>
    </row>
    <row r="1397" spans="1:9" x14ac:dyDescent="0.25">
      <c r="A1397">
        <v>1396</v>
      </c>
      <c r="D1397">
        <v>74.639825999999999</v>
      </c>
      <c r="E1397">
        <v>7.0034929999999997</v>
      </c>
    </row>
    <row r="1398" spans="1:9" x14ac:dyDescent="0.25">
      <c r="A1398">
        <v>1397</v>
      </c>
      <c r="D1398">
        <v>74.639825999999999</v>
      </c>
      <c r="E1398">
        <v>7.0034929999999997</v>
      </c>
    </row>
    <row r="1399" spans="1:9" x14ac:dyDescent="0.25">
      <c r="A1399">
        <v>1398</v>
      </c>
      <c r="D1399">
        <v>74.639825999999999</v>
      </c>
      <c r="E1399">
        <v>7.0034929999999997</v>
      </c>
    </row>
    <row r="1400" spans="1:9" x14ac:dyDescent="0.25">
      <c r="A1400">
        <v>1399</v>
      </c>
      <c r="D1400">
        <v>74.639825999999999</v>
      </c>
      <c r="E1400">
        <v>7.0034929999999997</v>
      </c>
      <c r="F1400">
        <v>66.885640999999993</v>
      </c>
      <c r="G1400">
        <v>6.0439210000000001</v>
      </c>
    </row>
    <row r="1401" spans="1:9" x14ac:dyDescent="0.25">
      <c r="A1401">
        <v>1400</v>
      </c>
      <c r="D1401">
        <v>74.639825999999999</v>
      </c>
      <c r="E1401">
        <v>7.0034929999999997</v>
      </c>
      <c r="F1401">
        <v>66.885640999999993</v>
      </c>
      <c r="G1401">
        <v>6.0439210000000001</v>
      </c>
    </row>
    <row r="1402" spans="1:9" x14ac:dyDescent="0.25">
      <c r="A1402">
        <v>1401</v>
      </c>
      <c r="D1402">
        <v>74.639825999999999</v>
      </c>
      <c r="E1402">
        <v>7.0034929999999997</v>
      </c>
      <c r="F1402">
        <v>67.806916999999999</v>
      </c>
      <c r="G1402">
        <v>5.2388130000000004</v>
      </c>
    </row>
    <row r="1403" spans="1:9" x14ac:dyDescent="0.25">
      <c r="A1403">
        <v>1402</v>
      </c>
      <c r="D1403">
        <v>74.639825999999999</v>
      </c>
      <c r="E1403">
        <v>7.0034929999999997</v>
      </c>
      <c r="F1403">
        <v>67.806916999999999</v>
      </c>
      <c r="G1403">
        <v>5.2388130000000004</v>
      </c>
    </row>
    <row r="1404" spans="1:9" x14ac:dyDescent="0.25">
      <c r="A1404">
        <v>1403</v>
      </c>
      <c r="D1404">
        <v>74.639825999999999</v>
      </c>
      <c r="E1404">
        <v>7.0034929999999997</v>
      </c>
      <c r="F1404">
        <v>67.806916999999999</v>
      </c>
      <c r="G1404">
        <v>5.2388130000000004</v>
      </c>
    </row>
    <row r="1405" spans="1:9" x14ac:dyDescent="0.25">
      <c r="A1405">
        <v>1404</v>
      </c>
      <c r="D1405">
        <v>74.639825999999999</v>
      </c>
      <c r="E1405">
        <v>7.0034929999999997</v>
      </c>
      <c r="F1405">
        <v>67.806916999999999</v>
      </c>
      <c r="G1405">
        <v>5.2388130000000004</v>
      </c>
    </row>
    <row r="1406" spans="1:9" x14ac:dyDescent="0.25">
      <c r="A1406">
        <v>1405</v>
      </c>
      <c r="D1406">
        <v>74.639825999999999</v>
      </c>
      <c r="E1406">
        <v>7.0034929999999997</v>
      </c>
      <c r="F1406">
        <v>67.806916999999999</v>
      </c>
      <c r="G1406">
        <v>5.2388130000000004</v>
      </c>
    </row>
    <row r="1407" spans="1:9" x14ac:dyDescent="0.25">
      <c r="A1407">
        <v>1406</v>
      </c>
      <c r="D1407">
        <v>74.639825999999999</v>
      </c>
      <c r="E1407">
        <v>7.0034929999999997</v>
      </c>
      <c r="F1407">
        <v>67.806916999999999</v>
      </c>
      <c r="G1407">
        <v>5.2388130000000004</v>
      </c>
    </row>
    <row r="1408" spans="1:9" x14ac:dyDescent="0.25">
      <c r="A1408">
        <v>1407</v>
      </c>
      <c r="D1408">
        <v>74.639825999999999</v>
      </c>
      <c r="E1408">
        <v>7.0034929999999997</v>
      </c>
      <c r="F1408">
        <v>67.806916999999999</v>
      </c>
      <c r="G1408">
        <v>5.2388130000000004</v>
      </c>
      <c r="H1408">
        <v>71.774350999999996</v>
      </c>
      <c r="I1408">
        <v>8.6027070000000005</v>
      </c>
    </row>
    <row r="1409" spans="1:9" x14ac:dyDescent="0.25">
      <c r="A1409">
        <v>1408</v>
      </c>
      <c r="D1409">
        <v>74.639825999999999</v>
      </c>
      <c r="E1409">
        <v>7.0034929999999997</v>
      </c>
      <c r="F1409">
        <v>67.806916999999999</v>
      </c>
      <c r="G1409">
        <v>5.2388130000000004</v>
      </c>
      <c r="H1409">
        <v>71.774350999999996</v>
      </c>
      <c r="I1409">
        <v>8.6027070000000005</v>
      </c>
    </row>
    <row r="1410" spans="1:9" x14ac:dyDescent="0.25">
      <c r="A1410">
        <v>1409</v>
      </c>
      <c r="D1410">
        <v>74.639825999999999</v>
      </c>
      <c r="E1410">
        <v>7.0034929999999997</v>
      </c>
      <c r="F1410">
        <v>67.806916999999999</v>
      </c>
      <c r="G1410">
        <v>5.2388130000000004</v>
      </c>
      <c r="H1410">
        <v>71.774350999999996</v>
      </c>
      <c r="I1410">
        <v>8.6027070000000005</v>
      </c>
    </row>
    <row r="1411" spans="1:9" x14ac:dyDescent="0.25">
      <c r="A1411">
        <v>1410</v>
      </c>
      <c r="F1411">
        <v>67.806916999999999</v>
      </c>
      <c r="G1411">
        <v>5.2388130000000004</v>
      </c>
      <c r="H1411">
        <v>71.774350999999996</v>
      </c>
      <c r="I1411">
        <v>8.6027070000000005</v>
      </c>
    </row>
    <row r="1412" spans="1:9" x14ac:dyDescent="0.25">
      <c r="A1412">
        <v>1411</v>
      </c>
      <c r="F1412">
        <v>67.806916999999999</v>
      </c>
      <c r="G1412">
        <v>5.2388130000000004</v>
      </c>
      <c r="H1412">
        <v>71.774350999999996</v>
      </c>
      <c r="I1412">
        <v>8.6027070000000005</v>
      </c>
    </row>
    <row r="1413" spans="1:9" x14ac:dyDescent="0.25">
      <c r="A1413">
        <v>1412</v>
      </c>
      <c r="F1413">
        <v>67.806916999999999</v>
      </c>
      <c r="G1413">
        <v>5.2388130000000004</v>
      </c>
      <c r="H1413">
        <v>71.774350999999996</v>
      </c>
      <c r="I1413">
        <v>8.6027070000000005</v>
      </c>
    </row>
    <row r="1414" spans="1:9" x14ac:dyDescent="0.25">
      <c r="A1414">
        <v>1413</v>
      </c>
      <c r="F1414">
        <v>67.806916999999999</v>
      </c>
      <c r="G1414">
        <v>5.2388130000000004</v>
      </c>
      <c r="H1414">
        <v>71.774350999999996</v>
      </c>
      <c r="I1414">
        <v>8.6027070000000005</v>
      </c>
    </row>
    <row r="1415" spans="1:9" x14ac:dyDescent="0.25">
      <c r="A1415">
        <v>1414</v>
      </c>
      <c r="F1415">
        <v>67.806916999999999</v>
      </c>
      <c r="G1415">
        <v>5.2388130000000004</v>
      </c>
      <c r="H1415">
        <v>71.774350999999996</v>
      </c>
      <c r="I1415">
        <v>8.6027070000000005</v>
      </c>
    </row>
    <row r="1416" spans="1:9" x14ac:dyDescent="0.25">
      <c r="A1416">
        <v>1415</v>
      </c>
      <c r="F1416">
        <v>67.806916999999999</v>
      </c>
      <c r="G1416">
        <v>5.2388130000000004</v>
      </c>
      <c r="H1416">
        <v>71.774350999999996</v>
      </c>
      <c r="I1416">
        <v>8.6027070000000005</v>
      </c>
    </row>
    <row r="1417" spans="1:9" x14ac:dyDescent="0.25">
      <c r="A1417">
        <v>1416</v>
      </c>
      <c r="F1417">
        <v>67.862038999999996</v>
      </c>
      <c r="G1417">
        <v>5.2388130000000004</v>
      </c>
      <c r="H1417">
        <v>71.774350999999996</v>
      </c>
      <c r="I1417">
        <v>8.6027070000000005</v>
      </c>
    </row>
    <row r="1418" spans="1:9" x14ac:dyDescent="0.25">
      <c r="A1418">
        <v>1417</v>
      </c>
      <c r="H1418">
        <v>71.774350999999996</v>
      </c>
      <c r="I1418">
        <v>8.6027070000000005</v>
      </c>
    </row>
    <row r="1419" spans="1:9" x14ac:dyDescent="0.25">
      <c r="A1419">
        <v>1418</v>
      </c>
      <c r="H1419">
        <v>71.774350999999996</v>
      </c>
      <c r="I1419">
        <v>8.6027070000000005</v>
      </c>
    </row>
    <row r="1420" spans="1:9" x14ac:dyDescent="0.25">
      <c r="A1420">
        <v>1419</v>
      </c>
      <c r="H1420">
        <v>71.774350999999996</v>
      </c>
      <c r="I1420">
        <v>8.6027070000000005</v>
      </c>
    </row>
    <row r="1421" spans="1:9" x14ac:dyDescent="0.25">
      <c r="A1421">
        <v>1420</v>
      </c>
      <c r="H1421">
        <v>71.774350999999996</v>
      </c>
      <c r="I1421">
        <v>8.6027070000000005</v>
      </c>
    </row>
    <row r="1422" spans="1:9" x14ac:dyDescent="0.25">
      <c r="A1422">
        <v>1421</v>
      </c>
      <c r="H1422">
        <v>71.774350999999996</v>
      </c>
      <c r="I1422">
        <v>8.6027070000000005</v>
      </c>
    </row>
    <row r="1423" spans="1:9" x14ac:dyDescent="0.25">
      <c r="A1423">
        <v>1422</v>
      </c>
      <c r="H1423">
        <v>71.774350999999996</v>
      </c>
      <c r="I1423">
        <v>8.6027070000000005</v>
      </c>
    </row>
    <row r="1424" spans="1:9" x14ac:dyDescent="0.25">
      <c r="A1424">
        <v>1423</v>
      </c>
      <c r="H1424">
        <v>71.774350999999996</v>
      </c>
      <c r="I1424">
        <v>8.6027070000000005</v>
      </c>
    </row>
    <row r="1425" spans="1:5" x14ac:dyDescent="0.25">
      <c r="A1425">
        <v>1424</v>
      </c>
    </row>
    <row r="1426" spans="1:5" x14ac:dyDescent="0.25">
      <c r="A1426">
        <v>1425</v>
      </c>
      <c r="B1426">
        <v>91.666871999999998</v>
      </c>
      <c r="C1426">
        <v>7.0034929999999997</v>
      </c>
    </row>
    <row r="1427" spans="1:5" x14ac:dyDescent="0.25">
      <c r="A1427">
        <v>1426</v>
      </c>
      <c r="B1427">
        <v>91.666871999999998</v>
      </c>
      <c r="C1427">
        <v>7.0034929999999997</v>
      </c>
    </row>
    <row r="1428" spans="1:5" x14ac:dyDescent="0.25">
      <c r="A1428">
        <v>1427</v>
      </c>
      <c r="B1428">
        <v>91.666871999999998</v>
      </c>
      <c r="C1428">
        <v>7.0034929999999997</v>
      </c>
    </row>
    <row r="1429" spans="1:5" x14ac:dyDescent="0.25">
      <c r="A1429">
        <v>1428</v>
      </c>
      <c r="B1429">
        <v>91.666871999999998</v>
      </c>
      <c r="C1429">
        <v>7.0034929999999997</v>
      </c>
    </row>
    <row r="1430" spans="1:5" x14ac:dyDescent="0.25">
      <c r="A1430">
        <v>1429</v>
      </c>
      <c r="B1430">
        <v>91.666871999999998</v>
      </c>
      <c r="C1430">
        <v>7.0034929999999997</v>
      </c>
    </row>
    <row r="1431" spans="1:5" x14ac:dyDescent="0.25">
      <c r="A1431">
        <v>1430</v>
      </c>
      <c r="B1431">
        <v>91.666871999999998</v>
      </c>
      <c r="C1431">
        <v>7.0034929999999997</v>
      </c>
    </row>
    <row r="1432" spans="1:5" x14ac:dyDescent="0.25">
      <c r="A1432">
        <v>1431</v>
      </c>
      <c r="B1432">
        <v>91.666871999999998</v>
      </c>
      <c r="C1432">
        <v>7.0034929999999997</v>
      </c>
    </row>
    <row r="1433" spans="1:5" x14ac:dyDescent="0.25">
      <c r="A1433">
        <v>1432</v>
      </c>
      <c r="B1433">
        <v>91.666871999999998</v>
      </c>
      <c r="C1433">
        <v>7.0034929999999997</v>
      </c>
      <c r="D1433">
        <v>96.681367999999992</v>
      </c>
      <c r="E1433">
        <v>8.1063109999999998</v>
      </c>
    </row>
    <row r="1434" spans="1:5" x14ac:dyDescent="0.25">
      <c r="A1434">
        <v>1433</v>
      </c>
      <c r="B1434">
        <v>91.666871999999998</v>
      </c>
      <c r="C1434">
        <v>7.0034929999999997</v>
      </c>
      <c r="D1434">
        <v>96.681367999999992</v>
      </c>
      <c r="E1434">
        <v>8.1063109999999998</v>
      </c>
    </row>
    <row r="1435" spans="1:5" x14ac:dyDescent="0.25">
      <c r="A1435">
        <v>1434</v>
      </c>
      <c r="B1435">
        <v>91.666871999999998</v>
      </c>
      <c r="C1435">
        <v>7.0034929999999997</v>
      </c>
      <c r="D1435">
        <v>96.681367999999992</v>
      </c>
      <c r="E1435">
        <v>8.1063109999999998</v>
      </c>
    </row>
    <row r="1436" spans="1:5" x14ac:dyDescent="0.25">
      <c r="A1436">
        <v>1435</v>
      </c>
      <c r="B1436">
        <v>91.666871999999998</v>
      </c>
      <c r="C1436">
        <v>7.0034929999999997</v>
      </c>
      <c r="D1436">
        <v>96.681367999999992</v>
      </c>
      <c r="E1436">
        <v>8.1063109999999998</v>
      </c>
    </row>
    <row r="1437" spans="1:5" x14ac:dyDescent="0.25">
      <c r="A1437">
        <v>1436</v>
      </c>
      <c r="B1437">
        <v>91.666871999999998</v>
      </c>
      <c r="C1437">
        <v>7.0034929999999997</v>
      </c>
      <c r="D1437">
        <v>96.681367999999992</v>
      </c>
      <c r="E1437">
        <v>8.1063109999999998</v>
      </c>
    </row>
    <row r="1438" spans="1:5" x14ac:dyDescent="0.25">
      <c r="A1438">
        <v>1437</v>
      </c>
      <c r="B1438">
        <v>91.666871999999998</v>
      </c>
      <c r="C1438">
        <v>7.0034929999999997</v>
      </c>
      <c r="D1438">
        <v>96.681367999999992</v>
      </c>
      <c r="E1438">
        <v>8.1063109999999998</v>
      </c>
    </row>
    <row r="1439" spans="1:5" x14ac:dyDescent="0.25">
      <c r="A1439">
        <v>1438</v>
      </c>
      <c r="B1439">
        <v>91.666871999999998</v>
      </c>
      <c r="C1439">
        <v>7.0034929999999997</v>
      </c>
      <c r="D1439">
        <v>96.681367999999992</v>
      </c>
      <c r="E1439">
        <v>8.1063109999999998</v>
      </c>
    </row>
    <row r="1440" spans="1:5" x14ac:dyDescent="0.25">
      <c r="A1440">
        <v>1439</v>
      </c>
      <c r="D1440">
        <v>96.681367999999992</v>
      </c>
      <c r="E1440">
        <v>8.1063109999999998</v>
      </c>
    </row>
    <row r="1441" spans="1:9" x14ac:dyDescent="0.25">
      <c r="A1441">
        <v>1440</v>
      </c>
      <c r="D1441">
        <v>96.681367999999992</v>
      </c>
      <c r="E1441">
        <v>8.1063109999999998</v>
      </c>
    </row>
    <row r="1442" spans="1:9" x14ac:dyDescent="0.25">
      <c r="A1442">
        <v>1441</v>
      </c>
      <c r="D1442">
        <v>96.681367999999992</v>
      </c>
      <c r="E1442">
        <v>8.1063109999999998</v>
      </c>
    </row>
    <row r="1443" spans="1:9" x14ac:dyDescent="0.25">
      <c r="A1443">
        <v>1442</v>
      </c>
      <c r="D1443">
        <v>96.681367999999992</v>
      </c>
      <c r="E1443">
        <v>8.1063109999999998</v>
      </c>
      <c r="H1443">
        <v>95.358926999999994</v>
      </c>
      <c r="I1443">
        <v>9.0438770000000002</v>
      </c>
    </row>
    <row r="1444" spans="1:9" x14ac:dyDescent="0.25">
      <c r="A1444">
        <v>1443</v>
      </c>
      <c r="D1444">
        <v>96.681367999999992</v>
      </c>
      <c r="E1444">
        <v>8.1063109999999998</v>
      </c>
      <c r="H1444">
        <v>95.358926999999994</v>
      </c>
      <c r="I1444">
        <v>9.0438770000000002</v>
      </c>
    </row>
    <row r="1445" spans="1:9" x14ac:dyDescent="0.25">
      <c r="A1445">
        <v>1444</v>
      </c>
      <c r="D1445">
        <v>96.681367999999992</v>
      </c>
      <c r="E1445">
        <v>8.1063109999999998</v>
      </c>
      <c r="H1445">
        <v>95.358926999999994</v>
      </c>
      <c r="I1445">
        <v>9.0438770000000002</v>
      </c>
    </row>
    <row r="1446" spans="1:9" x14ac:dyDescent="0.25">
      <c r="A1446">
        <v>1445</v>
      </c>
      <c r="F1446">
        <v>95.413938000000002</v>
      </c>
      <c r="G1446">
        <v>5.4593980000000002</v>
      </c>
      <c r="H1446">
        <v>95.358926999999994</v>
      </c>
      <c r="I1446">
        <v>9.0438770000000002</v>
      </c>
    </row>
    <row r="1447" spans="1:9" x14ac:dyDescent="0.25">
      <c r="A1447">
        <v>1446</v>
      </c>
      <c r="F1447">
        <v>95.413938000000002</v>
      </c>
      <c r="G1447">
        <v>5.4593980000000002</v>
      </c>
      <c r="H1447">
        <v>95.358926999999994</v>
      </c>
      <c r="I1447">
        <v>9.0438770000000002</v>
      </c>
    </row>
    <row r="1448" spans="1:9" x14ac:dyDescent="0.25">
      <c r="A1448">
        <v>1447</v>
      </c>
      <c r="F1448">
        <v>95.413938000000002</v>
      </c>
      <c r="G1448">
        <v>5.4593980000000002</v>
      </c>
      <c r="H1448">
        <v>95.358926999999994</v>
      </c>
      <c r="I1448">
        <v>9.0438770000000002</v>
      </c>
    </row>
    <row r="1449" spans="1:9" x14ac:dyDescent="0.25">
      <c r="A1449">
        <v>1448</v>
      </c>
      <c r="F1449">
        <v>95.413938000000002</v>
      </c>
      <c r="G1449">
        <v>5.4593980000000002</v>
      </c>
      <c r="H1449">
        <v>95.358926999999994</v>
      </c>
      <c r="I1449">
        <v>9.0438770000000002</v>
      </c>
    </row>
    <row r="1450" spans="1:9" x14ac:dyDescent="0.25">
      <c r="A1450">
        <v>1449</v>
      </c>
      <c r="F1450">
        <v>95.413938000000002</v>
      </c>
      <c r="G1450">
        <v>5.4593980000000002</v>
      </c>
      <c r="H1450">
        <v>95.358926999999994</v>
      </c>
      <c r="I1450">
        <v>9.0438770000000002</v>
      </c>
    </row>
    <row r="1451" spans="1:9" x14ac:dyDescent="0.25">
      <c r="A1451">
        <v>1450</v>
      </c>
      <c r="F1451">
        <v>95.413938000000002</v>
      </c>
      <c r="G1451">
        <v>5.4593980000000002</v>
      </c>
      <c r="H1451">
        <v>95.358926999999994</v>
      </c>
      <c r="I1451">
        <v>9.0438770000000002</v>
      </c>
    </row>
    <row r="1452" spans="1:9" x14ac:dyDescent="0.25">
      <c r="A1452">
        <v>1451</v>
      </c>
      <c r="F1452">
        <v>95.413938000000002</v>
      </c>
      <c r="G1452">
        <v>5.4593980000000002</v>
      </c>
      <c r="H1452">
        <v>95.358926999999994</v>
      </c>
      <c r="I1452">
        <v>9.0438770000000002</v>
      </c>
    </row>
    <row r="1453" spans="1:9" x14ac:dyDescent="0.25">
      <c r="A1453">
        <v>1452</v>
      </c>
      <c r="F1453">
        <v>95.413938000000002</v>
      </c>
      <c r="G1453">
        <v>5.4593980000000002</v>
      </c>
      <c r="H1453">
        <v>95.358926999999994</v>
      </c>
      <c r="I1453">
        <v>9.0438770000000002</v>
      </c>
    </row>
    <row r="1454" spans="1:9" x14ac:dyDescent="0.25">
      <c r="A1454">
        <v>1453</v>
      </c>
      <c r="F1454">
        <v>95.413938000000002</v>
      </c>
      <c r="G1454">
        <v>5.4593980000000002</v>
      </c>
      <c r="H1454">
        <v>95.358926999999994</v>
      </c>
      <c r="I1454">
        <v>9.0438770000000002</v>
      </c>
    </row>
    <row r="1455" spans="1:9" x14ac:dyDescent="0.25">
      <c r="A1455">
        <v>1454</v>
      </c>
      <c r="F1455">
        <v>95.413938000000002</v>
      </c>
      <c r="G1455">
        <v>5.4593980000000002</v>
      </c>
      <c r="H1455">
        <v>95.358926999999994</v>
      </c>
      <c r="I1455">
        <v>9.0438770000000002</v>
      </c>
    </row>
    <row r="1456" spans="1:9" x14ac:dyDescent="0.25">
      <c r="A1456">
        <v>1455</v>
      </c>
      <c r="F1456">
        <v>95.413938000000002</v>
      </c>
      <c r="G1456">
        <v>5.4593980000000002</v>
      </c>
      <c r="H1456">
        <v>95.358926999999994</v>
      </c>
      <c r="I1456">
        <v>9.0438770000000002</v>
      </c>
    </row>
    <row r="1457" spans="1:9" x14ac:dyDescent="0.25">
      <c r="A1457">
        <v>1456</v>
      </c>
      <c r="F1457">
        <v>95.413938000000002</v>
      </c>
      <c r="G1457">
        <v>5.4593980000000002</v>
      </c>
      <c r="H1457">
        <v>95.358926999999994</v>
      </c>
      <c r="I1457">
        <v>9.0438770000000002</v>
      </c>
    </row>
    <row r="1458" spans="1:9" x14ac:dyDescent="0.25">
      <c r="A1458">
        <v>1457</v>
      </c>
      <c r="F1458">
        <v>95.413938000000002</v>
      </c>
      <c r="G1458">
        <v>5.4593980000000002</v>
      </c>
    </row>
    <row r="1459" spans="1:9" x14ac:dyDescent="0.25">
      <c r="A1459">
        <v>1458</v>
      </c>
    </row>
    <row r="1460" spans="1:9" x14ac:dyDescent="0.25">
      <c r="A1460">
        <v>1459</v>
      </c>
    </row>
    <row r="1461" spans="1:9" x14ac:dyDescent="0.25">
      <c r="A1461">
        <v>1460</v>
      </c>
    </row>
    <row r="1462" spans="1:9" x14ac:dyDescent="0.25">
      <c r="A1462">
        <v>1461</v>
      </c>
      <c r="B1462">
        <v>119.32912099999999</v>
      </c>
      <c r="C1462">
        <v>5.8454480000000002</v>
      </c>
    </row>
    <row r="1463" spans="1:9" x14ac:dyDescent="0.25">
      <c r="A1463">
        <v>1462</v>
      </c>
      <c r="B1463">
        <v>119.32912099999999</v>
      </c>
      <c r="C1463">
        <v>5.8454480000000002</v>
      </c>
    </row>
    <row r="1464" spans="1:9" x14ac:dyDescent="0.25">
      <c r="A1464">
        <v>1463</v>
      </c>
      <c r="B1464">
        <v>119.32912099999999</v>
      </c>
      <c r="C1464">
        <v>5.8454480000000002</v>
      </c>
    </row>
    <row r="1465" spans="1:9" x14ac:dyDescent="0.25">
      <c r="A1465">
        <v>1464</v>
      </c>
      <c r="B1465">
        <v>119.32912099999999</v>
      </c>
      <c r="C1465">
        <v>5.8454480000000002</v>
      </c>
    </row>
    <row r="1466" spans="1:9" x14ac:dyDescent="0.25">
      <c r="A1466">
        <v>1465</v>
      </c>
      <c r="B1466">
        <v>119.32912099999999</v>
      </c>
      <c r="C1466">
        <v>5.8454480000000002</v>
      </c>
    </row>
    <row r="1467" spans="1:9" x14ac:dyDescent="0.25">
      <c r="A1467">
        <v>1466</v>
      </c>
      <c r="B1467">
        <v>119.32912099999999</v>
      </c>
      <c r="C1467">
        <v>5.8454480000000002</v>
      </c>
    </row>
    <row r="1468" spans="1:9" x14ac:dyDescent="0.25">
      <c r="A1468">
        <v>1467</v>
      </c>
      <c r="B1468">
        <v>119.32912099999999</v>
      </c>
      <c r="C1468">
        <v>5.8454480000000002</v>
      </c>
      <c r="D1468">
        <v>122.745577</v>
      </c>
      <c r="E1468">
        <v>6.8380270000000003</v>
      </c>
    </row>
    <row r="1469" spans="1:9" x14ac:dyDescent="0.25">
      <c r="A1469">
        <v>1468</v>
      </c>
      <c r="B1469">
        <v>119.32912099999999</v>
      </c>
      <c r="C1469">
        <v>5.8454480000000002</v>
      </c>
      <c r="D1469">
        <v>122.745577</v>
      </c>
      <c r="E1469">
        <v>6.8380270000000003</v>
      </c>
    </row>
    <row r="1470" spans="1:9" x14ac:dyDescent="0.25">
      <c r="A1470">
        <v>1469</v>
      </c>
      <c r="B1470">
        <v>119.32912099999999</v>
      </c>
      <c r="C1470">
        <v>5.8454480000000002</v>
      </c>
      <c r="D1470">
        <v>122.745577</v>
      </c>
      <c r="E1470">
        <v>6.8380270000000003</v>
      </c>
    </row>
    <row r="1471" spans="1:9" x14ac:dyDescent="0.25">
      <c r="A1471">
        <v>1470</v>
      </c>
      <c r="B1471">
        <v>119.32912099999999</v>
      </c>
      <c r="C1471">
        <v>5.8454480000000002</v>
      </c>
      <c r="D1471">
        <v>122.745577</v>
      </c>
      <c r="E1471">
        <v>6.8380270000000003</v>
      </c>
    </row>
    <row r="1472" spans="1:9" x14ac:dyDescent="0.25">
      <c r="A1472">
        <v>1471</v>
      </c>
      <c r="B1472">
        <v>119.32912099999999</v>
      </c>
      <c r="C1472">
        <v>5.8454480000000002</v>
      </c>
      <c r="D1472">
        <v>122.745577</v>
      </c>
      <c r="E1472">
        <v>6.8380270000000003</v>
      </c>
    </row>
    <row r="1473" spans="1:9" x14ac:dyDescent="0.25">
      <c r="A1473">
        <v>1472</v>
      </c>
      <c r="B1473">
        <v>119.32912099999999</v>
      </c>
      <c r="C1473">
        <v>5.8454480000000002</v>
      </c>
      <c r="D1473">
        <v>122.745577</v>
      </c>
      <c r="E1473">
        <v>6.8380270000000003</v>
      </c>
    </row>
    <row r="1474" spans="1:9" x14ac:dyDescent="0.25">
      <c r="A1474">
        <v>1473</v>
      </c>
      <c r="B1474">
        <v>119.32912099999999</v>
      </c>
      <c r="C1474">
        <v>5.8454480000000002</v>
      </c>
      <c r="D1474">
        <v>122.745577</v>
      </c>
      <c r="E1474">
        <v>6.8380270000000003</v>
      </c>
    </row>
    <row r="1475" spans="1:9" x14ac:dyDescent="0.25">
      <c r="A1475">
        <v>1474</v>
      </c>
      <c r="D1475">
        <v>122.745577</v>
      </c>
      <c r="E1475">
        <v>6.8380270000000003</v>
      </c>
    </row>
    <row r="1476" spans="1:9" x14ac:dyDescent="0.25">
      <c r="A1476">
        <v>1475</v>
      </c>
      <c r="D1476">
        <v>122.745577</v>
      </c>
      <c r="E1476">
        <v>6.8380270000000003</v>
      </c>
    </row>
    <row r="1477" spans="1:9" x14ac:dyDescent="0.25">
      <c r="A1477">
        <v>1476</v>
      </c>
      <c r="D1477">
        <v>122.745577</v>
      </c>
      <c r="E1477">
        <v>6.8380270000000003</v>
      </c>
    </row>
    <row r="1478" spans="1:9" x14ac:dyDescent="0.25">
      <c r="A1478">
        <v>1477</v>
      </c>
      <c r="D1478">
        <v>122.745577</v>
      </c>
      <c r="E1478">
        <v>6.8380270000000003</v>
      </c>
    </row>
    <row r="1479" spans="1:9" x14ac:dyDescent="0.25">
      <c r="A1479">
        <v>1478</v>
      </c>
    </row>
    <row r="1480" spans="1:9" x14ac:dyDescent="0.25">
      <c r="A1480">
        <v>1479</v>
      </c>
    </row>
    <row r="1481" spans="1:9" x14ac:dyDescent="0.25">
      <c r="A1481">
        <v>1480</v>
      </c>
      <c r="F1481">
        <v>125.28033099999999</v>
      </c>
      <c r="G1481">
        <v>4.1358879999999996</v>
      </c>
      <c r="H1481">
        <v>125.05995899999999</v>
      </c>
      <c r="I1481">
        <v>7.2240780000000004</v>
      </c>
    </row>
    <row r="1482" spans="1:9" x14ac:dyDescent="0.25">
      <c r="A1482">
        <v>1481</v>
      </c>
      <c r="F1482">
        <v>125.28033099999999</v>
      </c>
      <c r="G1482">
        <v>4.1358879999999996</v>
      </c>
      <c r="H1482">
        <v>125.05995899999999</v>
      </c>
      <c r="I1482">
        <v>7.2240780000000004</v>
      </c>
    </row>
    <row r="1483" spans="1:9" x14ac:dyDescent="0.25">
      <c r="A1483">
        <v>1482</v>
      </c>
      <c r="F1483">
        <v>125.28033099999999</v>
      </c>
      <c r="G1483">
        <v>4.1358879999999996</v>
      </c>
      <c r="H1483">
        <v>125.05995899999999</v>
      </c>
      <c r="I1483">
        <v>7.2240780000000004</v>
      </c>
    </row>
    <row r="1484" spans="1:9" x14ac:dyDescent="0.25">
      <c r="A1484">
        <v>1483</v>
      </c>
      <c r="F1484">
        <v>125.28033099999999</v>
      </c>
      <c r="G1484">
        <v>4.1358879999999996</v>
      </c>
      <c r="H1484">
        <v>125.05995899999999</v>
      </c>
      <c r="I1484">
        <v>7.2240780000000004</v>
      </c>
    </row>
    <row r="1485" spans="1:9" x14ac:dyDescent="0.25">
      <c r="A1485">
        <v>1484</v>
      </c>
      <c r="F1485">
        <v>125.28033099999999</v>
      </c>
      <c r="G1485">
        <v>4.1358879999999996</v>
      </c>
      <c r="H1485">
        <v>125.05995899999999</v>
      </c>
      <c r="I1485">
        <v>7.2240780000000004</v>
      </c>
    </row>
    <row r="1486" spans="1:9" x14ac:dyDescent="0.25">
      <c r="A1486">
        <v>1485</v>
      </c>
      <c r="F1486">
        <v>125.28033099999999</v>
      </c>
      <c r="G1486">
        <v>4.1358879999999996</v>
      </c>
      <c r="H1486">
        <v>125.05995899999999</v>
      </c>
      <c r="I1486">
        <v>7.2240780000000004</v>
      </c>
    </row>
    <row r="1487" spans="1:9" x14ac:dyDescent="0.25">
      <c r="A1487">
        <v>1486</v>
      </c>
      <c r="F1487">
        <v>125.28033099999999</v>
      </c>
      <c r="G1487">
        <v>4.1358879999999996</v>
      </c>
      <c r="H1487">
        <v>125.05995899999999</v>
      </c>
      <c r="I1487">
        <v>7.2240780000000004</v>
      </c>
    </row>
    <row r="1488" spans="1:9" x14ac:dyDescent="0.25">
      <c r="A1488">
        <v>1487</v>
      </c>
      <c r="F1488">
        <v>125.28033099999999</v>
      </c>
      <c r="G1488">
        <v>4.1358879999999996</v>
      </c>
      <c r="H1488">
        <v>125.05995899999999</v>
      </c>
      <c r="I1488">
        <v>7.2240780000000004</v>
      </c>
    </row>
    <row r="1489" spans="1:9" x14ac:dyDescent="0.25">
      <c r="A1489">
        <v>1488</v>
      </c>
      <c r="F1489">
        <v>125.28033099999999</v>
      </c>
      <c r="G1489">
        <v>4.1358879999999996</v>
      </c>
      <c r="H1489">
        <v>125.05995899999999</v>
      </c>
      <c r="I1489">
        <v>7.2240780000000004</v>
      </c>
    </row>
    <row r="1490" spans="1:9" x14ac:dyDescent="0.25">
      <c r="A1490">
        <v>1489</v>
      </c>
      <c r="F1490">
        <v>125.28033099999999</v>
      </c>
      <c r="G1490">
        <v>4.1358879999999996</v>
      </c>
      <c r="H1490">
        <v>125.05995899999999</v>
      </c>
      <c r="I1490">
        <v>7.2240780000000004</v>
      </c>
    </row>
    <row r="1491" spans="1:9" x14ac:dyDescent="0.25">
      <c r="A1491">
        <v>1490</v>
      </c>
      <c r="F1491">
        <v>125.28033099999999</v>
      </c>
      <c r="G1491">
        <v>4.1358879999999996</v>
      </c>
      <c r="H1491">
        <v>125.05995899999999</v>
      </c>
      <c r="I1491">
        <v>7.2240780000000004</v>
      </c>
    </row>
    <row r="1492" spans="1:9" x14ac:dyDescent="0.25">
      <c r="A1492">
        <v>1491</v>
      </c>
      <c r="F1492">
        <v>125.28033099999999</v>
      </c>
      <c r="G1492">
        <v>4.1358879999999996</v>
      </c>
      <c r="H1492">
        <v>125.05995899999999</v>
      </c>
      <c r="I1492">
        <v>7.2240780000000004</v>
      </c>
    </row>
    <row r="1493" spans="1:9" x14ac:dyDescent="0.25">
      <c r="A1493">
        <v>1492</v>
      </c>
      <c r="F1493">
        <v>125.28033099999999</v>
      </c>
      <c r="G1493">
        <v>4.1358879999999996</v>
      </c>
      <c r="H1493">
        <v>125.05995899999999</v>
      </c>
      <c r="I1493">
        <v>7.2240780000000004</v>
      </c>
    </row>
    <row r="1494" spans="1:9" x14ac:dyDescent="0.25">
      <c r="A1494">
        <v>1493</v>
      </c>
    </row>
    <row r="1495" spans="1:9" x14ac:dyDescent="0.25">
      <c r="A1495">
        <v>1494</v>
      </c>
    </row>
    <row r="1496" spans="1:9" x14ac:dyDescent="0.25">
      <c r="A1496">
        <v>1495</v>
      </c>
    </row>
    <row r="1497" spans="1:9" x14ac:dyDescent="0.25">
      <c r="A1497">
        <v>1496</v>
      </c>
      <c r="B1497">
        <v>153.98097200000001</v>
      </c>
      <c r="C1497">
        <v>6.8828990000000001</v>
      </c>
    </row>
    <row r="1498" spans="1:9" x14ac:dyDescent="0.25">
      <c r="A1498">
        <v>1497</v>
      </c>
      <c r="B1498">
        <v>153.98097200000001</v>
      </c>
      <c r="C1498">
        <v>6.8828990000000001</v>
      </c>
    </row>
    <row r="1499" spans="1:9" x14ac:dyDescent="0.25">
      <c r="A1499">
        <v>1498</v>
      </c>
      <c r="B1499">
        <v>153.98097200000001</v>
      </c>
      <c r="C1499">
        <v>6.8828990000000001</v>
      </c>
    </row>
    <row r="1500" spans="1:9" x14ac:dyDescent="0.25">
      <c r="A1500">
        <v>1499</v>
      </c>
      <c r="B1500">
        <v>153.98097200000001</v>
      </c>
      <c r="C1500">
        <v>6.8828990000000001</v>
      </c>
    </row>
    <row r="1501" spans="1:9" x14ac:dyDescent="0.25">
      <c r="A1501">
        <v>1500</v>
      </c>
      <c r="B1501">
        <v>153.98097200000001</v>
      </c>
      <c r="C1501">
        <v>6.8828990000000001</v>
      </c>
      <c r="D1501">
        <v>157.656002</v>
      </c>
      <c r="E1501">
        <v>7.9336320000000002</v>
      </c>
    </row>
    <row r="1502" spans="1:9" x14ac:dyDescent="0.25">
      <c r="A1502">
        <v>1501</v>
      </c>
      <c r="B1502">
        <v>153.98097200000001</v>
      </c>
      <c r="C1502">
        <v>6.8828990000000001</v>
      </c>
      <c r="D1502">
        <v>157.656002</v>
      </c>
      <c r="E1502">
        <v>7.9336320000000002</v>
      </c>
    </row>
    <row r="1503" spans="1:9" x14ac:dyDescent="0.25">
      <c r="A1503">
        <v>1502</v>
      </c>
      <c r="B1503">
        <v>153.98097200000001</v>
      </c>
      <c r="C1503">
        <v>6.8828990000000001</v>
      </c>
      <c r="D1503">
        <v>157.656002</v>
      </c>
      <c r="E1503">
        <v>7.9336320000000002</v>
      </c>
    </row>
    <row r="1504" spans="1:9" x14ac:dyDescent="0.25">
      <c r="A1504">
        <v>1503</v>
      </c>
      <c r="B1504">
        <v>153.98097200000001</v>
      </c>
      <c r="C1504">
        <v>6.8828990000000001</v>
      </c>
      <c r="D1504">
        <v>157.656002</v>
      </c>
      <c r="E1504">
        <v>7.9336320000000002</v>
      </c>
    </row>
    <row r="1505" spans="1:9" x14ac:dyDescent="0.25">
      <c r="A1505">
        <v>1504</v>
      </c>
      <c r="B1505">
        <v>153.98097200000001</v>
      </c>
      <c r="C1505">
        <v>6.8828990000000001</v>
      </c>
      <c r="D1505">
        <v>157.656002</v>
      </c>
      <c r="E1505">
        <v>7.9336320000000002</v>
      </c>
    </row>
    <row r="1506" spans="1:9" x14ac:dyDescent="0.25">
      <c r="A1506">
        <v>1505</v>
      </c>
      <c r="B1506">
        <v>153.98097200000001</v>
      </c>
      <c r="C1506">
        <v>6.8828990000000001</v>
      </c>
      <c r="D1506">
        <v>157.656002</v>
      </c>
      <c r="E1506">
        <v>7.9336320000000002</v>
      </c>
    </row>
    <row r="1507" spans="1:9" x14ac:dyDescent="0.25">
      <c r="A1507">
        <v>1506</v>
      </c>
      <c r="B1507">
        <v>153.98097200000001</v>
      </c>
      <c r="C1507">
        <v>6.8828990000000001</v>
      </c>
      <c r="D1507">
        <v>157.656002</v>
      </c>
      <c r="E1507">
        <v>7.9336320000000002</v>
      </c>
    </row>
    <row r="1508" spans="1:9" x14ac:dyDescent="0.25">
      <c r="A1508">
        <v>1507</v>
      </c>
      <c r="B1508">
        <v>153.98097200000001</v>
      </c>
      <c r="C1508">
        <v>6.8828990000000001</v>
      </c>
      <c r="D1508">
        <v>157.656002</v>
      </c>
      <c r="E1508">
        <v>7.9336320000000002</v>
      </c>
    </row>
    <row r="1509" spans="1:9" x14ac:dyDescent="0.25">
      <c r="A1509">
        <v>1508</v>
      </c>
      <c r="D1509">
        <v>157.656002</v>
      </c>
      <c r="E1509">
        <v>7.9336320000000002</v>
      </c>
    </row>
    <row r="1510" spans="1:9" x14ac:dyDescent="0.25">
      <c r="A1510">
        <v>1509</v>
      </c>
      <c r="D1510">
        <v>157.656002</v>
      </c>
      <c r="E1510">
        <v>7.9336320000000002</v>
      </c>
    </row>
    <row r="1511" spans="1:9" x14ac:dyDescent="0.25">
      <c r="A1511">
        <v>1510</v>
      </c>
      <c r="D1511">
        <v>157.656002</v>
      </c>
      <c r="E1511">
        <v>7.9336320000000002</v>
      </c>
    </row>
    <row r="1512" spans="1:9" x14ac:dyDescent="0.25">
      <c r="A1512">
        <v>1511</v>
      </c>
      <c r="D1512">
        <v>157.60348500000001</v>
      </c>
      <c r="E1512">
        <v>7.9336320000000002</v>
      </c>
    </row>
    <row r="1513" spans="1:9" x14ac:dyDescent="0.25">
      <c r="A1513">
        <v>1512</v>
      </c>
    </row>
    <row r="1514" spans="1:9" x14ac:dyDescent="0.25">
      <c r="A1514">
        <v>1513</v>
      </c>
    </row>
    <row r="1515" spans="1:9" x14ac:dyDescent="0.25">
      <c r="A1515">
        <v>1514</v>
      </c>
    </row>
    <row r="1516" spans="1:9" x14ac:dyDescent="0.25">
      <c r="A1516">
        <v>1515</v>
      </c>
      <c r="F1516">
        <v>160.70114100000001</v>
      </c>
      <c r="G1516">
        <v>6.1472619999999996</v>
      </c>
      <c r="H1516">
        <v>161.43616800000001</v>
      </c>
      <c r="I1516">
        <v>9.0370860000000004</v>
      </c>
    </row>
    <row r="1517" spans="1:9" x14ac:dyDescent="0.25">
      <c r="A1517">
        <v>1516</v>
      </c>
      <c r="F1517">
        <v>160.70114100000001</v>
      </c>
      <c r="G1517">
        <v>6.1472619999999996</v>
      </c>
      <c r="H1517">
        <v>161.43616800000001</v>
      </c>
      <c r="I1517">
        <v>9.0370860000000004</v>
      </c>
    </row>
    <row r="1518" spans="1:9" x14ac:dyDescent="0.25">
      <c r="A1518">
        <v>1517</v>
      </c>
      <c r="F1518">
        <v>160.70114100000001</v>
      </c>
      <c r="G1518">
        <v>6.1472619999999996</v>
      </c>
      <c r="H1518">
        <v>161.43616800000001</v>
      </c>
      <c r="I1518">
        <v>9.0370860000000004</v>
      </c>
    </row>
    <row r="1519" spans="1:9" x14ac:dyDescent="0.25">
      <c r="A1519">
        <v>1518</v>
      </c>
      <c r="F1519">
        <v>160.70114100000001</v>
      </c>
      <c r="G1519">
        <v>6.1472619999999996</v>
      </c>
      <c r="H1519">
        <v>161.43616800000001</v>
      </c>
      <c r="I1519">
        <v>9.0370860000000004</v>
      </c>
    </row>
    <row r="1520" spans="1:9" x14ac:dyDescent="0.25">
      <c r="A1520">
        <v>1519</v>
      </c>
      <c r="F1520">
        <v>160.70114100000001</v>
      </c>
      <c r="G1520">
        <v>6.1472619999999996</v>
      </c>
      <c r="H1520">
        <v>161.43616800000001</v>
      </c>
      <c r="I1520">
        <v>9.0370860000000004</v>
      </c>
    </row>
    <row r="1521" spans="1:9" x14ac:dyDescent="0.25">
      <c r="A1521">
        <v>1520</v>
      </c>
      <c r="F1521">
        <v>160.70114100000001</v>
      </c>
      <c r="G1521">
        <v>6.1472619999999996</v>
      </c>
      <c r="H1521">
        <v>161.43616800000001</v>
      </c>
      <c r="I1521">
        <v>9.0370860000000004</v>
      </c>
    </row>
    <row r="1522" spans="1:9" x14ac:dyDescent="0.25">
      <c r="A1522">
        <v>1521</v>
      </c>
      <c r="F1522">
        <v>160.70114100000001</v>
      </c>
      <c r="G1522">
        <v>6.1472619999999996</v>
      </c>
      <c r="H1522">
        <v>161.43616800000001</v>
      </c>
      <c r="I1522">
        <v>9.0370860000000004</v>
      </c>
    </row>
    <row r="1523" spans="1:9" x14ac:dyDescent="0.25">
      <c r="A1523">
        <v>1522</v>
      </c>
      <c r="F1523">
        <v>160.70114100000001</v>
      </c>
      <c r="G1523">
        <v>6.1472619999999996</v>
      </c>
      <c r="H1523">
        <v>161.43616800000001</v>
      </c>
      <c r="I1523">
        <v>9.0370860000000004</v>
      </c>
    </row>
    <row r="1524" spans="1:9" x14ac:dyDescent="0.25">
      <c r="A1524">
        <v>1523</v>
      </c>
      <c r="F1524">
        <v>160.70114100000001</v>
      </c>
      <c r="G1524">
        <v>6.1472619999999996</v>
      </c>
      <c r="H1524">
        <v>161.43616800000001</v>
      </c>
      <c r="I1524">
        <v>9.0370860000000004</v>
      </c>
    </row>
    <row r="1525" spans="1:9" x14ac:dyDescent="0.25">
      <c r="A1525">
        <v>1524</v>
      </c>
      <c r="F1525">
        <v>160.70114100000001</v>
      </c>
      <c r="G1525">
        <v>6.1472619999999996</v>
      </c>
      <c r="H1525">
        <v>161.43616800000001</v>
      </c>
      <c r="I1525">
        <v>9.0370860000000004</v>
      </c>
    </row>
    <row r="1526" spans="1:9" x14ac:dyDescent="0.25">
      <c r="A1526">
        <v>1525</v>
      </c>
      <c r="F1526">
        <v>160.70114100000001</v>
      </c>
      <c r="G1526">
        <v>6.1472619999999996</v>
      </c>
      <c r="H1526">
        <v>161.43616800000001</v>
      </c>
      <c r="I1526">
        <v>9.0370860000000004</v>
      </c>
    </row>
    <row r="1527" spans="1:9" x14ac:dyDescent="0.25">
      <c r="A1527">
        <v>1526</v>
      </c>
      <c r="H1527">
        <v>161.43616800000001</v>
      </c>
      <c r="I1527">
        <v>9.0370860000000004</v>
      </c>
    </row>
    <row r="1528" spans="1:9" x14ac:dyDescent="0.25">
      <c r="A1528">
        <v>1527</v>
      </c>
    </row>
    <row r="1529" spans="1:9" x14ac:dyDescent="0.25">
      <c r="A1529">
        <v>1528</v>
      </c>
    </row>
    <row r="1530" spans="1:9" x14ac:dyDescent="0.25">
      <c r="A1530">
        <v>1529</v>
      </c>
    </row>
    <row r="1531" spans="1:9" x14ac:dyDescent="0.25">
      <c r="A1531">
        <v>1530</v>
      </c>
      <c r="B1531">
        <v>182.38431700000001</v>
      </c>
      <c r="C1531">
        <v>6.567596</v>
      </c>
    </row>
    <row r="1532" spans="1:9" x14ac:dyDescent="0.25">
      <c r="A1532">
        <v>1531</v>
      </c>
      <c r="B1532">
        <v>182.38431700000001</v>
      </c>
      <c r="C1532">
        <v>6.567596</v>
      </c>
    </row>
    <row r="1533" spans="1:9" x14ac:dyDescent="0.25">
      <c r="A1533">
        <v>1532</v>
      </c>
      <c r="B1533">
        <v>182.38431700000001</v>
      </c>
      <c r="C1533">
        <v>6.567596</v>
      </c>
    </row>
    <row r="1534" spans="1:9" x14ac:dyDescent="0.25">
      <c r="A1534">
        <v>1533</v>
      </c>
      <c r="B1534">
        <v>182.38431700000001</v>
      </c>
      <c r="C1534">
        <v>6.567596</v>
      </c>
    </row>
    <row r="1535" spans="1:9" x14ac:dyDescent="0.25">
      <c r="A1535">
        <v>1534</v>
      </c>
      <c r="B1535">
        <v>182.38431700000001</v>
      </c>
      <c r="C1535">
        <v>6.567596</v>
      </c>
    </row>
    <row r="1536" spans="1:9" x14ac:dyDescent="0.25">
      <c r="A1536">
        <v>1535</v>
      </c>
      <c r="B1536">
        <v>182.38431700000001</v>
      </c>
      <c r="C1536">
        <v>6.567596</v>
      </c>
    </row>
    <row r="1537" spans="1:9" x14ac:dyDescent="0.25">
      <c r="A1537">
        <v>1536</v>
      </c>
      <c r="B1537">
        <v>182.38431700000001</v>
      </c>
      <c r="C1537">
        <v>6.567596</v>
      </c>
      <c r="D1537">
        <v>186.37434400000001</v>
      </c>
      <c r="E1537">
        <v>7.460782</v>
      </c>
    </row>
    <row r="1538" spans="1:9" x14ac:dyDescent="0.25">
      <c r="A1538">
        <v>1537</v>
      </c>
      <c r="B1538">
        <v>182.38431700000001</v>
      </c>
      <c r="C1538">
        <v>6.567596</v>
      </c>
      <c r="D1538">
        <v>186.37434400000001</v>
      </c>
      <c r="E1538">
        <v>7.460782</v>
      </c>
    </row>
    <row r="1539" spans="1:9" x14ac:dyDescent="0.25">
      <c r="A1539">
        <v>1538</v>
      </c>
      <c r="B1539">
        <v>182.38431700000001</v>
      </c>
      <c r="C1539">
        <v>6.567596</v>
      </c>
      <c r="D1539">
        <v>186.37434400000001</v>
      </c>
      <c r="E1539">
        <v>7.460782</v>
      </c>
    </row>
    <row r="1540" spans="1:9" x14ac:dyDescent="0.25">
      <c r="A1540">
        <v>1539</v>
      </c>
      <c r="B1540">
        <v>182.38431700000001</v>
      </c>
      <c r="C1540">
        <v>6.567596</v>
      </c>
      <c r="D1540">
        <v>186.37434400000001</v>
      </c>
      <c r="E1540">
        <v>7.460782</v>
      </c>
    </row>
    <row r="1541" spans="1:9" x14ac:dyDescent="0.25">
      <c r="A1541">
        <v>1540</v>
      </c>
      <c r="B1541">
        <v>182.38431700000001</v>
      </c>
      <c r="C1541">
        <v>6.567596</v>
      </c>
      <c r="D1541">
        <v>186.37434400000001</v>
      </c>
      <c r="E1541">
        <v>7.460782</v>
      </c>
    </row>
    <row r="1542" spans="1:9" x14ac:dyDescent="0.25">
      <c r="A1542">
        <v>1541</v>
      </c>
      <c r="B1542">
        <v>182.38431700000001</v>
      </c>
      <c r="C1542">
        <v>6.567596</v>
      </c>
      <c r="D1542">
        <v>186.37434400000001</v>
      </c>
      <c r="E1542">
        <v>7.460782</v>
      </c>
    </row>
    <row r="1543" spans="1:9" x14ac:dyDescent="0.25">
      <c r="A1543">
        <v>1542</v>
      </c>
      <c r="D1543">
        <v>186.37434400000001</v>
      </c>
      <c r="E1543">
        <v>7.460782</v>
      </c>
    </row>
    <row r="1544" spans="1:9" x14ac:dyDescent="0.25">
      <c r="A1544">
        <v>1543</v>
      </c>
      <c r="D1544">
        <v>186.37434400000001</v>
      </c>
      <c r="E1544">
        <v>7.460782</v>
      </c>
    </row>
    <row r="1545" spans="1:9" x14ac:dyDescent="0.25">
      <c r="A1545">
        <v>1544</v>
      </c>
      <c r="D1545">
        <v>186.37434400000001</v>
      </c>
      <c r="E1545">
        <v>7.460782</v>
      </c>
    </row>
    <row r="1546" spans="1:9" x14ac:dyDescent="0.25">
      <c r="A1546">
        <v>1545</v>
      </c>
      <c r="D1546">
        <v>186.37434400000001</v>
      </c>
      <c r="E1546">
        <v>7.460782</v>
      </c>
    </row>
    <row r="1547" spans="1:9" x14ac:dyDescent="0.25">
      <c r="A1547">
        <v>1546</v>
      </c>
    </row>
    <row r="1548" spans="1:9" x14ac:dyDescent="0.25">
      <c r="A1548">
        <v>1547</v>
      </c>
    </row>
    <row r="1549" spans="1:9" x14ac:dyDescent="0.25">
      <c r="A1549">
        <v>1548</v>
      </c>
      <c r="F1549">
        <v>189.629446</v>
      </c>
      <c r="G1549">
        <v>5.3065939999999996</v>
      </c>
      <c r="H1549">
        <v>189.314449</v>
      </c>
      <c r="I1549">
        <v>8.2489340000000002</v>
      </c>
    </row>
    <row r="1550" spans="1:9" x14ac:dyDescent="0.25">
      <c r="A1550">
        <v>1549</v>
      </c>
      <c r="F1550">
        <v>189.629446</v>
      </c>
      <c r="G1550">
        <v>5.3065939999999996</v>
      </c>
      <c r="H1550">
        <v>189.314449</v>
      </c>
      <c r="I1550">
        <v>8.2489340000000002</v>
      </c>
    </row>
    <row r="1551" spans="1:9" x14ac:dyDescent="0.25">
      <c r="A1551">
        <v>1550</v>
      </c>
      <c r="F1551">
        <v>189.629446</v>
      </c>
      <c r="G1551">
        <v>5.3065939999999996</v>
      </c>
      <c r="H1551">
        <v>189.314449</v>
      </c>
      <c r="I1551">
        <v>8.2489340000000002</v>
      </c>
    </row>
    <row r="1552" spans="1:9" x14ac:dyDescent="0.25">
      <c r="A1552">
        <v>1551</v>
      </c>
      <c r="F1552">
        <v>189.629446</v>
      </c>
      <c r="G1552">
        <v>5.3065939999999996</v>
      </c>
      <c r="H1552">
        <v>189.314449</v>
      </c>
      <c r="I1552">
        <v>8.2489340000000002</v>
      </c>
    </row>
    <row r="1553" spans="1:9" x14ac:dyDescent="0.25">
      <c r="A1553">
        <v>1552</v>
      </c>
      <c r="F1553">
        <v>189.629446</v>
      </c>
      <c r="G1553">
        <v>5.3065939999999996</v>
      </c>
      <c r="H1553">
        <v>189.314449</v>
      </c>
      <c r="I1553">
        <v>8.2489340000000002</v>
      </c>
    </row>
    <row r="1554" spans="1:9" x14ac:dyDescent="0.25">
      <c r="A1554">
        <v>1553</v>
      </c>
      <c r="F1554">
        <v>189.629446</v>
      </c>
      <c r="G1554">
        <v>5.3065939999999996</v>
      </c>
      <c r="H1554">
        <v>189.314449</v>
      </c>
      <c r="I1554">
        <v>8.2489340000000002</v>
      </c>
    </row>
    <row r="1555" spans="1:9" x14ac:dyDescent="0.25">
      <c r="A1555">
        <v>1554</v>
      </c>
      <c r="F1555">
        <v>189.629446</v>
      </c>
      <c r="G1555">
        <v>5.3065939999999996</v>
      </c>
      <c r="H1555">
        <v>189.314449</v>
      </c>
      <c r="I1555">
        <v>8.2489340000000002</v>
      </c>
    </row>
    <row r="1556" spans="1:9" x14ac:dyDescent="0.25">
      <c r="A1556">
        <v>1555</v>
      </c>
      <c r="F1556">
        <v>189.629446</v>
      </c>
      <c r="G1556">
        <v>5.3065939999999996</v>
      </c>
      <c r="H1556">
        <v>189.314449</v>
      </c>
      <c r="I1556">
        <v>8.2489340000000002</v>
      </c>
    </row>
    <row r="1557" spans="1:9" x14ac:dyDescent="0.25">
      <c r="A1557">
        <v>1556</v>
      </c>
      <c r="F1557">
        <v>189.629446</v>
      </c>
      <c r="G1557">
        <v>5.3065939999999996</v>
      </c>
      <c r="H1557">
        <v>189.314449</v>
      </c>
      <c r="I1557">
        <v>8.2489340000000002</v>
      </c>
    </row>
    <row r="1558" spans="1:9" x14ac:dyDescent="0.25">
      <c r="A1558">
        <v>1557</v>
      </c>
      <c r="F1558">
        <v>189.629446</v>
      </c>
      <c r="G1558">
        <v>5.3065939999999996</v>
      </c>
      <c r="H1558">
        <v>189.314449</v>
      </c>
      <c r="I1558">
        <v>8.2489340000000002</v>
      </c>
    </row>
    <row r="1559" spans="1:9" x14ac:dyDescent="0.25">
      <c r="A1559">
        <v>1558</v>
      </c>
      <c r="F1559">
        <v>189.629446</v>
      </c>
      <c r="G1559">
        <v>5.3065939999999996</v>
      </c>
      <c r="H1559">
        <v>189.314449</v>
      </c>
      <c r="I1559">
        <v>8.2489340000000002</v>
      </c>
    </row>
    <row r="1560" spans="1:9" x14ac:dyDescent="0.25">
      <c r="A1560">
        <v>1559</v>
      </c>
      <c r="F1560">
        <v>189.629446</v>
      </c>
      <c r="G1560">
        <v>5.3065939999999996</v>
      </c>
      <c r="H1560">
        <v>189.314449</v>
      </c>
      <c r="I1560">
        <v>8.2489340000000002</v>
      </c>
    </row>
    <row r="1561" spans="1:9" x14ac:dyDescent="0.25">
      <c r="A1561">
        <v>1560</v>
      </c>
      <c r="F1561">
        <v>189.629446</v>
      </c>
      <c r="G1561">
        <v>5.3065939999999996</v>
      </c>
      <c r="H1561">
        <v>189.314449</v>
      </c>
      <c r="I1561">
        <v>8.2489340000000002</v>
      </c>
    </row>
    <row r="1562" spans="1:9" x14ac:dyDescent="0.25">
      <c r="A1562">
        <v>1561</v>
      </c>
    </row>
    <row r="1563" spans="1:9" x14ac:dyDescent="0.25">
      <c r="A1563">
        <v>1562</v>
      </c>
    </row>
    <row r="1564" spans="1:9" x14ac:dyDescent="0.25">
      <c r="A1564">
        <v>1563</v>
      </c>
    </row>
    <row r="1565" spans="1:9" x14ac:dyDescent="0.25">
      <c r="A1565">
        <v>1564</v>
      </c>
      <c r="B1565">
        <v>206.37750299999999</v>
      </c>
      <c r="C1565">
        <v>7.1455820000000001</v>
      </c>
    </row>
    <row r="1566" spans="1:9" x14ac:dyDescent="0.25">
      <c r="A1566">
        <v>1565</v>
      </c>
      <c r="B1566">
        <v>207.48076499999999</v>
      </c>
      <c r="C1566">
        <v>6.9362000000000004</v>
      </c>
    </row>
    <row r="1567" spans="1:9" x14ac:dyDescent="0.25">
      <c r="A1567">
        <v>1566</v>
      </c>
      <c r="B1567">
        <v>207.48076499999999</v>
      </c>
      <c r="C1567">
        <v>6.9362000000000004</v>
      </c>
    </row>
    <row r="1568" spans="1:9" x14ac:dyDescent="0.25">
      <c r="A1568">
        <v>1567</v>
      </c>
      <c r="B1568">
        <v>207.48076499999999</v>
      </c>
      <c r="C1568">
        <v>6.9362000000000004</v>
      </c>
    </row>
    <row r="1569" spans="1:5" x14ac:dyDescent="0.25">
      <c r="A1569">
        <v>1568</v>
      </c>
      <c r="B1569">
        <v>207.48076499999999</v>
      </c>
      <c r="C1569">
        <v>6.9362000000000004</v>
      </c>
    </row>
    <row r="1570" spans="1:5" x14ac:dyDescent="0.25">
      <c r="A1570">
        <v>1569</v>
      </c>
      <c r="B1570">
        <v>207.48076499999999</v>
      </c>
      <c r="C1570">
        <v>6.9362000000000004</v>
      </c>
      <c r="D1570">
        <v>210.62178299999999</v>
      </c>
      <c r="E1570">
        <v>7.9488320000000003</v>
      </c>
    </row>
    <row r="1571" spans="1:5" x14ac:dyDescent="0.25">
      <c r="A1571">
        <v>1570</v>
      </c>
      <c r="B1571">
        <v>207.48076499999999</v>
      </c>
      <c r="C1571">
        <v>6.9362000000000004</v>
      </c>
      <c r="D1571">
        <v>210.62178299999999</v>
      </c>
      <c r="E1571">
        <v>7.9488320000000003</v>
      </c>
    </row>
    <row r="1572" spans="1:5" x14ac:dyDescent="0.25">
      <c r="A1572">
        <v>1571</v>
      </c>
      <c r="B1572">
        <v>207.48076499999999</v>
      </c>
      <c r="C1572">
        <v>6.9362000000000004</v>
      </c>
      <c r="D1572">
        <v>210.62178299999999</v>
      </c>
      <c r="E1572">
        <v>7.9488320000000003</v>
      </c>
    </row>
    <row r="1573" spans="1:5" x14ac:dyDescent="0.25">
      <c r="A1573">
        <v>1572</v>
      </c>
      <c r="B1573">
        <v>207.48076499999999</v>
      </c>
      <c r="C1573">
        <v>6.9362000000000004</v>
      </c>
      <c r="D1573">
        <v>210.62178299999999</v>
      </c>
      <c r="E1573">
        <v>7.9488320000000003</v>
      </c>
    </row>
    <row r="1574" spans="1:5" x14ac:dyDescent="0.25">
      <c r="A1574">
        <v>1573</v>
      </c>
      <c r="B1574">
        <v>207.48076499999999</v>
      </c>
      <c r="C1574">
        <v>6.9362000000000004</v>
      </c>
      <c r="D1574">
        <v>210.62178299999999</v>
      </c>
      <c r="E1574">
        <v>7.9488320000000003</v>
      </c>
    </row>
    <row r="1575" spans="1:5" x14ac:dyDescent="0.25">
      <c r="A1575">
        <v>1574</v>
      </c>
      <c r="B1575">
        <v>207.48076499999999</v>
      </c>
      <c r="C1575">
        <v>6.9362000000000004</v>
      </c>
      <c r="D1575">
        <v>210.62178299999999</v>
      </c>
      <c r="E1575">
        <v>7.9488320000000003</v>
      </c>
    </row>
    <row r="1576" spans="1:5" x14ac:dyDescent="0.25">
      <c r="A1576">
        <v>1575</v>
      </c>
      <c r="B1576">
        <v>207.48076499999999</v>
      </c>
      <c r="C1576">
        <v>6.9362000000000004</v>
      </c>
      <c r="D1576">
        <v>210.62178299999999</v>
      </c>
      <c r="E1576">
        <v>7.9488320000000003</v>
      </c>
    </row>
    <row r="1577" spans="1:5" x14ac:dyDescent="0.25">
      <c r="A1577">
        <v>1576</v>
      </c>
      <c r="D1577">
        <v>210.62178299999999</v>
      </c>
      <c r="E1577">
        <v>7.9488320000000003</v>
      </c>
    </row>
    <row r="1578" spans="1:5" x14ac:dyDescent="0.25">
      <c r="A1578">
        <v>1577</v>
      </c>
      <c r="D1578">
        <v>210.62178299999999</v>
      </c>
      <c r="E1578">
        <v>7.9488320000000003</v>
      </c>
    </row>
    <row r="1579" spans="1:5" x14ac:dyDescent="0.25">
      <c r="A1579">
        <v>1578</v>
      </c>
      <c r="D1579">
        <v>210.62178299999999</v>
      </c>
      <c r="E1579">
        <v>7.9488320000000003</v>
      </c>
    </row>
    <row r="1580" spans="1:5" x14ac:dyDescent="0.25">
      <c r="A1580">
        <v>1579</v>
      </c>
      <c r="D1580">
        <v>210.62178299999999</v>
      </c>
      <c r="E1580">
        <v>7.9488320000000003</v>
      </c>
    </row>
    <row r="1581" spans="1:5" x14ac:dyDescent="0.25">
      <c r="A1581">
        <v>1580</v>
      </c>
      <c r="D1581">
        <v>210.62178299999999</v>
      </c>
      <c r="E1581">
        <v>7.9488320000000003</v>
      </c>
    </row>
    <row r="1582" spans="1:5" x14ac:dyDescent="0.25">
      <c r="A1582">
        <v>1581</v>
      </c>
    </row>
    <row r="1583" spans="1:5" x14ac:dyDescent="0.25">
      <c r="A1583">
        <v>1582</v>
      </c>
    </row>
    <row r="1584" spans="1:5" x14ac:dyDescent="0.25">
      <c r="A1584">
        <v>1583</v>
      </c>
    </row>
    <row r="1585" spans="1:9" x14ac:dyDescent="0.25">
      <c r="A1585">
        <v>1584</v>
      </c>
      <c r="H1585">
        <v>212.24291499999998</v>
      </c>
      <c r="I1585">
        <v>8.8602089999999993</v>
      </c>
    </row>
    <row r="1586" spans="1:9" x14ac:dyDescent="0.25">
      <c r="A1586">
        <v>1585</v>
      </c>
      <c r="H1586">
        <v>212.24291499999998</v>
      </c>
      <c r="I1586">
        <v>8.8602089999999993</v>
      </c>
    </row>
    <row r="1587" spans="1:9" x14ac:dyDescent="0.25">
      <c r="A1587">
        <v>1586</v>
      </c>
      <c r="F1587">
        <v>213.053527</v>
      </c>
      <c r="G1587">
        <v>6.5311870000000001</v>
      </c>
      <c r="H1587">
        <v>212.24291499999998</v>
      </c>
      <c r="I1587">
        <v>8.8602089999999993</v>
      </c>
    </row>
    <row r="1588" spans="1:9" x14ac:dyDescent="0.25">
      <c r="A1588">
        <v>1587</v>
      </c>
      <c r="F1588">
        <v>213.053527</v>
      </c>
      <c r="G1588">
        <v>6.5311870000000001</v>
      </c>
      <c r="H1588">
        <v>212.24291499999998</v>
      </c>
      <c r="I1588">
        <v>8.8602089999999993</v>
      </c>
    </row>
    <row r="1589" spans="1:9" x14ac:dyDescent="0.25">
      <c r="A1589">
        <v>1588</v>
      </c>
      <c r="F1589">
        <v>213.053527</v>
      </c>
      <c r="G1589">
        <v>6.5311870000000001</v>
      </c>
      <c r="H1589">
        <v>212.24291499999998</v>
      </c>
      <c r="I1589">
        <v>8.8602089999999993</v>
      </c>
    </row>
    <row r="1590" spans="1:9" x14ac:dyDescent="0.25">
      <c r="A1590">
        <v>1589</v>
      </c>
      <c r="F1590">
        <v>213.053527</v>
      </c>
      <c r="G1590">
        <v>6.5311870000000001</v>
      </c>
      <c r="H1590">
        <v>212.24291499999998</v>
      </c>
      <c r="I1590">
        <v>8.8602089999999993</v>
      </c>
    </row>
    <row r="1591" spans="1:9" x14ac:dyDescent="0.25">
      <c r="A1591">
        <v>1590</v>
      </c>
      <c r="F1591">
        <v>213.053527</v>
      </c>
      <c r="G1591">
        <v>6.5311870000000001</v>
      </c>
      <c r="H1591">
        <v>212.24291499999998</v>
      </c>
      <c r="I1591">
        <v>8.8602089999999993</v>
      </c>
    </row>
    <row r="1592" spans="1:9" x14ac:dyDescent="0.25">
      <c r="A1592">
        <v>1591</v>
      </c>
      <c r="F1592">
        <v>213.053527</v>
      </c>
      <c r="G1592">
        <v>6.5311870000000001</v>
      </c>
      <c r="H1592">
        <v>212.24291499999998</v>
      </c>
      <c r="I1592">
        <v>8.8602089999999993</v>
      </c>
    </row>
    <row r="1593" spans="1:9" x14ac:dyDescent="0.25">
      <c r="A1593">
        <v>1592</v>
      </c>
      <c r="F1593">
        <v>213.053527</v>
      </c>
      <c r="G1593">
        <v>6.5311870000000001</v>
      </c>
      <c r="H1593">
        <v>212.24291499999998</v>
      </c>
      <c r="I1593">
        <v>8.8602089999999993</v>
      </c>
    </row>
    <row r="1594" spans="1:9" x14ac:dyDescent="0.25">
      <c r="A1594">
        <v>1593</v>
      </c>
      <c r="F1594">
        <v>213.053527</v>
      </c>
      <c r="G1594">
        <v>6.5311870000000001</v>
      </c>
      <c r="H1594">
        <v>212.24291499999998</v>
      </c>
      <c r="I1594">
        <v>8.8602089999999993</v>
      </c>
    </row>
    <row r="1595" spans="1:9" x14ac:dyDescent="0.25">
      <c r="A1595">
        <v>1594</v>
      </c>
      <c r="F1595">
        <v>213.053527</v>
      </c>
      <c r="G1595">
        <v>6.5311870000000001</v>
      </c>
      <c r="H1595">
        <v>212.24291499999998</v>
      </c>
      <c r="I1595">
        <v>8.8602089999999993</v>
      </c>
    </row>
    <row r="1596" spans="1:9" x14ac:dyDescent="0.25">
      <c r="A1596">
        <v>1595</v>
      </c>
      <c r="F1596">
        <v>213.053527</v>
      </c>
      <c r="G1596">
        <v>6.5311870000000001</v>
      </c>
      <c r="H1596">
        <v>212.24291499999998</v>
      </c>
      <c r="I1596">
        <v>8.8602089999999993</v>
      </c>
    </row>
    <row r="1597" spans="1:9" x14ac:dyDescent="0.25">
      <c r="A1597">
        <v>1596</v>
      </c>
      <c r="B1597">
        <v>228.96118799999999</v>
      </c>
      <c r="C1597">
        <v>7.5943949999999996</v>
      </c>
      <c r="F1597">
        <v>213.053527</v>
      </c>
      <c r="G1597">
        <v>6.5311870000000001</v>
      </c>
      <c r="H1597">
        <v>212.24291499999998</v>
      </c>
      <c r="I1597">
        <v>8.8602089999999993</v>
      </c>
    </row>
    <row r="1598" spans="1:9" x14ac:dyDescent="0.25">
      <c r="A1598">
        <v>1597</v>
      </c>
      <c r="B1598">
        <v>228.96118799999999</v>
      </c>
      <c r="C1598">
        <v>7.5943949999999996</v>
      </c>
      <c r="F1598">
        <v>213.053527</v>
      </c>
      <c r="G1598">
        <v>6.5311870000000001</v>
      </c>
    </row>
    <row r="1599" spans="1:9" x14ac:dyDescent="0.25">
      <c r="A1599">
        <v>1598</v>
      </c>
      <c r="B1599">
        <v>228.96118799999999</v>
      </c>
      <c r="C1599">
        <v>7.5943949999999996</v>
      </c>
    </row>
    <row r="1600" spans="1:9" x14ac:dyDescent="0.25">
      <c r="A1600">
        <v>1599</v>
      </c>
      <c r="B1600">
        <v>228.96118799999999</v>
      </c>
      <c r="C1600">
        <v>7.5943949999999996</v>
      </c>
    </row>
    <row r="1601" spans="1:5" x14ac:dyDescent="0.25">
      <c r="A1601">
        <v>1600</v>
      </c>
      <c r="B1601">
        <v>228.96118799999999</v>
      </c>
      <c r="C1601">
        <v>7.5943949999999996</v>
      </c>
    </row>
    <row r="1602" spans="1:5" x14ac:dyDescent="0.25">
      <c r="A1602">
        <v>1601</v>
      </c>
      <c r="B1602">
        <v>228.96118799999999</v>
      </c>
      <c r="C1602">
        <v>7.5943949999999996</v>
      </c>
    </row>
    <row r="1603" spans="1:5" x14ac:dyDescent="0.25">
      <c r="A1603">
        <v>1602</v>
      </c>
      <c r="B1603">
        <v>228.96118799999999</v>
      </c>
      <c r="C1603">
        <v>7.5943949999999996</v>
      </c>
    </row>
    <row r="1604" spans="1:5" x14ac:dyDescent="0.25">
      <c r="A1604">
        <v>1603</v>
      </c>
      <c r="B1604">
        <v>228.96118799999999</v>
      </c>
      <c r="C1604">
        <v>7.5943949999999996</v>
      </c>
    </row>
    <row r="1605" spans="1:5" x14ac:dyDescent="0.25">
      <c r="A1605">
        <v>1604</v>
      </c>
      <c r="B1605">
        <v>228.96118799999999</v>
      </c>
      <c r="C1605">
        <v>7.5943949999999996</v>
      </c>
    </row>
    <row r="1606" spans="1:5" x14ac:dyDescent="0.25">
      <c r="A1606">
        <v>1605</v>
      </c>
      <c r="B1606">
        <v>228.96118799999999</v>
      </c>
      <c r="C1606">
        <v>7.5943949999999996</v>
      </c>
    </row>
    <row r="1607" spans="1:5" x14ac:dyDescent="0.25">
      <c r="A1607">
        <v>1606</v>
      </c>
      <c r="B1607">
        <v>228.96118799999999</v>
      </c>
      <c r="C1607">
        <v>7.5943949999999996</v>
      </c>
    </row>
    <row r="1608" spans="1:5" x14ac:dyDescent="0.25">
      <c r="A1608">
        <v>1607</v>
      </c>
      <c r="B1608">
        <v>228.96118799999999</v>
      </c>
      <c r="C1608">
        <v>7.5943949999999996</v>
      </c>
      <c r="D1608">
        <v>236.053729</v>
      </c>
      <c r="E1608">
        <v>8.5563520000000004</v>
      </c>
    </row>
    <row r="1609" spans="1:5" x14ac:dyDescent="0.25">
      <c r="A1609">
        <v>1608</v>
      </c>
      <c r="B1609">
        <v>228.96118799999999</v>
      </c>
      <c r="C1609">
        <v>7.5943949999999996</v>
      </c>
      <c r="D1609">
        <v>236.053729</v>
      </c>
      <c r="E1609">
        <v>8.5563520000000004</v>
      </c>
    </row>
    <row r="1610" spans="1:5" x14ac:dyDescent="0.25">
      <c r="A1610">
        <v>1609</v>
      </c>
      <c r="D1610">
        <v>236.053729</v>
      </c>
      <c r="E1610">
        <v>8.5563520000000004</v>
      </c>
    </row>
    <row r="1611" spans="1:5" x14ac:dyDescent="0.25">
      <c r="A1611">
        <v>1610</v>
      </c>
      <c r="D1611">
        <v>236.053729</v>
      </c>
      <c r="E1611">
        <v>8.5563520000000004</v>
      </c>
    </row>
    <row r="1612" spans="1:5" x14ac:dyDescent="0.25">
      <c r="A1612">
        <v>1611</v>
      </c>
      <c r="D1612">
        <v>236.053729</v>
      </c>
      <c r="E1612">
        <v>8.5563520000000004</v>
      </c>
    </row>
    <row r="1613" spans="1:5" x14ac:dyDescent="0.25">
      <c r="A1613">
        <v>1612</v>
      </c>
      <c r="D1613">
        <v>236.053729</v>
      </c>
      <c r="E1613">
        <v>8.5563520000000004</v>
      </c>
    </row>
    <row r="1614" spans="1:5" x14ac:dyDescent="0.25">
      <c r="A1614">
        <v>1613</v>
      </c>
      <c r="D1614">
        <v>236.053729</v>
      </c>
      <c r="E1614">
        <v>8.5563520000000004</v>
      </c>
    </row>
    <row r="1615" spans="1:5" x14ac:dyDescent="0.25">
      <c r="A1615">
        <v>1614</v>
      </c>
      <c r="D1615">
        <v>236.053729</v>
      </c>
      <c r="E1615">
        <v>8.5563520000000004</v>
      </c>
    </row>
    <row r="1616" spans="1:5" x14ac:dyDescent="0.25">
      <c r="A1616">
        <v>1615</v>
      </c>
      <c r="D1616">
        <v>236.053729</v>
      </c>
      <c r="E1616">
        <v>8.5563520000000004</v>
      </c>
    </row>
    <row r="1617" spans="1:9" x14ac:dyDescent="0.25">
      <c r="A1617">
        <v>1616</v>
      </c>
      <c r="D1617">
        <v>236.053729</v>
      </c>
      <c r="E1617">
        <v>8.5563520000000004</v>
      </c>
    </row>
    <row r="1618" spans="1:9" x14ac:dyDescent="0.25">
      <c r="A1618">
        <v>1617</v>
      </c>
      <c r="D1618">
        <v>236.053729</v>
      </c>
      <c r="E1618">
        <v>8.5563520000000004</v>
      </c>
    </row>
    <row r="1619" spans="1:9" x14ac:dyDescent="0.25">
      <c r="A1619">
        <v>1618</v>
      </c>
      <c r="D1619">
        <v>236.053729</v>
      </c>
      <c r="E1619">
        <v>8.5563520000000004</v>
      </c>
    </row>
    <row r="1620" spans="1:9" x14ac:dyDescent="0.25">
      <c r="A1620">
        <v>1619</v>
      </c>
      <c r="D1620">
        <v>236.053729</v>
      </c>
      <c r="E1620">
        <v>8.5563520000000004</v>
      </c>
    </row>
    <row r="1621" spans="1:9" x14ac:dyDescent="0.25">
      <c r="A1621">
        <v>1620</v>
      </c>
    </row>
    <row r="1622" spans="1:9" x14ac:dyDescent="0.25">
      <c r="A1622">
        <v>1621</v>
      </c>
    </row>
    <row r="1623" spans="1:9" x14ac:dyDescent="0.25">
      <c r="A1623">
        <v>1622</v>
      </c>
      <c r="F1623">
        <v>236.35768400000001</v>
      </c>
      <c r="G1623">
        <v>7.0375500000000004</v>
      </c>
      <c r="H1623">
        <v>237.62428199999999</v>
      </c>
      <c r="I1623">
        <v>9.77149</v>
      </c>
    </row>
    <row r="1624" spans="1:9" x14ac:dyDescent="0.25">
      <c r="A1624">
        <v>1623</v>
      </c>
      <c r="F1624">
        <v>236.35768400000001</v>
      </c>
      <c r="G1624">
        <v>7.0375500000000004</v>
      </c>
      <c r="H1624">
        <v>237.62428199999999</v>
      </c>
      <c r="I1624">
        <v>9.77149</v>
      </c>
    </row>
    <row r="1625" spans="1:9" x14ac:dyDescent="0.25">
      <c r="A1625">
        <v>1624</v>
      </c>
      <c r="F1625">
        <v>236.35768400000001</v>
      </c>
      <c r="G1625">
        <v>7.0375500000000004</v>
      </c>
      <c r="H1625">
        <v>237.62428199999999</v>
      </c>
      <c r="I1625">
        <v>9.77149</v>
      </c>
    </row>
    <row r="1626" spans="1:9" x14ac:dyDescent="0.25">
      <c r="A1626">
        <v>1625</v>
      </c>
      <c r="F1626">
        <v>236.35768400000001</v>
      </c>
      <c r="G1626">
        <v>7.0375500000000004</v>
      </c>
      <c r="H1626">
        <v>237.62428199999999</v>
      </c>
      <c r="I1626">
        <v>9.77149</v>
      </c>
    </row>
    <row r="1627" spans="1:9" x14ac:dyDescent="0.25">
      <c r="A1627">
        <v>1626</v>
      </c>
      <c r="F1627">
        <v>236.35768400000001</v>
      </c>
      <c r="G1627">
        <v>7.0375500000000004</v>
      </c>
      <c r="H1627">
        <v>237.62428199999999</v>
      </c>
      <c r="I1627">
        <v>9.77149</v>
      </c>
    </row>
    <row r="1628" spans="1:9" x14ac:dyDescent="0.25">
      <c r="A1628">
        <v>1627</v>
      </c>
      <c r="F1628">
        <v>236.35768400000001</v>
      </c>
      <c r="G1628">
        <v>7.0375500000000004</v>
      </c>
      <c r="H1628">
        <v>237.62428199999999</v>
      </c>
      <c r="I1628">
        <v>9.77149</v>
      </c>
    </row>
    <row r="1629" spans="1:9" x14ac:dyDescent="0.25">
      <c r="A1629">
        <v>1628</v>
      </c>
      <c r="F1629">
        <v>236.35768400000001</v>
      </c>
      <c r="G1629">
        <v>7.0375500000000004</v>
      </c>
      <c r="H1629">
        <v>237.62428199999999</v>
      </c>
      <c r="I1629">
        <v>9.77149</v>
      </c>
    </row>
    <row r="1630" spans="1:9" x14ac:dyDescent="0.25">
      <c r="A1630">
        <v>1629</v>
      </c>
      <c r="F1630">
        <v>236.35768400000001</v>
      </c>
      <c r="G1630">
        <v>7.0375500000000004</v>
      </c>
      <c r="H1630">
        <v>237.62428199999999</v>
      </c>
      <c r="I1630">
        <v>9.77149</v>
      </c>
    </row>
    <row r="1631" spans="1:9" x14ac:dyDescent="0.25">
      <c r="A1631">
        <v>1630</v>
      </c>
      <c r="F1631">
        <v>236.35768400000001</v>
      </c>
      <c r="G1631">
        <v>7.0375500000000004</v>
      </c>
      <c r="H1631">
        <v>237.62428199999999</v>
      </c>
      <c r="I1631">
        <v>9.77149</v>
      </c>
    </row>
    <row r="1632" spans="1:9" x14ac:dyDescent="0.25">
      <c r="A1632">
        <v>1631</v>
      </c>
      <c r="B1632">
        <v>251.30279999999999</v>
      </c>
      <c r="C1632">
        <v>7.5438179999999999</v>
      </c>
      <c r="F1632">
        <v>236.35768400000001</v>
      </c>
      <c r="G1632">
        <v>7.0375500000000004</v>
      </c>
      <c r="H1632">
        <v>237.62428199999999</v>
      </c>
      <c r="I1632">
        <v>9.77149</v>
      </c>
    </row>
    <row r="1633" spans="1:9" x14ac:dyDescent="0.25">
      <c r="A1633">
        <v>1632</v>
      </c>
      <c r="B1633">
        <v>251.30279999999999</v>
      </c>
      <c r="C1633">
        <v>7.5438179999999999</v>
      </c>
      <c r="F1633">
        <v>236.35768400000001</v>
      </c>
      <c r="G1633">
        <v>7.0375500000000004</v>
      </c>
      <c r="H1633">
        <v>237.62428199999999</v>
      </c>
      <c r="I1633">
        <v>9.77149</v>
      </c>
    </row>
    <row r="1634" spans="1:9" x14ac:dyDescent="0.25">
      <c r="A1634">
        <v>1633</v>
      </c>
      <c r="B1634">
        <v>251.30279999999999</v>
      </c>
      <c r="C1634">
        <v>7.5438179999999999</v>
      </c>
      <c r="F1634">
        <v>236.35768400000001</v>
      </c>
      <c r="G1634">
        <v>7.0375500000000004</v>
      </c>
      <c r="H1634">
        <v>237.62428199999999</v>
      </c>
      <c r="I1634">
        <v>9.77149</v>
      </c>
    </row>
    <row r="1635" spans="1:9" x14ac:dyDescent="0.25">
      <c r="A1635">
        <v>1634</v>
      </c>
      <c r="B1635">
        <v>251.30279999999999</v>
      </c>
      <c r="C1635">
        <v>7.5438179999999999</v>
      </c>
      <c r="F1635">
        <v>236.35768400000001</v>
      </c>
      <c r="G1635">
        <v>7.0375500000000004</v>
      </c>
      <c r="H1635">
        <v>237.62428199999999</v>
      </c>
      <c r="I1635">
        <v>9.77149</v>
      </c>
    </row>
    <row r="1636" spans="1:9" x14ac:dyDescent="0.25">
      <c r="A1636">
        <v>1635</v>
      </c>
      <c r="B1636">
        <v>251.30279999999999</v>
      </c>
      <c r="C1636">
        <v>7.5438179999999999</v>
      </c>
      <c r="F1636">
        <v>236.35768400000001</v>
      </c>
      <c r="G1636">
        <v>7.0375500000000004</v>
      </c>
      <c r="H1636">
        <v>237.62428199999999</v>
      </c>
      <c r="I1636">
        <v>9.77149</v>
      </c>
    </row>
    <row r="1637" spans="1:9" x14ac:dyDescent="0.25">
      <c r="A1637">
        <v>1636</v>
      </c>
      <c r="B1637">
        <v>251.30279999999999</v>
      </c>
      <c r="C1637">
        <v>7.5438179999999999</v>
      </c>
      <c r="H1637">
        <v>237.62428199999999</v>
      </c>
      <c r="I1637">
        <v>9.77149</v>
      </c>
    </row>
    <row r="1638" spans="1:9" x14ac:dyDescent="0.25">
      <c r="A1638">
        <v>1637</v>
      </c>
      <c r="B1638">
        <v>251.30279999999999</v>
      </c>
      <c r="C1638">
        <v>7.5438179999999999</v>
      </c>
      <c r="H1638">
        <v>237.62428199999999</v>
      </c>
      <c r="I1638">
        <v>9.77149</v>
      </c>
    </row>
    <row r="1639" spans="1:9" x14ac:dyDescent="0.25">
      <c r="A1639">
        <v>1638</v>
      </c>
      <c r="B1639">
        <v>251.30279999999999</v>
      </c>
      <c r="C1639">
        <v>7.5438179999999999</v>
      </c>
      <c r="H1639">
        <v>237.62428199999999</v>
      </c>
      <c r="I1639">
        <v>9.77149</v>
      </c>
    </row>
    <row r="1640" spans="1:9" x14ac:dyDescent="0.25">
      <c r="A1640">
        <v>1639</v>
      </c>
      <c r="B1640">
        <v>251.30279999999999</v>
      </c>
      <c r="C1640">
        <v>7.5438179999999999</v>
      </c>
    </row>
    <row r="1641" spans="1:9" x14ac:dyDescent="0.25">
      <c r="A1641">
        <v>1640</v>
      </c>
      <c r="B1641">
        <v>251.30279999999999</v>
      </c>
      <c r="C1641">
        <v>7.5438179999999999</v>
      </c>
    </row>
    <row r="1642" spans="1:9" x14ac:dyDescent="0.25">
      <c r="A1642">
        <v>1641</v>
      </c>
      <c r="B1642">
        <v>251.30279999999999</v>
      </c>
      <c r="C1642">
        <v>7.5438179999999999</v>
      </c>
    </row>
    <row r="1643" spans="1:9" x14ac:dyDescent="0.25">
      <c r="A1643">
        <v>1642</v>
      </c>
      <c r="B1643">
        <v>251.30279999999999</v>
      </c>
      <c r="C1643">
        <v>7.5438179999999999</v>
      </c>
    </row>
    <row r="1644" spans="1:9" x14ac:dyDescent="0.25">
      <c r="A1644">
        <v>1643</v>
      </c>
      <c r="B1644">
        <v>251.30279999999999</v>
      </c>
      <c r="C1644">
        <v>7.5438179999999999</v>
      </c>
      <c r="D1644">
        <v>255.91301399999998</v>
      </c>
      <c r="E1644">
        <v>8.1513390000000001</v>
      </c>
    </row>
    <row r="1645" spans="1:9" x14ac:dyDescent="0.25">
      <c r="A1645">
        <v>1644</v>
      </c>
      <c r="B1645">
        <v>251.30279999999999</v>
      </c>
      <c r="C1645">
        <v>7.5438179999999999</v>
      </c>
      <c r="D1645">
        <v>255.91301399999998</v>
      </c>
      <c r="E1645">
        <v>8.1513390000000001</v>
      </c>
    </row>
    <row r="1646" spans="1:9" x14ac:dyDescent="0.25">
      <c r="A1646">
        <v>1645</v>
      </c>
      <c r="B1646">
        <v>251.30279999999999</v>
      </c>
      <c r="C1646">
        <v>7.5438179999999999</v>
      </c>
      <c r="D1646">
        <v>255.91301399999998</v>
      </c>
      <c r="E1646">
        <v>8.1513390000000001</v>
      </c>
    </row>
    <row r="1647" spans="1:9" x14ac:dyDescent="0.25">
      <c r="A1647">
        <v>1646</v>
      </c>
      <c r="B1647">
        <v>251.30279999999999</v>
      </c>
      <c r="C1647">
        <v>7.5438179999999999</v>
      </c>
      <c r="D1647">
        <v>255.91301399999998</v>
      </c>
      <c r="E1647">
        <v>8.1513390000000001</v>
      </c>
    </row>
    <row r="1648" spans="1:9" x14ac:dyDescent="0.25">
      <c r="A1648">
        <v>1647</v>
      </c>
      <c r="B1648">
        <v>251.30279999999999</v>
      </c>
      <c r="C1648">
        <v>7.5438179999999999</v>
      </c>
      <c r="D1648">
        <v>255.91301399999998</v>
      </c>
      <c r="E1648">
        <v>8.1513390000000001</v>
      </c>
    </row>
    <row r="1649" spans="1:9" x14ac:dyDescent="0.25">
      <c r="A1649">
        <v>1648</v>
      </c>
      <c r="B1649">
        <v>251.30279999999999</v>
      </c>
      <c r="C1649">
        <v>7.5438179999999999</v>
      </c>
      <c r="D1649">
        <v>255.91301399999998</v>
      </c>
      <c r="E1649">
        <v>8.1513390000000001</v>
      </c>
    </row>
    <row r="1650" spans="1:9" x14ac:dyDescent="0.25">
      <c r="A1650">
        <v>1649</v>
      </c>
      <c r="B1650">
        <v>251.30279999999999</v>
      </c>
      <c r="C1650">
        <v>7.5438179999999999</v>
      </c>
      <c r="D1650">
        <v>255.91301399999998</v>
      </c>
      <c r="E1650">
        <v>8.1513390000000001</v>
      </c>
    </row>
    <row r="1651" spans="1:9" x14ac:dyDescent="0.25">
      <c r="A1651">
        <v>1650</v>
      </c>
      <c r="B1651">
        <v>251.30279999999999</v>
      </c>
      <c r="C1651">
        <v>7.5438179999999999</v>
      </c>
      <c r="D1651">
        <v>255.91301399999998</v>
      </c>
      <c r="E1651">
        <v>8.1513390000000001</v>
      </c>
    </row>
    <row r="1652" spans="1:9" x14ac:dyDescent="0.25">
      <c r="A1652">
        <v>1651</v>
      </c>
      <c r="D1652">
        <v>255.91301399999998</v>
      </c>
      <c r="E1652">
        <v>8.1513390000000001</v>
      </c>
    </row>
    <row r="1653" spans="1:9" x14ac:dyDescent="0.25">
      <c r="A1653">
        <v>1652</v>
      </c>
      <c r="D1653">
        <v>255.91301399999998</v>
      </c>
      <c r="E1653">
        <v>8.1513390000000001</v>
      </c>
    </row>
    <row r="1654" spans="1:9" x14ac:dyDescent="0.25">
      <c r="A1654">
        <v>1653</v>
      </c>
      <c r="D1654">
        <v>255.91301399999998</v>
      </c>
      <c r="E1654">
        <v>8.1513390000000001</v>
      </c>
    </row>
    <row r="1655" spans="1:9" x14ac:dyDescent="0.25">
      <c r="A1655">
        <v>1654</v>
      </c>
      <c r="D1655">
        <v>255.91301399999998</v>
      </c>
      <c r="E1655">
        <v>8.1513390000000001</v>
      </c>
      <c r="F1655">
        <v>251.55617799999999</v>
      </c>
      <c r="G1655">
        <v>6.3286800000000003</v>
      </c>
    </row>
    <row r="1656" spans="1:9" x14ac:dyDescent="0.25">
      <c r="A1656">
        <v>1655</v>
      </c>
      <c r="D1656">
        <v>255.91301399999998</v>
      </c>
      <c r="E1656">
        <v>8.1513390000000001</v>
      </c>
      <c r="F1656">
        <v>251.55617799999999</v>
      </c>
      <c r="G1656">
        <v>6.3286800000000003</v>
      </c>
    </row>
    <row r="1657" spans="1:9" x14ac:dyDescent="0.25">
      <c r="A1657">
        <v>1656</v>
      </c>
      <c r="D1657">
        <v>255.91301399999998</v>
      </c>
      <c r="E1657">
        <v>8.1513390000000001</v>
      </c>
      <c r="F1657">
        <v>251.55617799999999</v>
      </c>
      <c r="G1657">
        <v>6.3286800000000003</v>
      </c>
      <c r="H1657">
        <v>252.974706</v>
      </c>
      <c r="I1657">
        <v>9.1639700000000008</v>
      </c>
    </row>
    <row r="1658" spans="1:9" x14ac:dyDescent="0.25">
      <c r="A1658">
        <v>1657</v>
      </c>
      <c r="D1658">
        <v>255.91301399999998</v>
      </c>
      <c r="E1658">
        <v>8.1513390000000001</v>
      </c>
      <c r="F1658">
        <v>251.55617799999999</v>
      </c>
      <c r="G1658">
        <v>6.3286800000000003</v>
      </c>
      <c r="H1658">
        <v>252.974706</v>
      </c>
      <c r="I1658">
        <v>9.1639700000000008</v>
      </c>
    </row>
    <row r="1659" spans="1:9" x14ac:dyDescent="0.25">
      <c r="A1659">
        <v>1658</v>
      </c>
      <c r="D1659">
        <v>255.91301399999998</v>
      </c>
      <c r="E1659">
        <v>8.1513390000000001</v>
      </c>
      <c r="F1659">
        <v>251.55617799999999</v>
      </c>
      <c r="G1659">
        <v>6.3793550000000003</v>
      </c>
      <c r="H1659">
        <v>252.974706</v>
      </c>
      <c r="I1659">
        <v>9.1639700000000008</v>
      </c>
    </row>
    <row r="1660" spans="1:9" x14ac:dyDescent="0.25">
      <c r="A1660">
        <v>1659</v>
      </c>
      <c r="D1660">
        <v>255.91301399999998</v>
      </c>
      <c r="E1660">
        <v>8.1513390000000001</v>
      </c>
      <c r="F1660">
        <v>251.55617799999999</v>
      </c>
      <c r="G1660">
        <v>6.3286800000000003</v>
      </c>
      <c r="H1660">
        <v>252.974706</v>
      </c>
      <c r="I1660">
        <v>9.1639700000000008</v>
      </c>
    </row>
    <row r="1661" spans="1:9" x14ac:dyDescent="0.25">
      <c r="A1661">
        <v>1660</v>
      </c>
      <c r="D1661">
        <v>255.91301399999998</v>
      </c>
      <c r="E1661">
        <v>8.1513390000000001</v>
      </c>
      <c r="F1661">
        <v>251.55617799999999</v>
      </c>
      <c r="G1661">
        <v>6.3286800000000003</v>
      </c>
      <c r="H1661">
        <v>252.974706</v>
      </c>
      <c r="I1661">
        <v>9.1639700000000008</v>
      </c>
    </row>
    <row r="1662" spans="1:9" x14ac:dyDescent="0.25">
      <c r="A1662">
        <v>1661</v>
      </c>
      <c r="D1662">
        <v>255.91301399999998</v>
      </c>
      <c r="E1662">
        <v>8.1513390000000001</v>
      </c>
      <c r="F1662">
        <v>251.55617799999999</v>
      </c>
      <c r="G1662">
        <v>6.3286800000000003</v>
      </c>
      <c r="H1662">
        <v>252.974706</v>
      </c>
      <c r="I1662">
        <v>9.1639700000000008</v>
      </c>
    </row>
    <row r="1663" spans="1:9" x14ac:dyDescent="0.25">
      <c r="A1663">
        <v>1662</v>
      </c>
      <c r="F1663">
        <v>251.55617799999999</v>
      </c>
      <c r="G1663">
        <v>6.3286800000000003</v>
      </c>
      <c r="H1663">
        <v>252.974706</v>
      </c>
      <c r="I1663">
        <v>9.1639700000000008</v>
      </c>
    </row>
    <row r="1664" spans="1:9" x14ac:dyDescent="0.25">
      <c r="A1664">
        <v>1663</v>
      </c>
      <c r="F1664">
        <v>251.55617799999999</v>
      </c>
      <c r="G1664">
        <v>6.3286800000000003</v>
      </c>
      <c r="H1664">
        <v>252.974706</v>
      </c>
      <c r="I1664">
        <v>9.1639700000000008</v>
      </c>
    </row>
    <row r="1665" spans="1:11" x14ac:dyDescent="0.25">
      <c r="A1665">
        <v>1664</v>
      </c>
      <c r="F1665">
        <v>251.55617799999999</v>
      </c>
      <c r="G1665">
        <v>6.3286800000000003</v>
      </c>
      <c r="H1665">
        <v>252.974706</v>
      </c>
      <c r="I1665">
        <v>9.1639700000000008</v>
      </c>
    </row>
    <row r="1666" spans="1:11" x14ac:dyDescent="0.25">
      <c r="A1666">
        <v>1665</v>
      </c>
      <c r="F1666">
        <v>251.55617799999999</v>
      </c>
      <c r="G1666">
        <v>6.3286800000000003</v>
      </c>
      <c r="H1666">
        <v>252.974706</v>
      </c>
      <c r="I1666">
        <v>9.1639700000000008</v>
      </c>
    </row>
    <row r="1667" spans="1:11" x14ac:dyDescent="0.25">
      <c r="A1667">
        <v>1666</v>
      </c>
      <c r="F1667">
        <v>251.55617799999999</v>
      </c>
      <c r="G1667">
        <v>6.3286800000000003</v>
      </c>
      <c r="H1667">
        <v>252.974706</v>
      </c>
      <c r="I1667">
        <v>9.1639700000000008</v>
      </c>
    </row>
    <row r="1668" spans="1:11" x14ac:dyDescent="0.25">
      <c r="A1668">
        <v>1667</v>
      </c>
      <c r="F1668">
        <v>251.55617799999999</v>
      </c>
      <c r="G1668">
        <v>6.3286800000000003</v>
      </c>
      <c r="H1668">
        <v>252.974706</v>
      </c>
      <c r="I1668">
        <v>9.1639700000000008</v>
      </c>
    </row>
    <row r="1669" spans="1:11" x14ac:dyDescent="0.25">
      <c r="A1669">
        <v>1668</v>
      </c>
      <c r="B1669">
        <v>263.76549299999999</v>
      </c>
      <c r="C1669">
        <v>7.3918889999999999</v>
      </c>
      <c r="F1669">
        <v>251.55617799999999</v>
      </c>
      <c r="G1669">
        <v>6.3286800000000003</v>
      </c>
      <c r="H1669">
        <v>252.974706</v>
      </c>
      <c r="I1669">
        <v>9.1639700000000008</v>
      </c>
    </row>
    <row r="1670" spans="1:11" x14ac:dyDescent="0.25">
      <c r="A1670">
        <v>1669</v>
      </c>
      <c r="B1670">
        <v>263.76549299999999</v>
      </c>
      <c r="C1670">
        <v>7.3918889999999999</v>
      </c>
      <c r="F1670">
        <v>251.55617799999999</v>
      </c>
      <c r="G1670">
        <v>6.3286800000000003</v>
      </c>
      <c r="H1670">
        <v>252.974706</v>
      </c>
      <c r="I1670">
        <v>9.1639700000000008</v>
      </c>
    </row>
    <row r="1671" spans="1:11" x14ac:dyDescent="0.25">
      <c r="A1671">
        <v>1670</v>
      </c>
      <c r="B1671">
        <v>263.76549299999999</v>
      </c>
      <c r="C1671">
        <v>7.3918889999999999</v>
      </c>
      <c r="F1671">
        <v>251.55617799999999</v>
      </c>
      <c r="G1671">
        <v>6.3286800000000003</v>
      </c>
      <c r="H1671">
        <v>252.974706</v>
      </c>
      <c r="I1671">
        <v>9.1639700000000008</v>
      </c>
    </row>
    <row r="1672" spans="1:11" x14ac:dyDescent="0.25">
      <c r="A1672">
        <v>1671</v>
      </c>
      <c r="B1672">
        <v>263.76549299999999</v>
      </c>
      <c r="C1672">
        <v>7.3918889999999999</v>
      </c>
      <c r="F1672">
        <v>251.55617799999999</v>
      </c>
      <c r="G1672">
        <v>6.3286800000000003</v>
      </c>
      <c r="H1672">
        <v>252.974706</v>
      </c>
      <c r="I1672">
        <v>9.1639700000000008</v>
      </c>
    </row>
    <row r="1673" spans="1:11" x14ac:dyDescent="0.25">
      <c r="A1673">
        <v>1672</v>
      </c>
      <c r="B1673">
        <v>263.76549299999999</v>
      </c>
      <c r="C1673">
        <v>7.3918889999999999</v>
      </c>
      <c r="F1673">
        <v>251.55617799999999</v>
      </c>
      <c r="G1673">
        <v>6.3286800000000003</v>
      </c>
      <c r="H1673">
        <v>252.974706</v>
      </c>
      <c r="I1673">
        <v>9.1639700000000008</v>
      </c>
    </row>
    <row r="1674" spans="1:11" x14ac:dyDescent="0.25">
      <c r="A1674">
        <v>1673</v>
      </c>
      <c r="B1674">
        <v>263.76549299999999</v>
      </c>
      <c r="C1674">
        <v>7.3918889999999999</v>
      </c>
      <c r="F1674">
        <v>251.55617799999999</v>
      </c>
      <c r="G1674">
        <v>6.3286800000000003</v>
      </c>
      <c r="H1674">
        <v>252.974706</v>
      </c>
      <c r="I1674">
        <v>9.1639700000000008</v>
      </c>
    </row>
    <row r="1675" spans="1:11" x14ac:dyDescent="0.25">
      <c r="A1675">
        <v>1674</v>
      </c>
      <c r="B1675">
        <v>263.76549299999999</v>
      </c>
      <c r="C1675">
        <v>7.3918889999999999</v>
      </c>
      <c r="H1675">
        <v>252.974706</v>
      </c>
      <c r="I1675">
        <v>9.1639700000000008</v>
      </c>
    </row>
    <row r="1676" spans="1:11" x14ac:dyDescent="0.25">
      <c r="A1676">
        <v>1675</v>
      </c>
      <c r="B1676">
        <v>263.76549299999999</v>
      </c>
      <c r="C1676">
        <v>7.3918889999999999</v>
      </c>
      <c r="H1676">
        <v>252.974706</v>
      </c>
      <c r="I1676">
        <v>9.1639700000000008</v>
      </c>
    </row>
    <row r="1677" spans="1:11" x14ac:dyDescent="0.25">
      <c r="A1677">
        <v>1676</v>
      </c>
      <c r="B1677">
        <v>263.76549299999999</v>
      </c>
      <c r="C1677">
        <v>7.3918889999999999</v>
      </c>
      <c r="H1677">
        <v>252.974706</v>
      </c>
      <c r="I1677">
        <v>9.1639700000000008</v>
      </c>
    </row>
    <row r="1678" spans="1:11" x14ac:dyDescent="0.25">
      <c r="A1678">
        <v>1677</v>
      </c>
      <c r="J1678">
        <v>268.021075</v>
      </c>
      <c r="K1678">
        <v>11.492896</v>
      </c>
    </row>
    <row r="1679" spans="1:11" x14ac:dyDescent="0.25">
      <c r="A1679">
        <v>1678</v>
      </c>
    </row>
    <row r="1680" spans="1:11" x14ac:dyDescent="0.25">
      <c r="A1680">
        <v>1679</v>
      </c>
    </row>
    <row r="1681" spans="1:1" x14ac:dyDescent="0.25">
      <c r="A1681">
        <v>1680</v>
      </c>
    </row>
    <row r="1682" spans="1:1" x14ac:dyDescent="0.25">
      <c r="A1682">
        <v>1681</v>
      </c>
    </row>
    <row r="1683" spans="1:1" x14ac:dyDescent="0.25">
      <c r="A1683">
        <v>1682</v>
      </c>
    </row>
    <row r="1684" spans="1:1" x14ac:dyDescent="0.25">
      <c r="A1684">
        <v>1683</v>
      </c>
    </row>
    <row r="1685" spans="1:1" x14ac:dyDescent="0.25">
      <c r="A1685">
        <v>1684</v>
      </c>
    </row>
    <row r="1686" spans="1:1" x14ac:dyDescent="0.25">
      <c r="A1686">
        <v>1685</v>
      </c>
    </row>
    <row r="1687" spans="1:1" x14ac:dyDescent="0.25">
      <c r="A1687">
        <v>1686</v>
      </c>
    </row>
    <row r="1688" spans="1:1" x14ac:dyDescent="0.25">
      <c r="A1688">
        <v>1687</v>
      </c>
    </row>
    <row r="1689" spans="1:1" x14ac:dyDescent="0.25">
      <c r="A1689">
        <v>1688</v>
      </c>
    </row>
    <row r="1690" spans="1:1" x14ac:dyDescent="0.25">
      <c r="A1690">
        <v>1689</v>
      </c>
    </row>
    <row r="1691" spans="1:1" x14ac:dyDescent="0.25">
      <c r="A1691">
        <v>1690</v>
      </c>
    </row>
    <row r="1692" spans="1:1" x14ac:dyDescent="0.25">
      <c r="A1692">
        <v>1691</v>
      </c>
    </row>
    <row r="1693" spans="1:1" x14ac:dyDescent="0.25">
      <c r="A1693">
        <v>1692</v>
      </c>
    </row>
    <row r="1694" spans="1:1" x14ac:dyDescent="0.25">
      <c r="A1694">
        <v>1693</v>
      </c>
    </row>
    <row r="1695" spans="1:1" x14ac:dyDescent="0.25">
      <c r="A1695">
        <v>1694</v>
      </c>
    </row>
    <row r="1696" spans="1:1" x14ac:dyDescent="0.25">
      <c r="A1696">
        <v>1695</v>
      </c>
    </row>
    <row r="1697" spans="1:1" x14ac:dyDescent="0.25">
      <c r="A1697">
        <v>1696</v>
      </c>
    </row>
    <row r="1698" spans="1:1" x14ac:dyDescent="0.25">
      <c r="A1698">
        <v>1697</v>
      </c>
    </row>
    <row r="1699" spans="1:1" x14ac:dyDescent="0.25">
      <c r="A1699">
        <v>1698</v>
      </c>
    </row>
    <row r="1700" spans="1:1" x14ac:dyDescent="0.25">
      <c r="A1700">
        <v>1699</v>
      </c>
    </row>
    <row r="1701" spans="1:1" x14ac:dyDescent="0.25">
      <c r="A1701">
        <v>1700</v>
      </c>
    </row>
    <row r="1702" spans="1:1" x14ac:dyDescent="0.25">
      <c r="A1702">
        <v>1701</v>
      </c>
    </row>
    <row r="1703" spans="1:1" x14ac:dyDescent="0.25">
      <c r="A1703">
        <v>1702</v>
      </c>
    </row>
    <row r="1704" spans="1:1" x14ac:dyDescent="0.25">
      <c r="A1704">
        <v>1703</v>
      </c>
    </row>
    <row r="1705" spans="1:1" x14ac:dyDescent="0.25">
      <c r="A1705">
        <v>1704</v>
      </c>
    </row>
    <row r="1706" spans="1:1" x14ac:dyDescent="0.25">
      <c r="A1706">
        <v>1705</v>
      </c>
    </row>
    <row r="1707" spans="1:1" x14ac:dyDescent="0.25">
      <c r="A1707">
        <v>1706</v>
      </c>
    </row>
    <row r="1708" spans="1:1" x14ac:dyDescent="0.25">
      <c r="A1708">
        <v>1707</v>
      </c>
    </row>
    <row r="1709" spans="1:1" x14ac:dyDescent="0.25">
      <c r="A1709">
        <v>1708</v>
      </c>
    </row>
    <row r="1710" spans="1:1" x14ac:dyDescent="0.25">
      <c r="A1710">
        <v>1709</v>
      </c>
    </row>
    <row r="1711" spans="1:1" x14ac:dyDescent="0.25">
      <c r="A1711">
        <v>1710</v>
      </c>
    </row>
    <row r="1712" spans="1:1" x14ac:dyDescent="0.25">
      <c r="A1712">
        <v>1711</v>
      </c>
    </row>
    <row r="1713" spans="1:1" x14ac:dyDescent="0.25">
      <c r="A1713">
        <v>1712</v>
      </c>
    </row>
    <row r="1714" spans="1:1" x14ac:dyDescent="0.25">
      <c r="A1714">
        <v>1713</v>
      </c>
    </row>
    <row r="1715" spans="1:1" x14ac:dyDescent="0.25">
      <c r="A1715">
        <v>1714</v>
      </c>
    </row>
    <row r="1716" spans="1:1" x14ac:dyDescent="0.25">
      <c r="A1716">
        <v>1715</v>
      </c>
    </row>
    <row r="1717" spans="1:1" x14ac:dyDescent="0.25">
      <c r="A1717">
        <v>1716</v>
      </c>
    </row>
    <row r="1718" spans="1:1" x14ac:dyDescent="0.25">
      <c r="A1718">
        <v>1717</v>
      </c>
    </row>
    <row r="1719" spans="1:1" x14ac:dyDescent="0.25">
      <c r="A1719">
        <v>1718</v>
      </c>
    </row>
    <row r="1720" spans="1:1" x14ac:dyDescent="0.25">
      <c r="A1720">
        <v>1719</v>
      </c>
    </row>
    <row r="1721" spans="1:1" x14ac:dyDescent="0.25">
      <c r="A1721">
        <v>1720</v>
      </c>
    </row>
    <row r="1722" spans="1:1" x14ac:dyDescent="0.25">
      <c r="A1722">
        <v>1721</v>
      </c>
    </row>
    <row r="1723" spans="1:1" x14ac:dyDescent="0.25">
      <c r="A1723">
        <v>1722</v>
      </c>
    </row>
    <row r="1724" spans="1:1" x14ac:dyDescent="0.25">
      <c r="A1724">
        <v>1723</v>
      </c>
    </row>
    <row r="1725" spans="1:1" x14ac:dyDescent="0.25">
      <c r="A1725">
        <v>1724</v>
      </c>
    </row>
    <row r="1726" spans="1:1" x14ac:dyDescent="0.25">
      <c r="A1726">
        <v>1725</v>
      </c>
    </row>
    <row r="1727" spans="1:1" x14ac:dyDescent="0.25">
      <c r="A1727">
        <v>1726</v>
      </c>
    </row>
    <row r="1728" spans="1:1" x14ac:dyDescent="0.25">
      <c r="A1728">
        <v>1727</v>
      </c>
    </row>
    <row r="1729" spans="1:1" x14ac:dyDescent="0.25">
      <c r="A1729">
        <v>1728</v>
      </c>
    </row>
    <row r="1730" spans="1:1" x14ac:dyDescent="0.25">
      <c r="A1730">
        <v>1729</v>
      </c>
    </row>
    <row r="1731" spans="1:1" x14ac:dyDescent="0.25">
      <c r="A1731">
        <v>1730</v>
      </c>
    </row>
    <row r="1732" spans="1:1" x14ac:dyDescent="0.25">
      <c r="A1732">
        <v>1731</v>
      </c>
    </row>
    <row r="1733" spans="1:1" x14ac:dyDescent="0.25">
      <c r="A1733">
        <v>1732</v>
      </c>
    </row>
    <row r="1734" spans="1:1" x14ac:dyDescent="0.25">
      <c r="A1734">
        <v>1733</v>
      </c>
    </row>
    <row r="1735" spans="1:1" x14ac:dyDescent="0.25">
      <c r="A1735">
        <v>1734</v>
      </c>
    </row>
    <row r="1736" spans="1:1" x14ac:dyDescent="0.25">
      <c r="A1736">
        <v>1735</v>
      </c>
    </row>
    <row r="1737" spans="1:1" x14ac:dyDescent="0.25">
      <c r="A1737">
        <v>1736</v>
      </c>
    </row>
    <row r="1738" spans="1:1" x14ac:dyDescent="0.25">
      <c r="A1738">
        <v>1737</v>
      </c>
    </row>
    <row r="1739" spans="1:1" x14ac:dyDescent="0.25">
      <c r="A1739">
        <v>1738</v>
      </c>
    </row>
    <row r="1740" spans="1:1" x14ac:dyDescent="0.25">
      <c r="A1740">
        <v>1739</v>
      </c>
    </row>
    <row r="1741" spans="1:1" x14ac:dyDescent="0.25">
      <c r="A1741">
        <v>1740</v>
      </c>
    </row>
    <row r="1742" spans="1:1" x14ac:dyDescent="0.25">
      <c r="A1742">
        <v>1741</v>
      </c>
    </row>
    <row r="1743" spans="1:1" x14ac:dyDescent="0.25">
      <c r="A1743">
        <v>1742</v>
      </c>
    </row>
    <row r="1744" spans="1:1" x14ac:dyDescent="0.25">
      <c r="A1744">
        <v>1743</v>
      </c>
    </row>
    <row r="1745" spans="1:1" x14ac:dyDescent="0.25">
      <c r="A1745">
        <v>1744</v>
      </c>
    </row>
    <row r="1746" spans="1:1" x14ac:dyDescent="0.25">
      <c r="A1746">
        <v>1745</v>
      </c>
    </row>
    <row r="1747" spans="1:1" x14ac:dyDescent="0.25">
      <c r="A1747">
        <v>1746</v>
      </c>
    </row>
    <row r="1748" spans="1:1" x14ac:dyDescent="0.25">
      <c r="A1748">
        <v>1747</v>
      </c>
    </row>
    <row r="1749" spans="1:1" x14ac:dyDescent="0.25">
      <c r="A1749">
        <v>1748</v>
      </c>
    </row>
    <row r="1750" spans="1:1" x14ac:dyDescent="0.25">
      <c r="A1750">
        <v>1749</v>
      </c>
    </row>
    <row r="1751" spans="1:1" x14ac:dyDescent="0.25">
      <c r="A1751">
        <v>1750</v>
      </c>
    </row>
    <row r="1752" spans="1:1" x14ac:dyDescent="0.25">
      <c r="A1752">
        <v>1751</v>
      </c>
    </row>
    <row r="1753" spans="1:1" x14ac:dyDescent="0.25">
      <c r="A1753">
        <v>1752</v>
      </c>
    </row>
    <row r="1754" spans="1:1" x14ac:dyDescent="0.25">
      <c r="A1754">
        <v>1753</v>
      </c>
    </row>
    <row r="1755" spans="1:1" x14ac:dyDescent="0.25">
      <c r="A1755">
        <v>1754</v>
      </c>
    </row>
    <row r="1756" spans="1:1" x14ac:dyDescent="0.25">
      <c r="A1756">
        <v>1755</v>
      </c>
    </row>
    <row r="1757" spans="1:1" x14ac:dyDescent="0.25">
      <c r="A1757">
        <v>1756</v>
      </c>
    </row>
    <row r="1758" spans="1:1" x14ac:dyDescent="0.25">
      <c r="A1758">
        <v>1757</v>
      </c>
    </row>
    <row r="1759" spans="1:1" x14ac:dyDescent="0.25">
      <c r="A1759">
        <v>1758</v>
      </c>
    </row>
    <row r="1760" spans="1:1" x14ac:dyDescent="0.25">
      <c r="A1760">
        <v>1759</v>
      </c>
    </row>
    <row r="1761" spans="1:1" x14ac:dyDescent="0.25">
      <c r="A1761">
        <v>1760</v>
      </c>
    </row>
    <row r="1762" spans="1:1" x14ac:dyDescent="0.25">
      <c r="A1762">
        <v>1761</v>
      </c>
    </row>
    <row r="1763" spans="1:1" x14ac:dyDescent="0.25">
      <c r="A1763">
        <v>1762</v>
      </c>
    </row>
    <row r="1764" spans="1:1" x14ac:dyDescent="0.25">
      <c r="A1764">
        <v>1763</v>
      </c>
    </row>
    <row r="1765" spans="1:1" x14ac:dyDescent="0.25">
      <c r="A1765">
        <v>1764</v>
      </c>
    </row>
    <row r="1766" spans="1:1" x14ac:dyDescent="0.25">
      <c r="A1766">
        <v>1765</v>
      </c>
    </row>
    <row r="1767" spans="1:1" x14ac:dyDescent="0.25">
      <c r="A1767">
        <v>1766</v>
      </c>
    </row>
    <row r="1768" spans="1:1" x14ac:dyDescent="0.25">
      <c r="A1768">
        <v>1767</v>
      </c>
    </row>
    <row r="1769" spans="1:1" x14ac:dyDescent="0.25">
      <c r="A1769">
        <v>1768</v>
      </c>
    </row>
    <row r="1770" spans="1:1" x14ac:dyDescent="0.25">
      <c r="A1770">
        <v>1769</v>
      </c>
    </row>
    <row r="1771" spans="1:1" x14ac:dyDescent="0.25">
      <c r="A1771">
        <v>1770</v>
      </c>
    </row>
    <row r="1772" spans="1:1" x14ac:dyDescent="0.25">
      <c r="A1772">
        <v>1771</v>
      </c>
    </row>
    <row r="1773" spans="1:1" x14ac:dyDescent="0.25">
      <c r="A1773">
        <v>1772</v>
      </c>
    </row>
    <row r="1774" spans="1:1" x14ac:dyDescent="0.25">
      <c r="A1774">
        <v>1773</v>
      </c>
    </row>
    <row r="1775" spans="1:1" x14ac:dyDescent="0.25">
      <c r="A1775">
        <v>1774</v>
      </c>
    </row>
    <row r="1776" spans="1:1" x14ac:dyDescent="0.25">
      <c r="A1776">
        <v>1775</v>
      </c>
    </row>
    <row r="1777" spans="1:1" x14ac:dyDescent="0.25">
      <c r="A1777">
        <v>1776</v>
      </c>
    </row>
    <row r="1778" spans="1:1" x14ac:dyDescent="0.25">
      <c r="A1778">
        <v>1777</v>
      </c>
    </row>
    <row r="1779" spans="1:1" x14ac:dyDescent="0.25">
      <c r="A1779">
        <v>1778</v>
      </c>
    </row>
    <row r="1780" spans="1:1" x14ac:dyDescent="0.25">
      <c r="A1780">
        <v>1779</v>
      </c>
    </row>
    <row r="1781" spans="1:1" x14ac:dyDescent="0.25">
      <c r="A1781">
        <v>1780</v>
      </c>
    </row>
    <row r="1782" spans="1:1" x14ac:dyDescent="0.25">
      <c r="A1782">
        <v>1781</v>
      </c>
    </row>
    <row r="1783" spans="1:1" x14ac:dyDescent="0.25">
      <c r="A1783">
        <v>1782</v>
      </c>
    </row>
    <row r="1784" spans="1:1" x14ac:dyDescent="0.25">
      <c r="A1784">
        <v>1783</v>
      </c>
    </row>
    <row r="1785" spans="1:1" x14ac:dyDescent="0.25">
      <c r="A1785">
        <v>1784</v>
      </c>
    </row>
    <row r="1786" spans="1:1" x14ac:dyDescent="0.25">
      <c r="A1786">
        <v>1785</v>
      </c>
    </row>
    <row r="1787" spans="1:1" x14ac:dyDescent="0.25">
      <c r="A1787">
        <v>1786</v>
      </c>
    </row>
    <row r="1788" spans="1:1" x14ac:dyDescent="0.25">
      <c r="A1788">
        <v>1787</v>
      </c>
    </row>
    <row r="1789" spans="1:1" x14ac:dyDescent="0.25">
      <c r="A1789">
        <v>1788</v>
      </c>
    </row>
    <row r="1790" spans="1:1" x14ac:dyDescent="0.25">
      <c r="A1790">
        <v>1789</v>
      </c>
    </row>
    <row r="1791" spans="1:1" x14ac:dyDescent="0.25">
      <c r="A1791">
        <v>1790</v>
      </c>
    </row>
    <row r="1792" spans="1:1" x14ac:dyDescent="0.25">
      <c r="A1792">
        <v>1791</v>
      </c>
    </row>
    <row r="1793" spans="1:1" x14ac:dyDescent="0.25">
      <c r="A1793">
        <v>1792</v>
      </c>
    </row>
    <row r="1794" spans="1:1" x14ac:dyDescent="0.25">
      <c r="A1794">
        <v>1793</v>
      </c>
    </row>
    <row r="1795" spans="1:1" x14ac:dyDescent="0.25">
      <c r="A1795">
        <v>1794</v>
      </c>
    </row>
    <row r="1796" spans="1:1" x14ac:dyDescent="0.25">
      <c r="A1796">
        <v>1795</v>
      </c>
    </row>
    <row r="1797" spans="1:1" x14ac:dyDescent="0.25">
      <c r="A1797">
        <v>1796</v>
      </c>
    </row>
    <row r="1798" spans="1:1" x14ac:dyDescent="0.25">
      <c r="A1798">
        <v>1797</v>
      </c>
    </row>
    <row r="1799" spans="1:1" x14ac:dyDescent="0.25">
      <c r="A1799">
        <v>1798</v>
      </c>
    </row>
    <row r="1800" spans="1:1" x14ac:dyDescent="0.25">
      <c r="A1800">
        <v>1799</v>
      </c>
    </row>
    <row r="1801" spans="1:1" x14ac:dyDescent="0.25">
      <c r="A1801">
        <v>1800</v>
      </c>
    </row>
    <row r="1802" spans="1:1" x14ac:dyDescent="0.25">
      <c r="A1802">
        <v>1801</v>
      </c>
    </row>
    <row r="1803" spans="1:1" x14ac:dyDescent="0.25">
      <c r="A1803">
        <v>1802</v>
      </c>
    </row>
    <row r="1804" spans="1:1" x14ac:dyDescent="0.25">
      <c r="A1804">
        <v>1803</v>
      </c>
    </row>
    <row r="1805" spans="1:1" x14ac:dyDescent="0.25">
      <c r="A1805">
        <v>1804</v>
      </c>
    </row>
    <row r="1806" spans="1:1" x14ac:dyDescent="0.25">
      <c r="A1806">
        <v>1805</v>
      </c>
    </row>
    <row r="1807" spans="1:1" x14ac:dyDescent="0.25">
      <c r="A1807">
        <v>1806</v>
      </c>
    </row>
    <row r="1808" spans="1:1" x14ac:dyDescent="0.25">
      <c r="A1808">
        <v>1807</v>
      </c>
    </row>
    <row r="1809" spans="1:1" x14ac:dyDescent="0.25">
      <c r="A1809">
        <v>1808</v>
      </c>
    </row>
    <row r="1810" spans="1:1" x14ac:dyDescent="0.25">
      <c r="A1810">
        <v>1809</v>
      </c>
    </row>
    <row r="1811" spans="1:1" x14ac:dyDescent="0.25">
      <c r="A1811">
        <v>1810</v>
      </c>
    </row>
    <row r="1812" spans="1:1" x14ac:dyDescent="0.25">
      <c r="A1812">
        <v>1811</v>
      </c>
    </row>
    <row r="1813" spans="1:1" x14ac:dyDescent="0.25">
      <c r="A1813">
        <v>1812</v>
      </c>
    </row>
    <row r="1814" spans="1:1" x14ac:dyDescent="0.25">
      <c r="A1814">
        <v>1813</v>
      </c>
    </row>
    <row r="1815" spans="1:1" x14ac:dyDescent="0.25">
      <c r="A1815">
        <v>1814</v>
      </c>
    </row>
    <row r="1816" spans="1:1" x14ac:dyDescent="0.25">
      <c r="A1816">
        <v>1815</v>
      </c>
    </row>
    <row r="1817" spans="1:1" x14ac:dyDescent="0.25">
      <c r="A1817">
        <v>1816</v>
      </c>
    </row>
    <row r="1818" spans="1:1" x14ac:dyDescent="0.25">
      <c r="A1818">
        <v>1817</v>
      </c>
    </row>
    <row r="1819" spans="1:1" x14ac:dyDescent="0.25">
      <c r="A1819">
        <v>1818</v>
      </c>
    </row>
    <row r="1820" spans="1:1" x14ac:dyDescent="0.25">
      <c r="A1820">
        <v>1819</v>
      </c>
    </row>
    <row r="1821" spans="1:1" x14ac:dyDescent="0.25">
      <c r="A1821">
        <v>1820</v>
      </c>
    </row>
    <row r="1822" spans="1:1" x14ac:dyDescent="0.25">
      <c r="A1822">
        <v>1821</v>
      </c>
    </row>
    <row r="1823" spans="1:1" x14ac:dyDescent="0.25">
      <c r="A1823">
        <v>1822</v>
      </c>
    </row>
    <row r="1824" spans="1:1" x14ac:dyDescent="0.25">
      <c r="A1824">
        <v>1823</v>
      </c>
    </row>
    <row r="1825" spans="1:1" x14ac:dyDescent="0.25">
      <c r="A1825">
        <v>1824</v>
      </c>
    </row>
    <row r="1826" spans="1:1" x14ac:dyDescent="0.25">
      <c r="A1826">
        <v>1825</v>
      </c>
    </row>
    <row r="1827" spans="1:1" x14ac:dyDescent="0.25">
      <c r="A1827">
        <v>1826</v>
      </c>
    </row>
    <row r="1828" spans="1:1" x14ac:dyDescent="0.25">
      <c r="A1828">
        <v>1827</v>
      </c>
    </row>
    <row r="1829" spans="1:1" x14ac:dyDescent="0.25">
      <c r="A1829">
        <v>1828</v>
      </c>
    </row>
    <row r="1830" spans="1:1" x14ac:dyDescent="0.25">
      <c r="A1830">
        <v>1829</v>
      </c>
    </row>
    <row r="1831" spans="1:1" x14ac:dyDescent="0.25">
      <c r="A1831">
        <v>1830</v>
      </c>
    </row>
    <row r="1832" spans="1:1" x14ac:dyDescent="0.25">
      <c r="A1832">
        <v>1831</v>
      </c>
    </row>
    <row r="1833" spans="1:1" x14ac:dyDescent="0.25">
      <c r="A1833">
        <v>1832</v>
      </c>
    </row>
    <row r="1834" spans="1:1" x14ac:dyDescent="0.25">
      <c r="A1834">
        <v>1833</v>
      </c>
    </row>
    <row r="1835" spans="1:1" x14ac:dyDescent="0.25">
      <c r="A1835">
        <v>1834</v>
      </c>
    </row>
    <row r="1836" spans="1:1" x14ac:dyDescent="0.25">
      <c r="A1836">
        <v>1835</v>
      </c>
    </row>
    <row r="1837" spans="1:1" x14ac:dyDescent="0.25">
      <c r="A1837">
        <v>1836</v>
      </c>
    </row>
    <row r="1838" spans="1:1" x14ac:dyDescent="0.25">
      <c r="A1838">
        <v>1837</v>
      </c>
    </row>
    <row r="1839" spans="1:1" x14ac:dyDescent="0.25">
      <c r="A1839">
        <v>1838</v>
      </c>
    </row>
    <row r="1840" spans="1:1" x14ac:dyDescent="0.25">
      <c r="A1840">
        <v>1839</v>
      </c>
    </row>
    <row r="1841" spans="1:1" x14ac:dyDescent="0.25">
      <c r="A1841">
        <v>1840</v>
      </c>
    </row>
    <row r="1842" spans="1:1" x14ac:dyDescent="0.25">
      <c r="A1842">
        <v>1841</v>
      </c>
    </row>
    <row r="1843" spans="1:1" x14ac:dyDescent="0.25">
      <c r="A1843">
        <v>1842</v>
      </c>
    </row>
    <row r="1844" spans="1:1" x14ac:dyDescent="0.25">
      <c r="A1844">
        <v>1843</v>
      </c>
    </row>
    <row r="1845" spans="1:1" x14ac:dyDescent="0.25">
      <c r="A1845">
        <v>1844</v>
      </c>
    </row>
    <row r="1846" spans="1:1" x14ac:dyDescent="0.25">
      <c r="A1846">
        <v>1845</v>
      </c>
    </row>
    <row r="1847" spans="1:1" x14ac:dyDescent="0.25">
      <c r="A1847">
        <v>1846</v>
      </c>
    </row>
    <row r="1848" spans="1:1" x14ac:dyDescent="0.25">
      <c r="A1848">
        <v>1847</v>
      </c>
    </row>
    <row r="1849" spans="1:1" x14ac:dyDescent="0.25">
      <c r="A1849">
        <v>1848</v>
      </c>
    </row>
    <row r="1850" spans="1:1" x14ac:dyDescent="0.25">
      <c r="A1850">
        <v>1849</v>
      </c>
    </row>
    <row r="1851" spans="1:1" x14ac:dyDescent="0.25">
      <c r="A1851">
        <v>1850</v>
      </c>
    </row>
    <row r="1852" spans="1:1" x14ac:dyDescent="0.25">
      <c r="A1852">
        <v>1851</v>
      </c>
    </row>
    <row r="1853" spans="1:1" x14ac:dyDescent="0.25">
      <c r="A1853">
        <v>1852</v>
      </c>
    </row>
    <row r="1854" spans="1:1" x14ac:dyDescent="0.25">
      <c r="A1854">
        <v>1853</v>
      </c>
    </row>
    <row r="1855" spans="1:1" x14ac:dyDescent="0.25">
      <c r="A1855">
        <v>1854</v>
      </c>
    </row>
    <row r="1856" spans="1:1" x14ac:dyDescent="0.25">
      <c r="A1856">
        <v>1855</v>
      </c>
    </row>
    <row r="1857" spans="1:1" x14ac:dyDescent="0.25">
      <c r="A1857">
        <v>1856</v>
      </c>
    </row>
    <row r="1858" spans="1:1" x14ac:dyDescent="0.25">
      <c r="A1858">
        <v>1857</v>
      </c>
    </row>
    <row r="1859" spans="1:1" x14ac:dyDescent="0.25">
      <c r="A1859">
        <v>1858</v>
      </c>
    </row>
    <row r="1860" spans="1:1" x14ac:dyDescent="0.25">
      <c r="A1860">
        <v>1859</v>
      </c>
    </row>
    <row r="1861" spans="1:1" x14ac:dyDescent="0.25">
      <c r="A1861">
        <v>1860</v>
      </c>
    </row>
    <row r="1862" spans="1:1" x14ac:dyDescent="0.25">
      <c r="A1862">
        <v>1861</v>
      </c>
    </row>
    <row r="1863" spans="1:1" x14ac:dyDescent="0.25">
      <c r="A1863">
        <v>1862</v>
      </c>
    </row>
    <row r="1864" spans="1:1" x14ac:dyDescent="0.25">
      <c r="A1864">
        <v>1863</v>
      </c>
    </row>
    <row r="1865" spans="1:1" x14ac:dyDescent="0.25">
      <c r="A1865">
        <v>1864</v>
      </c>
    </row>
    <row r="1866" spans="1:1" x14ac:dyDescent="0.25">
      <c r="A1866">
        <v>1865</v>
      </c>
    </row>
    <row r="1867" spans="1:1" x14ac:dyDescent="0.25">
      <c r="A1867">
        <v>1866</v>
      </c>
    </row>
    <row r="1868" spans="1:1" x14ac:dyDescent="0.25">
      <c r="A1868">
        <v>1867</v>
      </c>
    </row>
    <row r="1869" spans="1:1" x14ac:dyDescent="0.25">
      <c r="A1869">
        <v>1868</v>
      </c>
    </row>
    <row r="1870" spans="1:1" x14ac:dyDescent="0.25">
      <c r="A1870">
        <v>1869</v>
      </c>
    </row>
    <row r="1871" spans="1:1" x14ac:dyDescent="0.25">
      <c r="A1871">
        <v>1870</v>
      </c>
    </row>
    <row r="1872" spans="1:1" x14ac:dyDescent="0.25">
      <c r="A1872">
        <v>1871</v>
      </c>
    </row>
    <row r="1873" spans="1:1" x14ac:dyDescent="0.25">
      <c r="A1873">
        <v>1872</v>
      </c>
    </row>
    <row r="1874" spans="1:1" x14ac:dyDescent="0.25">
      <c r="A1874">
        <v>1873</v>
      </c>
    </row>
    <row r="1875" spans="1:1" x14ac:dyDescent="0.25">
      <c r="A1875">
        <v>1874</v>
      </c>
    </row>
    <row r="1876" spans="1:1" x14ac:dyDescent="0.25">
      <c r="A1876">
        <v>1875</v>
      </c>
    </row>
    <row r="1877" spans="1:1" x14ac:dyDescent="0.25">
      <c r="A1877">
        <v>1876</v>
      </c>
    </row>
    <row r="1878" spans="1:1" x14ac:dyDescent="0.25">
      <c r="A1878">
        <v>1877</v>
      </c>
    </row>
    <row r="1879" spans="1:1" x14ac:dyDescent="0.25">
      <c r="A1879">
        <v>1878</v>
      </c>
    </row>
    <row r="1880" spans="1:1" x14ac:dyDescent="0.25">
      <c r="A1880">
        <v>1879</v>
      </c>
    </row>
    <row r="1881" spans="1:1" x14ac:dyDescent="0.25">
      <c r="A1881">
        <v>1880</v>
      </c>
    </row>
    <row r="1882" spans="1:1" x14ac:dyDescent="0.25">
      <c r="A1882">
        <v>1881</v>
      </c>
    </row>
    <row r="1883" spans="1:1" x14ac:dyDescent="0.25">
      <c r="A1883">
        <v>1882</v>
      </c>
    </row>
    <row r="1884" spans="1:1" x14ac:dyDescent="0.25">
      <c r="A1884">
        <v>1883</v>
      </c>
    </row>
    <row r="1885" spans="1:1" x14ac:dyDescent="0.25">
      <c r="A1885">
        <v>1884</v>
      </c>
    </row>
    <row r="1886" spans="1:1" x14ac:dyDescent="0.25">
      <c r="A1886">
        <v>1885</v>
      </c>
    </row>
    <row r="1887" spans="1:1" x14ac:dyDescent="0.25">
      <c r="A1887">
        <v>1886</v>
      </c>
    </row>
    <row r="1888" spans="1:1" x14ac:dyDescent="0.25">
      <c r="A1888">
        <v>1887</v>
      </c>
    </row>
    <row r="1889" spans="1:1" x14ac:dyDescent="0.25">
      <c r="A1889">
        <v>1888</v>
      </c>
    </row>
    <row r="1890" spans="1:1" x14ac:dyDescent="0.25">
      <c r="A1890">
        <v>1889</v>
      </c>
    </row>
    <row r="1891" spans="1:1" x14ac:dyDescent="0.25">
      <c r="A1891">
        <v>1890</v>
      </c>
    </row>
    <row r="1892" spans="1:1" x14ac:dyDescent="0.25">
      <c r="A1892">
        <v>1891</v>
      </c>
    </row>
    <row r="1893" spans="1:1" x14ac:dyDescent="0.25">
      <c r="A1893">
        <v>1892</v>
      </c>
    </row>
    <row r="1894" spans="1:1" x14ac:dyDescent="0.25">
      <c r="A1894">
        <v>1893</v>
      </c>
    </row>
    <row r="1895" spans="1:1" x14ac:dyDescent="0.25">
      <c r="A1895">
        <v>1894</v>
      </c>
    </row>
    <row r="1896" spans="1:1" x14ac:dyDescent="0.25">
      <c r="A1896">
        <v>1895</v>
      </c>
    </row>
    <row r="1897" spans="1:1" x14ac:dyDescent="0.25">
      <c r="A1897">
        <v>1896</v>
      </c>
    </row>
    <row r="1898" spans="1:1" x14ac:dyDescent="0.25">
      <c r="A1898">
        <v>1897</v>
      </c>
    </row>
    <row r="1899" spans="1:1" x14ac:dyDescent="0.25">
      <c r="A1899">
        <v>1898</v>
      </c>
    </row>
    <row r="1900" spans="1:1" x14ac:dyDescent="0.25">
      <c r="A1900">
        <v>1899</v>
      </c>
    </row>
    <row r="1901" spans="1:1" x14ac:dyDescent="0.25">
      <c r="A1901">
        <v>1900</v>
      </c>
    </row>
    <row r="1902" spans="1:1" x14ac:dyDescent="0.25">
      <c r="A1902">
        <v>1901</v>
      </c>
    </row>
    <row r="1903" spans="1:1" x14ac:dyDescent="0.25">
      <c r="A1903">
        <v>1902</v>
      </c>
    </row>
    <row r="1904" spans="1:1" x14ac:dyDescent="0.25">
      <c r="A1904">
        <v>1903</v>
      </c>
    </row>
    <row r="1905" spans="1:1" x14ac:dyDescent="0.25">
      <c r="A1905">
        <v>1904</v>
      </c>
    </row>
    <row r="1906" spans="1:1" x14ac:dyDescent="0.25">
      <c r="A1906">
        <v>1905</v>
      </c>
    </row>
    <row r="1907" spans="1:1" x14ac:dyDescent="0.25">
      <c r="A1907">
        <v>1906</v>
      </c>
    </row>
    <row r="1908" spans="1:1" x14ac:dyDescent="0.25">
      <c r="A1908">
        <v>1907</v>
      </c>
    </row>
    <row r="1909" spans="1:1" x14ac:dyDescent="0.25">
      <c r="A1909">
        <v>1908</v>
      </c>
    </row>
    <row r="1910" spans="1:1" x14ac:dyDescent="0.25">
      <c r="A1910">
        <v>1909</v>
      </c>
    </row>
    <row r="1911" spans="1:1" x14ac:dyDescent="0.25">
      <c r="A1911">
        <v>1910</v>
      </c>
    </row>
    <row r="1912" spans="1:1" x14ac:dyDescent="0.25">
      <c r="A1912">
        <v>1911</v>
      </c>
    </row>
    <row r="1913" spans="1:1" x14ac:dyDescent="0.25">
      <c r="A1913">
        <v>1912</v>
      </c>
    </row>
    <row r="1914" spans="1:1" x14ac:dyDescent="0.25">
      <c r="A1914">
        <v>1913</v>
      </c>
    </row>
    <row r="1915" spans="1:1" x14ac:dyDescent="0.25">
      <c r="A1915">
        <v>1914</v>
      </c>
    </row>
    <row r="1916" spans="1:1" x14ac:dyDescent="0.25">
      <c r="A1916">
        <v>1915</v>
      </c>
    </row>
    <row r="1917" spans="1:1" x14ac:dyDescent="0.25">
      <c r="A1917">
        <v>1916</v>
      </c>
    </row>
    <row r="1918" spans="1:1" x14ac:dyDescent="0.25">
      <c r="A1918">
        <v>1917</v>
      </c>
    </row>
    <row r="1919" spans="1:1" x14ac:dyDescent="0.25">
      <c r="A1919">
        <v>1918</v>
      </c>
    </row>
    <row r="1920" spans="1:1" x14ac:dyDescent="0.25">
      <c r="A1920">
        <v>1919</v>
      </c>
    </row>
    <row r="1921" spans="1:1" x14ac:dyDescent="0.25">
      <c r="A1921">
        <v>1920</v>
      </c>
    </row>
    <row r="1922" spans="1:1" x14ac:dyDescent="0.25">
      <c r="A1922">
        <v>1921</v>
      </c>
    </row>
    <row r="1923" spans="1:1" x14ac:dyDescent="0.25">
      <c r="A1923">
        <v>1922</v>
      </c>
    </row>
    <row r="1924" spans="1:1" x14ac:dyDescent="0.25">
      <c r="A1924">
        <v>1923</v>
      </c>
    </row>
    <row r="1925" spans="1:1" x14ac:dyDescent="0.25">
      <c r="A1925">
        <v>1924</v>
      </c>
    </row>
    <row r="1926" spans="1:1" x14ac:dyDescent="0.25">
      <c r="A1926">
        <v>1925</v>
      </c>
    </row>
    <row r="1927" spans="1:1" x14ac:dyDescent="0.25">
      <c r="A1927">
        <v>1926</v>
      </c>
    </row>
    <row r="1928" spans="1:1" x14ac:dyDescent="0.25">
      <c r="A1928">
        <v>1927</v>
      </c>
    </row>
    <row r="1929" spans="1:1" x14ac:dyDescent="0.25">
      <c r="A1929">
        <v>1928</v>
      </c>
    </row>
    <row r="1930" spans="1:1" x14ac:dyDescent="0.25">
      <c r="A1930">
        <v>1929</v>
      </c>
    </row>
    <row r="1931" spans="1:1" x14ac:dyDescent="0.25">
      <c r="A1931">
        <v>1930</v>
      </c>
    </row>
    <row r="1932" spans="1:1" x14ac:dyDescent="0.25">
      <c r="A1932">
        <v>1931</v>
      </c>
    </row>
    <row r="1933" spans="1:1" x14ac:dyDescent="0.25">
      <c r="A1933">
        <v>1932</v>
      </c>
    </row>
    <row r="1934" spans="1:1" x14ac:dyDescent="0.25">
      <c r="A1934">
        <v>1933</v>
      </c>
    </row>
    <row r="1935" spans="1:1" x14ac:dyDescent="0.25">
      <c r="A1935">
        <v>1934</v>
      </c>
    </row>
    <row r="1936" spans="1:1" x14ac:dyDescent="0.25">
      <c r="A1936">
        <v>1935</v>
      </c>
    </row>
    <row r="1937" spans="1:1" x14ac:dyDescent="0.25">
      <c r="A1937">
        <v>1936</v>
      </c>
    </row>
    <row r="1938" spans="1:1" x14ac:dyDescent="0.25">
      <c r="A1938">
        <v>1937</v>
      </c>
    </row>
    <row r="1939" spans="1:1" x14ac:dyDescent="0.25">
      <c r="A1939">
        <v>1938</v>
      </c>
    </row>
    <row r="1940" spans="1:1" x14ac:dyDescent="0.25">
      <c r="A1940">
        <v>1939</v>
      </c>
    </row>
    <row r="1941" spans="1:1" x14ac:dyDescent="0.25">
      <c r="A1941">
        <v>1940</v>
      </c>
    </row>
    <row r="1942" spans="1:1" x14ac:dyDescent="0.25">
      <c r="A1942">
        <v>1941</v>
      </c>
    </row>
    <row r="1943" spans="1:1" x14ac:dyDescent="0.25">
      <c r="A1943">
        <v>1942</v>
      </c>
    </row>
    <row r="1944" spans="1:1" x14ac:dyDescent="0.25">
      <c r="A1944">
        <v>1943</v>
      </c>
    </row>
    <row r="1945" spans="1:1" x14ac:dyDescent="0.25">
      <c r="A1945">
        <v>1944</v>
      </c>
    </row>
    <row r="1946" spans="1:1" x14ac:dyDescent="0.25">
      <c r="A1946">
        <v>1945</v>
      </c>
    </row>
    <row r="1947" spans="1:1" x14ac:dyDescent="0.25">
      <c r="A1947">
        <v>1946</v>
      </c>
    </row>
    <row r="1948" spans="1:1" x14ac:dyDescent="0.25">
      <c r="A1948">
        <v>1947</v>
      </c>
    </row>
    <row r="1949" spans="1:1" x14ac:dyDescent="0.25">
      <c r="A1949">
        <v>1948</v>
      </c>
    </row>
    <row r="1950" spans="1:1" x14ac:dyDescent="0.25">
      <c r="A1950">
        <v>1949</v>
      </c>
    </row>
    <row r="1951" spans="1:1" x14ac:dyDescent="0.25">
      <c r="A1951">
        <v>1950</v>
      </c>
    </row>
    <row r="1952" spans="1:1" x14ac:dyDescent="0.25">
      <c r="A1952">
        <v>1951</v>
      </c>
    </row>
    <row r="1953" spans="1:1" x14ac:dyDescent="0.25">
      <c r="A1953">
        <v>1952</v>
      </c>
    </row>
    <row r="1954" spans="1:1" x14ac:dyDescent="0.25">
      <c r="A1954">
        <v>1953</v>
      </c>
    </row>
    <row r="1955" spans="1:1" x14ac:dyDescent="0.25">
      <c r="A1955">
        <v>1954</v>
      </c>
    </row>
    <row r="1956" spans="1:1" x14ac:dyDescent="0.25">
      <c r="A1956">
        <v>1955</v>
      </c>
    </row>
    <row r="1957" spans="1:1" x14ac:dyDescent="0.25">
      <c r="A1957">
        <v>1956</v>
      </c>
    </row>
    <row r="1958" spans="1:1" x14ac:dyDescent="0.25">
      <c r="A1958">
        <v>1957</v>
      </c>
    </row>
    <row r="1959" spans="1:1" x14ac:dyDescent="0.25">
      <c r="A1959">
        <v>1958</v>
      </c>
    </row>
    <row r="1960" spans="1:1" x14ac:dyDescent="0.25">
      <c r="A1960">
        <v>1959</v>
      </c>
    </row>
    <row r="1961" spans="1:1" x14ac:dyDescent="0.25">
      <c r="A1961">
        <v>1960</v>
      </c>
    </row>
    <row r="1962" spans="1:1" x14ac:dyDescent="0.25">
      <c r="A1962">
        <v>1961</v>
      </c>
    </row>
    <row r="1963" spans="1:1" x14ac:dyDescent="0.25">
      <c r="A1963">
        <v>1962</v>
      </c>
    </row>
    <row r="1964" spans="1:1" x14ac:dyDescent="0.25">
      <c r="A1964">
        <v>1963</v>
      </c>
    </row>
    <row r="1965" spans="1:1" x14ac:dyDescent="0.25">
      <c r="A1965">
        <v>1964</v>
      </c>
    </row>
    <row r="1966" spans="1:1" x14ac:dyDescent="0.25">
      <c r="A1966">
        <v>1965</v>
      </c>
    </row>
    <row r="1967" spans="1:1" x14ac:dyDescent="0.25">
      <c r="A1967">
        <v>1966</v>
      </c>
    </row>
    <row r="1968" spans="1:1" x14ac:dyDescent="0.25">
      <c r="A1968">
        <v>1967</v>
      </c>
    </row>
    <row r="1969" spans="1:1" x14ac:dyDescent="0.25">
      <c r="A1969">
        <v>1968</v>
      </c>
    </row>
    <row r="1970" spans="1:1" x14ac:dyDescent="0.25">
      <c r="A1970">
        <v>1969</v>
      </c>
    </row>
    <row r="1971" spans="1:1" x14ac:dyDescent="0.25">
      <c r="A1971">
        <v>1970</v>
      </c>
    </row>
    <row r="1972" spans="1:1" x14ac:dyDescent="0.25">
      <c r="A1972">
        <v>1971</v>
      </c>
    </row>
    <row r="1973" spans="1:1" x14ac:dyDescent="0.25">
      <c r="A1973">
        <v>1972</v>
      </c>
    </row>
    <row r="1974" spans="1:1" x14ac:dyDescent="0.25">
      <c r="A1974">
        <v>1973</v>
      </c>
    </row>
    <row r="1975" spans="1:1" x14ac:dyDescent="0.25">
      <c r="A1975">
        <v>1974</v>
      </c>
    </row>
    <row r="1976" spans="1:1" x14ac:dyDescent="0.25">
      <c r="A1976">
        <v>1975</v>
      </c>
    </row>
    <row r="1977" spans="1:1" x14ac:dyDescent="0.25">
      <c r="A1977">
        <v>1976</v>
      </c>
    </row>
    <row r="1978" spans="1:1" x14ac:dyDescent="0.25">
      <c r="A1978">
        <v>1977</v>
      </c>
    </row>
    <row r="1979" spans="1:1" x14ac:dyDescent="0.25">
      <c r="A1979">
        <v>1978</v>
      </c>
    </row>
    <row r="1980" spans="1:1" x14ac:dyDescent="0.25">
      <c r="A1980">
        <v>1979</v>
      </c>
    </row>
    <row r="1981" spans="1:1" x14ac:dyDescent="0.25">
      <c r="A1981">
        <v>1980</v>
      </c>
    </row>
    <row r="1982" spans="1:1" x14ac:dyDescent="0.25">
      <c r="A1982">
        <v>1981</v>
      </c>
    </row>
    <row r="1983" spans="1:1" x14ac:dyDescent="0.25">
      <c r="A1983">
        <v>1982</v>
      </c>
    </row>
    <row r="1984" spans="1:1" x14ac:dyDescent="0.25">
      <c r="A1984">
        <v>1983</v>
      </c>
    </row>
    <row r="1985" spans="1:1" x14ac:dyDescent="0.25">
      <c r="A1985">
        <v>1984</v>
      </c>
    </row>
    <row r="1986" spans="1:1" x14ac:dyDescent="0.25">
      <c r="A1986">
        <v>1985</v>
      </c>
    </row>
    <row r="1987" spans="1:1" x14ac:dyDescent="0.25">
      <c r="A1987">
        <v>1986</v>
      </c>
    </row>
    <row r="1988" spans="1:1" x14ac:dyDescent="0.25">
      <c r="A1988">
        <v>1987</v>
      </c>
    </row>
    <row r="1989" spans="1:1" x14ac:dyDescent="0.25">
      <c r="A1989">
        <v>1988</v>
      </c>
    </row>
    <row r="1990" spans="1:1" x14ac:dyDescent="0.25">
      <c r="A1990">
        <v>1989</v>
      </c>
    </row>
    <row r="1991" spans="1:1" x14ac:dyDescent="0.25">
      <c r="A1991">
        <v>1990</v>
      </c>
    </row>
    <row r="1992" spans="1:1" x14ac:dyDescent="0.25">
      <c r="A1992">
        <v>1991</v>
      </c>
    </row>
    <row r="1993" spans="1:1" x14ac:dyDescent="0.25">
      <c r="A1993">
        <v>1992</v>
      </c>
    </row>
    <row r="1994" spans="1:1" x14ac:dyDescent="0.25">
      <c r="A1994">
        <v>1993</v>
      </c>
    </row>
    <row r="1995" spans="1:1" x14ac:dyDescent="0.25">
      <c r="A1995">
        <v>1994</v>
      </c>
    </row>
    <row r="1996" spans="1:1" x14ac:dyDescent="0.25">
      <c r="A1996">
        <v>1995</v>
      </c>
    </row>
    <row r="1997" spans="1:1" x14ac:dyDescent="0.25">
      <c r="A1997">
        <v>1996</v>
      </c>
    </row>
    <row r="1998" spans="1:1" x14ac:dyDescent="0.25">
      <c r="A1998">
        <v>1997</v>
      </c>
    </row>
    <row r="1999" spans="1:1" x14ac:dyDescent="0.25">
      <c r="A1999">
        <v>1998</v>
      </c>
    </row>
    <row r="2000" spans="1:1" x14ac:dyDescent="0.25">
      <c r="A2000">
        <v>1999</v>
      </c>
    </row>
    <row r="2001" spans="1:1" x14ac:dyDescent="0.25">
      <c r="A2001">
        <v>2000</v>
      </c>
    </row>
    <row r="2002" spans="1:1" x14ac:dyDescent="0.25">
      <c r="A2002">
        <v>2001</v>
      </c>
    </row>
    <row r="2003" spans="1:1" x14ac:dyDescent="0.25">
      <c r="A2003">
        <v>2002</v>
      </c>
    </row>
    <row r="2004" spans="1:1" x14ac:dyDescent="0.25">
      <c r="A2004">
        <v>2003</v>
      </c>
    </row>
    <row r="2005" spans="1:1" x14ac:dyDescent="0.25">
      <c r="A2005">
        <v>2004</v>
      </c>
    </row>
    <row r="2006" spans="1:1" x14ac:dyDescent="0.25">
      <c r="A2006">
        <v>2005</v>
      </c>
    </row>
    <row r="2007" spans="1:1" x14ac:dyDescent="0.25">
      <c r="A2007">
        <v>2006</v>
      </c>
    </row>
    <row r="2008" spans="1:1" x14ac:dyDescent="0.25">
      <c r="A2008">
        <v>2007</v>
      </c>
    </row>
    <row r="2009" spans="1:1" x14ac:dyDescent="0.25">
      <c r="A2009">
        <v>2008</v>
      </c>
    </row>
    <row r="2010" spans="1:1" x14ac:dyDescent="0.25">
      <c r="A2010">
        <v>2009</v>
      </c>
    </row>
    <row r="2011" spans="1:1" x14ac:dyDescent="0.25">
      <c r="A2011">
        <v>2010</v>
      </c>
    </row>
    <row r="2012" spans="1:1" x14ac:dyDescent="0.25">
      <c r="A2012">
        <v>2011</v>
      </c>
    </row>
    <row r="2013" spans="1:1" x14ac:dyDescent="0.25">
      <c r="A2013">
        <v>2012</v>
      </c>
    </row>
    <row r="2014" spans="1:1" x14ac:dyDescent="0.25">
      <c r="A2014">
        <v>2013</v>
      </c>
    </row>
    <row r="2015" spans="1:1" x14ac:dyDescent="0.25">
      <c r="A2015">
        <v>2014</v>
      </c>
    </row>
    <row r="2016" spans="1:1" x14ac:dyDescent="0.25">
      <c r="A2016">
        <v>2015</v>
      </c>
    </row>
    <row r="2017" spans="1:1" x14ac:dyDescent="0.25">
      <c r="A2017">
        <v>2016</v>
      </c>
    </row>
    <row r="2018" spans="1:1" x14ac:dyDescent="0.25">
      <c r="A2018">
        <v>2017</v>
      </c>
    </row>
    <row r="2019" spans="1:1" x14ac:dyDescent="0.25">
      <c r="A2019">
        <v>2018</v>
      </c>
    </row>
    <row r="2020" spans="1:1" x14ac:dyDescent="0.25">
      <c r="A2020">
        <v>2019</v>
      </c>
    </row>
    <row r="2021" spans="1:1" x14ac:dyDescent="0.25">
      <c r="A2021">
        <v>2020</v>
      </c>
    </row>
    <row r="2022" spans="1:1" x14ac:dyDescent="0.25">
      <c r="A2022">
        <v>2021</v>
      </c>
    </row>
    <row r="2023" spans="1:1" x14ac:dyDescent="0.25">
      <c r="A2023">
        <v>2022</v>
      </c>
    </row>
    <row r="2024" spans="1:1" x14ac:dyDescent="0.25">
      <c r="A2024">
        <v>2023</v>
      </c>
    </row>
    <row r="2025" spans="1:1" x14ac:dyDescent="0.25">
      <c r="A2025">
        <v>2024</v>
      </c>
    </row>
    <row r="2026" spans="1:1" x14ac:dyDescent="0.25">
      <c r="A2026">
        <v>2025</v>
      </c>
    </row>
    <row r="2027" spans="1:1" x14ac:dyDescent="0.25">
      <c r="A2027">
        <v>2026</v>
      </c>
    </row>
    <row r="2028" spans="1:1" x14ac:dyDescent="0.25">
      <c r="A2028">
        <v>2027</v>
      </c>
    </row>
    <row r="2029" spans="1:1" x14ac:dyDescent="0.25">
      <c r="A2029">
        <v>2028</v>
      </c>
    </row>
    <row r="2030" spans="1:1" x14ac:dyDescent="0.25">
      <c r="A2030">
        <v>2029</v>
      </c>
    </row>
    <row r="2031" spans="1:1" x14ac:dyDescent="0.25">
      <c r="A2031">
        <v>2030</v>
      </c>
    </row>
    <row r="2032" spans="1:1" x14ac:dyDescent="0.25">
      <c r="A2032">
        <v>2031</v>
      </c>
    </row>
    <row r="2033" spans="1:1" x14ac:dyDescent="0.25">
      <c r="A2033">
        <v>2032</v>
      </c>
    </row>
    <row r="2034" spans="1:1" x14ac:dyDescent="0.25">
      <c r="A2034">
        <v>2033</v>
      </c>
    </row>
    <row r="2035" spans="1:1" x14ac:dyDescent="0.25">
      <c r="A2035">
        <v>2034</v>
      </c>
    </row>
    <row r="2036" spans="1:1" x14ac:dyDescent="0.25">
      <c r="A2036">
        <v>2035</v>
      </c>
    </row>
    <row r="2037" spans="1:1" x14ac:dyDescent="0.25">
      <c r="A2037">
        <v>2036</v>
      </c>
    </row>
    <row r="2038" spans="1:1" x14ac:dyDescent="0.25">
      <c r="A2038">
        <v>2037</v>
      </c>
    </row>
    <row r="2039" spans="1:1" x14ac:dyDescent="0.25">
      <c r="A2039">
        <v>2038</v>
      </c>
    </row>
    <row r="2040" spans="1:1" x14ac:dyDescent="0.25">
      <c r="A2040">
        <v>2039</v>
      </c>
    </row>
    <row r="2041" spans="1:1" x14ac:dyDescent="0.25">
      <c r="A2041">
        <v>2040</v>
      </c>
    </row>
    <row r="2042" spans="1:1" x14ac:dyDescent="0.25">
      <c r="A2042">
        <v>2041</v>
      </c>
    </row>
    <row r="2043" spans="1:1" x14ac:dyDescent="0.25">
      <c r="A2043">
        <v>2042</v>
      </c>
    </row>
    <row r="2044" spans="1:1" x14ac:dyDescent="0.25">
      <c r="A2044">
        <v>2043</v>
      </c>
    </row>
    <row r="2045" spans="1:1" x14ac:dyDescent="0.25">
      <c r="A2045">
        <v>2044</v>
      </c>
    </row>
    <row r="2046" spans="1:1" x14ac:dyDescent="0.25">
      <c r="A2046">
        <v>2045</v>
      </c>
    </row>
    <row r="2047" spans="1:1" x14ac:dyDescent="0.25">
      <c r="A2047">
        <v>2046</v>
      </c>
    </row>
    <row r="2048" spans="1:1" x14ac:dyDescent="0.25">
      <c r="A2048">
        <v>2047</v>
      </c>
    </row>
    <row r="2049" spans="1:1" x14ac:dyDescent="0.25">
      <c r="A2049">
        <v>2048</v>
      </c>
    </row>
    <row r="2050" spans="1:1" x14ac:dyDescent="0.25">
      <c r="A2050">
        <v>2049</v>
      </c>
    </row>
    <row r="2051" spans="1:1" x14ac:dyDescent="0.25">
      <c r="A2051">
        <v>2050</v>
      </c>
    </row>
    <row r="2052" spans="1:1" x14ac:dyDescent="0.25">
      <c r="A2052">
        <v>2051</v>
      </c>
    </row>
    <row r="2053" spans="1:1" x14ac:dyDescent="0.25">
      <c r="A2053">
        <v>2052</v>
      </c>
    </row>
    <row r="2054" spans="1:1" x14ac:dyDescent="0.25">
      <c r="A2054">
        <v>2053</v>
      </c>
    </row>
    <row r="2055" spans="1:1" x14ac:dyDescent="0.25">
      <c r="A2055">
        <v>2054</v>
      </c>
    </row>
    <row r="2056" spans="1:1" x14ac:dyDescent="0.25">
      <c r="A2056">
        <v>2055</v>
      </c>
    </row>
    <row r="2057" spans="1:1" x14ac:dyDescent="0.25">
      <c r="A2057">
        <v>2056</v>
      </c>
    </row>
    <row r="2058" spans="1:1" x14ac:dyDescent="0.25">
      <c r="A2058">
        <v>2057</v>
      </c>
    </row>
    <row r="2059" spans="1:1" x14ac:dyDescent="0.25">
      <c r="A2059">
        <v>2058</v>
      </c>
    </row>
    <row r="2060" spans="1:1" x14ac:dyDescent="0.25">
      <c r="A2060">
        <v>2059</v>
      </c>
    </row>
    <row r="2061" spans="1:1" x14ac:dyDescent="0.25">
      <c r="A2061">
        <v>2060</v>
      </c>
    </row>
    <row r="2062" spans="1:1" x14ac:dyDescent="0.25">
      <c r="A2062">
        <v>2061</v>
      </c>
    </row>
    <row r="2063" spans="1:1" x14ac:dyDescent="0.25">
      <c r="A2063">
        <v>2062</v>
      </c>
    </row>
    <row r="2064" spans="1:1" x14ac:dyDescent="0.25">
      <c r="A2064">
        <v>2063</v>
      </c>
    </row>
    <row r="2065" spans="1:1" x14ac:dyDescent="0.25">
      <c r="A2065">
        <v>2064</v>
      </c>
    </row>
    <row r="2066" spans="1:1" x14ac:dyDescent="0.25">
      <c r="A2066">
        <v>2065</v>
      </c>
    </row>
    <row r="2067" spans="1:1" x14ac:dyDescent="0.25">
      <c r="A2067">
        <v>2066</v>
      </c>
    </row>
    <row r="2068" spans="1:1" x14ac:dyDescent="0.25">
      <c r="A2068">
        <v>2067</v>
      </c>
    </row>
    <row r="2069" spans="1:1" x14ac:dyDescent="0.25">
      <c r="A2069">
        <v>2068</v>
      </c>
    </row>
    <row r="2070" spans="1:1" x14ac:dyDescent="0.25">
      <c r="A2070">
        <v>2069</v>
      </c>
    </row>
    <row r="2071" spans="1:1" x14ac:dyDescent="0.25">
      <c r="A2071">
        <v>2070</v>
      </c>
    </row>
    <row r="2072" spans="1:1" x14ac:dyDescent="0.25">
      <c r="A2072">
        <v>2071</v>
      </c>
    </row>
    <row r="2073" spans="1:1" x14ac:dyDescent="0.25">
      <c r="A2073">
        <v>2072</v>
      </c>
    </row>
    <row r="2074" spans="1:1" x14ac:dyDescent="0.25">
      <c r="A2074">
        <v>2073</v>
      </c>
    </row>
    <row r="2075" spans="1:1" x14ac:dyDescent="0.25">
      <c r="A2075">
        <v>2074</v>
      </c>
    </row>
    <row r="2076" spans="1:1" x14ac:dyDescent="0.25">
      <c r="A2076">
        <v>2075</v>
      </c>
    </row>
    <row r="2077" spans="1:1" x14ac:dyDescent="0.25">
      <c r="A2077">
        <v>2076</v>
      </c>
    </row>
    <row r="2078" spans="1:1" x14ac:dyDescent="0.25">
      <c r="A2078">
        <v>2077</v>
      </c>
    </row>
    <row r="2079" spans="1:1" x14ac:dyDescent="0.25">
      <c r="A2079">
        <v>2078</v>
      </c>
    </row>
    <row r="2080" spans="1:1" x14ac:dyDescent="0.25">
      <c r="A2080">
        <v>2079</v>
      </c>
    </row>
    <row r="2081" spans="1:1" x14ac:dyDescent="0.25">
      <c r="A2081">
        <v>2080</v>
      </c>
    </row>
    <row r="2082" spans="1:1" x14ac:dyDescent="0.25">
      <c r="A2082">
        <v>2081</v>
      </c>
    </row>
    <row r="2083" spans="1:1" x14ac:dyDescent="0.25">
      <c r="A2083">
        <v>2082</v>
      </c>
    </row>
    <row r="2084" spans="1:1" x14ac:dyDescent="0.25">
      <c r="A2084">
        <v>2083</v>
      </c>
    </row>
    <row r="2085" spans="1:1" x14ac:dyDescent="0.25">
      <c r="A2085">
        <v>2084</v>
      </c>
    </row>
    <row r="2086" spans="1:1" x14ac:dyDescent="0.25">
      <c r="A2086">
        <v>2085</v>
      </c>
    </row>
    <row r="2087" spans="1:1" x14ac:dyDescent="0.25">
      <c r="A2087">
        <v>2086</v>
      </c>
    </row>
    <row r="2088" spans="1:1" x14ac:dyDescent="0.25">
      <c r="A2088">
        <v>2087</v>
      </c>
    </row>
    <row r="2089" spans="1:1" x14ac:dyDescent="0.25">
      <c r="A2089">
        <v>2088</v>
      </c>
    </row>
    <row r="2090" spans="1:1" x14ac:dyDescent="0.25">
      <c r="A2090">
        <v>2089</v>
      </c>
    </row>
    <row r="2091" spans="1:1" x14ac:dyDescent="0.25">
      <c r="A2091">
        <v>2090</v>
      </c>
    </row>
    <row r="2092" spans="1:1" x14ac:dyDescent="0.25">
      <c r="A2092">
        <v>2091</v>
      </c>
    </row>
    <row r="2093" spans="1:1" x14ac:dyDescent="0.25">
      <c r="A2093">
        <v>2092</v>
      </c>
    </row>
    <row r="2094" spans="1:1" x14ac:dyDescent="0.25">
      <c r="A2094">
        <v>2093</v>
      </c>
    </row>
    <row r="2095" spans="1:1" x14ac:dyDescent="0.25">
      <c r="A2095">
        <v>2094</v>
      </c>
    </row>
    <row r="2096" spans="1:1" x14ac:dyDescent="0.25">
      <c r="A2096">
        <v>2095</v>
      </c>
    </row>
    <row r="2097" spans="1:1" x14ac:dyDescent="0.25">
      <c r="A2097">
        <v>2096</v>
      </c>
    </row>
    <row r="2098" spans="1:1" x14ac:dyDescent="0.25">
      <c r="A2098">
        <v>2097</v>
      </c>
    </row>
    <row r="2099" spans="1:1" x14ac:dyDescent="0.25">
      <c r="A2099">
        <v>2098</v>
      </c>
    </row>
    <row r="2100" spans="1:1" x14ac:dyDescent="0.25">
      <c r="A2100">
        <v>2099</v>
      </c>
    </row>
    <row r="2101" spans="1:1" x14ac:dyDescent="0.25">
      <c r="A2101">
        <v>2100</v>
      </c>
    </row>
    <row r="2102" spans="1:1" x14ac:dyDescent="0.25">
      <c r="A2102">
        <v>2101</v>
      </c>
    </row>
    <row r="2103" spans="1:1" x14ac:dyDescent="0.25">
      <c r="A2103">
        <v>2102</v>
      </c>
    </row>
    <row r="2104" spans="1:1" x14ac:dyDescent="0.25">
      <c r="A2104">
        <v>2103</v>
      </c>
    </row>
    <row r="2105" spans="1:1" x14ac:dyDescent="0.25">
      <c r="A2105">
        <v>2104</v>
      </c>
    </row>
    <row r="2106" spans="1:1" x14ac:dyDescent="0.25">
      <c r="A2106">
        <v>2105</v>
      </c>
    </row>
    <row r="2107" spans="1:1" x14ac:dyDescent="0.25">
      <c r="A2107">
        <v>2106</v>
      </c>
    </row>
    <row r="2108" spans="1:1" x14ac:dyDescent="0.25">
      <c r="A2108">
        <v>2107</v>
      </c>
    </row>
    <row r="2109" spans="1:1" x14ac:dyDescent="0.25">
      <c r="A2109">
        <v>2108</v>
      </c>
    </row>
    <row r="2110" spans="1:1" x14ac:dyDescent="0.25">
      <c r="A2110">
        <v>2109</v>
      </c>
    </row>
    <row r="2111" spans="1:1" x14ac:dyDescent="0.25">
      <c r="A2111">
        <v>2110</v>
      </c>
    </row>
    <row r="2112" spans="1:1" x14ac:dyDescent="0.25">
      <c r="A2112">
        <v>2111</v>
      </c>
    </row>
    <row r="2113" spans="1:1" x14ac:dyDescent="0.25">
      <c r="A2113">
        <v>2112</v>
      </c>
    </row>
    <row r="2114" spans="1:1" x14ac:dyDescent="0.25">
      <c r="A2114">
        <v>2113</v>
      </c>
    </row>
    <row r="2115" spans="1:1" x14ac:dyDescent="0.25">
      <c r="A2115">
        <v>2114</v>
      </c>
    </row>
    <row r="2116" spans="1:1" x14ac:dyDescent="0.25">
      <c r="A2116">
        <v>2115</v>
      </c>
    </row>
    <row r="2117" spans="1:1" x14ac:dyDescent="0.25">
      <c r="A2117">
        <v>2116</v>
      </c>
    </row>
    <row r="2118" spans="1:1" x14ac:dyDescent="0.25">
      <c r="A2118">
        <v>2117</v>
      </c>
    </row>
    <row r="2119" spans="1:1" x14ac:dyDescent="0.25">
      <c r="A2119">
        <v>2118</v>
      </c>
    </row>
    <row r="2120" spans="1:1" x14ac:dyDescent="0.25">
      <c r="A2120">
        <v>2119</v>
      </c>
    </row>
    <row r="2121" spans="1:1" x14ac:dyDescent="0.25">
      <c r="A2121">
        <v>2120</v>
      </c>
    </row>
    <row r="2122" spans="1:1" x14ac:dyDescent="0.25">
      <c r="A2122">
        <v>2121</v>
      </c>
    </row>
    <row r="2123" spans="1:1" x14ac:dyDescent="0.25">
      <c r="A2123">
        <v>2122</v>
      </c>
    </row>
    <row r="2124" spans="1:1" x14ac:dyDescent="0.25">
      <c r="A2124">
        <v>2123</v>
      </c>
    </row>
    <row r="2125" spans="1:1" x14ac:dyDescent="0.25">
      <c r="A2125">
        <v>2124</v>
      </c>
    </row>
    <row r="2126" spans="1:1" x14ac:dyDescent="0.25">
      <c r="A2126">
        <v>2125</v>
      </c>
    </row>
    <row r="2127" spans="1:1" x14ac:dyDescent="0.25">
      <c r="A2127">
        <v>2126</v>
      </c>
    </row>
    <row r="2128" spans="1:1" x14ac:dyDescent="0.25">
      <c r="A2128">
        <v>2127</v>
      </c>
    </row>
    <row r="2129" spans="1:1" x14ac:dyDescent="0.25">
      <c r="A2129">
        <v>2128</v>
      </c>
    </row>
    <row r="2130" spans="1:1" x14ac:dyDescent="0.25">
      <c r="A2130">
        <v>2129</v>
      </c>
    </row>
    <row r="2131" spans="1:1" x14ac:dyDescent="0.25">
      <c r="A2131">
        <v>2130</v>
      </c>
    </row>
    <row r="2132" spans="1:1" x14ac:dyDescent="0.25">
      <c r="A2132">
        <v>2131</v>
      </c>
    </row>
    <row r="2133" spans="1:1" x14ac:dyDescent="0.25">
      <c r="A2133">
        <v>2132</v>
      </c>
    </row>
    <row r="2134" spans="1:1" x14ac:dyDescent="0.25">
      <c r="A2134">
        <v>2133</v>
      </c>
    </row>
    <row r="2135" spans="1:1" x14ac:dyDescent="0.25">
      <c r="A2135">
        <v>2134</v>
      </c>
    </row>
    <row r="2136" spans="1:1" x14ac:dyDescent="0.25">
      <c r="A2136">
        <v>2135</v>
      </c>
    </row>
    <row r="2137" spans="1:1" x14ac:dyDescent="0.25">
      <c r="A2137">
        <v>2136</v>
      </c>
    </row>
    <row r="2138" spans="1:1" x14ac:dyDescent="0.25">
      <c r="A2138">
        <v>2137</v>
      </c>
    </row>
    <row r="2139" spans="1:1" x14ac:dyDescent="0.25">
      <c r="A2139">
        <v>2138</v>
      </c>
    </row>
    <row r="2140" spans="1:1" x14ac:dyDescent="0.25">
      <c r="A2140">
        <v>2139</v>
      </c>
    </row>
    <row r="2141" spans="1:1" x14ac:dyDescent="0.25">
      <c r="A2141">
        <v>2140</v>
      </c>
    </row>
    <row r="2142" spans="1:1" x14ac:dyDescent="0.25">
      <c r="A2142">
        <v>2141</v>
      </c>
    </row>
    <row r="2143" spans="1:1" x14ac:dyDescent="0.25">
      <c r="A2143">
        <v>2142</v>
      </c>
    </row>
    <row r="2144" spans="1:1" x14ac:dyDescent="0.25">
      <c r="A2144">
        <v>2143</v>
      </c>
    </row>
    <row r="2145" spans="1:1" x14ac:dyDescent="0.25">
      <c r="A2145">
        <v>2144</v>
      </c>
    </row>
    <row r="2146" spans="1:1" x14ac:dyDescent="0.25">
      <c r="A2146">
        <v>2145</v>
      </c>
    </row>
    <row r="2147" spans="1:1" x14ac:dyDescent="0.25">
      <c r="A2147">
        <v>2146</v>
      </c>
    </row>
    <row r="2148" spans="1:1" x14ac:dyDescent="0.25">
      <c r="A2148">
        <v>2147</v>
      </c>
    </row>
    <row r="2149" spans="1:1" x14ac:dyDescent="0.25">
      <c r="A2149">
        <v>2148</v>
      </c>
    </row>
    <row r="2150" spans="1:1" x14ac:dyDescent="0.25">
      <c r="A2150">
        <v>2149</v>
      </c>
    </row>
    <row r="2151" spans="1:1" x14ac:dyDescent="0.25">
      <c r="A2151">
        <v>2150</v>
      </c>
    </row>
    <row r="2152" spans="1:1" x14ac:dyDescent="0.25">
      <c r="A2152">
        <v>2151</v>
      </c>
    </row>
    <row r="2153" spans="1:1" x14ac:dyDescent="0.25">
      <c r="A2153">
        <v>2152</v>
      </c>
    </row>
    <row r="2154" spans="1:1" x14ac:dyDescent="0.25">
      <c r="A2154">
        <v>2153</v>
      </c>
    </row>
    <row r="2155" spans="1:1" x14ac:dyDescent="0.25">
      <c r="A2155">
        <v>2154</v>
      </c>
    </row>
    <row r="2156" spans="1:1" x14ac:dyDescent="0.25">
      <c r="A2156">
        <v>2155</v>
      </c>
    </row>
    <row r="2157" spans="1:1" x14ac:dyDescent="0.25">
      <c r="A2157">
        <v>2156</v>
      </c>
    </row>
    <row r="2158" spans="1:1" x14ac:dyDescent="0.25">
      <c r="A2158">
        <v>2157</v>
      </c>
    </row>
    <row r="2159" spans="1:1" x14ac:dyDescent="0.25">
      <c r="A2159">
        <v>2158</v>
      </c>
    </row>
    <row r="2160" spans="1:1" x14ac:dyDescent="0.25">
      <c r="A2160">
        <v>2159</v>
      </c>
    </row>
    <row r="2161" spans="1:1" x14ac:dyDescent="0.25">
      <c r="A2161">
        <v>2160</v>
      </c>
    </row>
    <row r="2162" spans="1:1" x14ac:dyDescent="0.25">
      <c r="A2162">
        <v>2161</v>
      </c>
    </row>
    <row r="2163" spans="1:1" x14ac:dyDescent="0.25">
      <c r="A2163">
        <v>2162</v>
      </c>
    </row>
    <row r="2164" spans="1:1" x14ac:dyDescent="0.25">
      <c r="A2164">
        <v>2163</v>
      </c>
    </row>
    <row r="2165" spans="1:1" x14ac:dyDescent="0.25">
      <c r="A2165">
        <v>2164</v>
      </c>
    </row>
    <row r="2166" spans="1:1" x14ac:dyDescent="0.25">
      <c r="A2166">
        <v>2165</v>
      </c>
    </row>
    <row r="2167" spans="1:1" x14ac:dyDescent="0.25">
      <c r="A2167">
        <v>2166</v>
      </c>
    </row>
    <row r="2168" spans="1:1" x14ac:dyDescent="0.25">
      <c r="A2168">
        <v>2167</v>
      </c>
    </row>
    <row r="2169" spans="1:1" x14ac:dyDescent="0.25">
      <c r="A2169">
        <v>2168</v>
      </c>
    </row>
    <row r="2170" spans="1:1" x14ac:dyDescent="0.25">
      <c r="A2170">
        <v>2169</v>
      </c>
    </row>
    <row r="2171" spans="1:1" x14ac:dyDescent="0.25">
      <c r="A2171">
        <v>2170</v>
      </c>
    </row>
    <row r="2172" spans="1:1" x14ac:dyDescent="0.25">
      <c r="A2172">
        <v>2171</v>
      </c>
    </row>
    <row r="2173" spans="1:1" x14ac:dyDescent="0.25">
      <c r="A2173">
        <v>2172</v>
      </c>
    </row>
    <row r="2174" spans="1:1" x14ac:dyDescent="0.25">
      <c r="A2174">
        <v>2173</v>
      </c>
    </row>
    <row r="2175" spans="1:1" x14ac:dyDescent="0.25">
      <c r="A2175">
        <v>2174</v>
      </c>
    </row>
    <row r="2176" spans="1:1" x14ac:dyDescent="0.25">
      <c r="A2176">
        <v>2175</v>
      </c>
    </row>
    <row r="2177" spans="1:1" x14ac:dyDescent="0.25">
      <c r="A2177">
        <v>2176</v>
      </c>
    </row>
    <row r="2178" spans="1:1" x14ac:dyDescent="0.25">
      <c r="A2178">
        <v>2177</v>
      </c>
    </row>
    <row r="2179" spans="1:1" x14ac:dyDescent="0.25">
      <c r="A2179">
        <v>2178</v>
      </c>
    </row>
    <row r="2180" spans="1:1" x14ac:dyDescent="0.25">
      <c r="A2180">
        <v>2179</v>
      </c>
    </row>
    <row r="2181" spans="1:1" x14ac:dyDescent="0.25">
      <c r="A2181">
        <v>2180</v>
      </c>
    </row>
    <row r="2182" spans="1:1" x14ac:dyDescent="0.25">
      <c r="A2182">
        <v>2181</v>
      </c>
    </row>
    <row r="2183" spans="1:1" x14ac:dyDescent="0.25">
      <c r="A2183">
        <v>2182</v>
      </c>
    </row>
    <row r="2184" spans="1:1" x14ac:dyDescent="0.25">
      <c r="A2184">
        <v>2183</v>
      </c>
    </row>
    <row r="2185" spans="1:1" x14ac:dyDescent="0.25">
      <c r="A2185">
        <v>2184</v>
      </c>
    </row>
    <row r="2186" spans="1:1" x14ac:dyDescent="0.25">
      <c r="A2186">
        <v>2185</v>
      </c>
    </row>
    <row r="2187" spans="1:1" x14ac:dyDescent="0.25">
      <c r="A2187">
        <v>2186</v>
      </c>
    </row>
    <row r="2188" spans="1:1" x14ac:dyDescent="0.25">
      <c r="A2188">
        <v>2187</v>
      </c>
    </row>
    <row r="2189" spans="1:1" x14ac:dyDescent="0.25">
      <c r="A2189">
        <v>2188</v>
      </c>
    </row>
    <row r="2190" spans="1:1" x14ac:dyDescent="0.25">
      <c r="A2190">
        <v>2189</v>
      </c>
    </row>
    <row r="2191" spans="1:1" x14ac:dyDescent="0.25">
      <c r="A2191">
        <v>2190</v>
      </c>
    </row>
    <row r="2192" spans="1:1" x14ac:dyDescent="0.25">
      <c r="A2192">
        <v>2191</v>
      </c>
    </row>
    <row r="2193" spans="1:1" x14ac:dyDescent="0.25">
      <c r="A2193">
        <v>2192</v>
      </c>
    </row>
    <row r="2194" spans="1:1" x14ac:dyDescent="0.25">
      <c r="A2194">
        <v>2193</v>
      </c>
    </row>
    <row r="2195" spans="1:1" x14ac:dyDescent="0.25">
      <c r="A2195">
        <v>2194</v>
      </c>
    </row>
    <row r="2196" spans="1:1" x14ac:dyDescent="0.25">
      <c r="A2196">
        <v>2195</v>
      </c>
    </row>
    <row r="2197" spans="1:1" x14ac:dyDescent="0.25">
      <c r="A2197">
        <v>2196</v>
      </c>
    </row>
    <row r="2198" spans="1:1" x14ac:dyDescent="0.25">
      <c r="A2198">
        <v>2197</v>
      </c>
    </row>
    <row r="2199" spans="1:1" x14ac:dyDescent="0.25">
      <c r="A2199">
        <v>2198</v>
      </c>
    </row>
    <row r="2200" spans="1:1" x14ac:dyDescent="0.25">
      <c r="A2200">
        <v>2199</v>
      </c>
    </row>
    <row r="2201" spans="1:1" x14ac:dyDescent="0.25">
      <c r="A2201">
        <v>2200</v>
      </c>
    </row>
    <row r="2202" spans="1:1" x14ac:dyDescent="0.25">
      <c r="A2202">
        <v>2201</v>
      </c>
    </row>
    <row r="2203" spans="1:1" x14ac:dyDescent="0.25">
      <c r="A2203">
        <v>2202</v>
      </c>
    </row>
    <row r="2204" spans="1:1" x14ac:dyDescent="0.25">
      <c r="A2204">
        <v>2203</v>
      </c>
    </row>
    <row r="2205" spans="1:1" x14ac:dyDescent="0.25">
      <c r="A2205">
        <v>2204</v>
      </c>
    </row>
    <row r="2206" spans="1:1" x14ac:dyDescent="0.25">
      <c r="A2206">
        <v>2205</v>
      </c>
    </row>
    <row r="2207" spans="1:1" x14ac:dyDescent="0.25">
      <c r="A2207">
        <v>2206</v>
      </c>
    </row>
    <row r="2208" spans="1:1" x14ac:dyDescent="0.25">
      <c r="A2208">
        <v>2207</v>
      </c>
    </row>
    <row r="2209" spans="1:1" x14ac:dyDescent="0.25">
      <c r="A2209">
        <v>2208</v>
      </c>
    </row>
    <row r="2210" spans="1:1" x14ac:dyDescent="0.25">
      <c r="A2210">
        <v>2209</v>
      </c>
    </row>
    <row r="2211" spans="1:1" x14ac:dyDescent="0.25">
      <c r="A2211">
        <v>2210</v>
      </c>
    </row>
    <row r="2212" spans="1:1" x14ac:dyDescent="0.25">
      <c r="A2212">
        <v>2211</v>
      </c>
    </row>
    <row r="2213" spans="1:1" x14ac:dyDescent="0.25">
      <c r="A2213">
        <v>2212</v>
      </c>
    </row>
    <row r="2214" spans="1:1" x14ac:dyDescent="0.25">
      <c r="A2214">
        <v>2213</v>
      </c>
    </row>
    <row r="2215" spans="1:1" x14ac:dyDescent="0.25">
      <c r="A2215">
        <v>2214</v>
      </c>
    </row>
    <row r="2216" spans="1:1" x14ac:dyDescent="0.25">
      <c r="A2216">
        <v>2215</v>
      </c>
    </row>
    <row r="2217" spans="1:1" x14ac:dyDescent="0.25">
      <c r="A2217">
        <v>2216</v>
      </c>
    </row>
    <row r="2218" spans="1:1" x14ac:dyDescent="0.25">
      <c r="A2218">
        <v>2217</v>
      </c>
    </row>
    <row r="2219" spans="1:1" x14ac:dyDescent="0.25">
      <c r="A2219">
        <v>2218</v>
      </c>
    </row>
    <row r="2220" spans="1:1" x14ac:dyDescent="0.25">
      <c r="A2220">
        <v>2219</v>
      </c>
    </row>
    <row r="2221" spans="1:1" x14ac:dyDescent="0.25">
      <c r="A2221">
        <v>2220</v>
      </c>
    </row>
    <row r="2222" spans="1:1" x14ac:dyDescent="0.25">
      <c r="A2222">
        <v>2221</v>
      </c>
    </row>
    <row r="2223" spans="1:1" x14ac:dyDescent="0.25">
      <c r="A2223">
        <v>2222</v>
      </c>
    </row>
    <row r="2224" spans="1:1" x14ac:dyDescent="0.25">
      <c r="A2224">
        <v>2223</v>
      </c>
    </row>
    <row r="2225" spans="1:1" x14ac:dyDescent="0.25">
      <c r="A2225">
        <v>2224</v>
      </c>
    </row>
    <row r="2226" spans="1:1" x14ac:dyDescent="0.25">
      <c r="A2226">
        <v>2225</v>
      </c>
    </row>
    <row r="2227" spans="1:1" x14ac:dyDescent="0.25">
      <c r="A2227">
        <v>2226</v>
      </c>
    </row>
    <row r="2228" spans="1:1" x14ac:dyDescent="0.25">
      <c r="A2228">
        <v>2227</v>
      </c>
    </row>
    <row r="2229" spans="1:1" x14ac:dyDescent="0.25">
      <c r="A2229">
        <v>2228</v>
      </c>
    </row>
    <row r="2230" spans="1:1" x14ac:dyDescent="0.25">
      <c r="A2230">
        <v>2229</v>
      </c>
    </row>
    <row r="2231" spans="1:1" x14ac:dyDescent="0.25">
      <c r="A2231">
        <v>2230</v>
      </c>
    </row>
    <row r="2232" spans="1:1" x14ac:dyDescent="0.25">
      <c r="A2232">
        <v>2231</v>
      </c>
    </row>
    <row r="2233" spans="1:1" x14ac:dyDescent="0.25">
      <c r="A2233">
        <v>2232</v>
      </c>
    </row>
    <row r="2234" spans="1:1" x14ac:dyDescent="0.25">
      <c r="A2234">
        <v>2233</v>
      </c>
    </row>
    <row r="2235" spans="1:1" x14ac:dyDescent="0.25">
      <c r="A2235">
        <v>2234</v>
      </c>
    </row>
    <row r="2236" spans="1:1" x14ac:dyDescent="0.25">
      <c r="A2236">
        <v>2235</v>
      </c>
    </row>
    <row r="2237" spans="1:1" x14ac:dyDescent="0.25">
      <c r="A2237">
        <v>2236</v>
      </c>
    </row>
    <row r="2238" spans="1:1" x14ac:dyDescent="0.25">
      <c r="A2238">
        <v>2237</v>
      </c>
    </row>
    <row r="2239" spans="1:1" x14ac:dyDescent="0.25">
      <c r="A2239">
        <v>2238</v>
      </c>
    </row>
    <row r="2240" spans="1:1" x14ac:dyDescent="0.25">
      <c r="A2240">
        <v>2239</v>
      </c>
    </row>
    <row r="2241" spans="1:1" x14ac:dyDescent="0.25">
      <c r="A2241">
        <v>2240</v>
      </c>
    </row>
    <row r="2242" spans="1:1" x14ac:dyDescent="0.25">
      <c r="A2242">
        <v>2241</v>
      </c>
    </row>
    <row r="2243" spans="1:1" x14ac:dyDescent="0.25">
      <c r="A2243">
        <v>2242</v>
      </c>
    </row>
    <row r="2244" spans="1:1" x14ac:dyDescent="0.25">
      <c r="A2244">
        <v>2243</v>
      </c>
    </row>
    <row r="2245" spans="1:1" x14ac:dyDescent="0.25">
      <c r="A2245">
        <v>2244</v>
      </c>
    </row>
    <row r="2246" spans="1:1" x14ac:dyDescent="0.25">
      <c r="A2246">
        <v>2245</v>
      </c>
    </row>
    <row r="2247" spans="1:1" x14ac:dyDescent="0.25">
      <c r="A2247">
        <v>2246</v>
      </c>
    </row>
    <row r="2248" spans="1:1" x14ac:dyDescent="0.25">
      <c r="A2248">
        <v>2247</v>
      </c>
    </row>
    <row r="2249" spans="1:1" x14ac:dyDescent="0.25">
      <c r="A2249">
        <v>2248</v>
      </c>
    </row>
    <row r="2250" spans="1:1" x14ac:dyDescent="0.25">
      <c r="A2250">
        <v>2249</v>
      </c>
    </row>
    <row r="2251" spans="1:1" x14ac:dyDescent="0.25">
      <c r="A2251">
        <v>2250</v>
      </c>
    </row>
    <row r="2252" spans="1:1" x14ac:dyDescent="0.25">
      <c r="A2252">
        <v>2251</v>
      </c>
    </row>
    <row r="2253" spans="1:1" x14ac:dyDescent="0.25">
      <c r="A2253">
        <v>2252</v>
      </c>
    </row>
    <row r="2254" spans="1:1" x14ac:dyDescent="0.25">
      <c r="A2254">
        <v>2253</v>
      </c>
    </row>
    <row r="2255" spans="1:1" x14ac:dyDescent="0.25">
      <c r="A2255">
        <v>2254</v>
      </c>
    </row>
    <row r="2256" spans="1:1" x14ac:dyDescent="0.25">
      <c r="A2256">
        <v>2255</v>
      </c>
    </row>
    <row r="2257" spans="1:1" x14ac:dyDescent="0.25">
      <c r="A2257">
        <v>2256</v>
      </c>
    </row>
    <row r="2258" spans="1:1" x14ac:dyDescent="0.25">
      <c r="A2258">
        <v>2257</v>
      </c>
    </row>
    <row r="2259" spans="1:1" x14ac:dyDescent="0.25">
      <c r="A2259">
        <v>2258</v>
      </c>
    </row>
    <row r="2260" spans="1:1" x14ac:dyDescent="0.25">
      <c r="A2260">
        <v>2259</v>
      </c>
    </row>
    <row r="2261" spans="1:1" x14ac:dyDescent="0.25">
      <c r="A2261">
        <v>2260</v>
      </c>
    </row>
    <row r="2262" spans="1:1" x14ac:dyDescent="0.25">
      <c r="A2262">
        <v>2261</v>
      </c>
    </row>
    <row r="2263" spans="1:1" x14ac:dyDescent="0.25">
      <c r="A2263">
        <v>2262</v>
      </c>
    </row>
    <row r="2264" spans="1:1" x14ac:dyDescent="0.25">
      <c r="A2264">
        <v>2263</v>
      </c>
    </row>
    <row r="2265" spans="1:1" x14ac:dyDescent="0.25">
      <c r="A2265">
        <v>2264</v>
      </c>
    </row>
    <row r="2266" spans="1:1" x14ac:dyDescent="0.25">
      <c r="A2266">
        <v>2265</v>
      </c>
    </row>
    <row r="2267" spans="1:1" x14ac:dyDescent="0.25">
      <c r="A2267">
        <v>2266</v>
      </c>
    </row>
    <row r="2268" spans="1:1" x14ac:dyDescent="0.25">
      <c r="A2268">
        <v>2267</v>
      </c>
    </row>
    <row r="2269" spans="1:1" x14ac:dyDescent="0.25">
      <c r="A2269">
        <v>2268</v>
      </c>
    </row>
    <row r="2270" spans="1:1" x14ac:dyDescent="0.25">
      <c r="A2270">
        <v>2269</v>
      </c>
    </row>
    <row r="2271" spans="1:1" x14ac:dyDescent="0.25">
      <c r="A2271">
        <v>2270</v>
      </c>
    </row>
    <row r="2272" spans="1:1" x14ac:dyDescent="0.25">
      <c r="A2272">
        <v>2271</v>
      </c>
    </row>
    <row r="2273" spans="1:1" x14ac:dyDescent="0.25">
      <c r="A2273">
        <v>2272</v>
      </c>
    </row>
    <row r="2274" spans="1:1" x14ac:dyDescent="0.25">
      <c r="A2274">
        <v>2273</v>
      </c>
    </row>
    <row r="2275" spans="1:1" x14ac:dyDescent="0.25">
      <c r="A2275">
        <v>2274</v>
      </c>
    </row>
    <row r="2276" spans="1:1" x14ac:dyDescent="0.25">
      <c r="A2276">
        <v>2275</v>
      </c>
    </row>
    <row r="2277" spans="1:1" x14ac:dyDescent="0.25">
      <c r="A2277">
        <v>2276</v>
      </c>
    </row>
    <row r="2278" spans="1:1" x14ac:dyDescent="0.25">
      <c r="A2278">
        <v>2277</v>
      </c>
    </row>
    <row r="2279" spans="1:1" x14ac:dyDescent="0.25">
      <c r="A2279">
        <v>2278</v>
      </c>
    </row>
    <row r="2280" spans="1:1" x14ac:dyDescent="0.25">
      <c r="A2280">
        <v>2279</v>
      </c>
    </row>
    <row r="2281" spans="1:1" x14ac:dyDescent="0.25">
      <c r="A2281">
        <v>2280</v>
      </c>
    </row>
    <row r="2282" spans="1:1" x14ac:dyDescent="0.25">
      <c r="A2282">
        <v>2281</v>
      </c>
    </row>
    <row r="2283" spans="1:1" x14ac:dyDescent="0.25">
      <c r="A2283">
        <v>2282</v>
      </c>
    </row>
    <row r="2284" spans="1:1" x14ac:dyDescent="0.25">
      <c r="A2284">
        <v>2283</v>
      </c>
    </row>
    <row r="2285" spans="1:1" x14ac:dyDescent="0.25">
      <c r="A2285">
        <v>2284</v>
      </c>
    </row>
    <row r="2286" spans="1:1" x14ac:dyDescent="0.25">
      <c r="A2286">
        <v>2285</v>
      </c>
    </row>
    <row r="2287" spans="1:1" x14ac:dyDescent="0.25">
      <c r="A2287">
        <v>2286</v>
      </c>
    </row>
    <row r="2288" spans="1:1" x14ac:dyDescent="0.25">
      <c r="A2288">
        <v>2287</v>
      </c>
    </row>
    <row r="2289" spans="1:1" x14ac:dyDescent="0.25">
      <c r="A2289">
        <v>2288</v>
      </c>
    </row>
    <row r="2290" spans="1:1" x14ac:dyDescent="0.25">
      <c r="A2290">
        <v>2289</v>
      </c>
    </row>
    <row r="2291" spans="1:1" x14ac:dyDescent="0.25">
      <c r="A2291">
        <v>2290</v>
      </c>
    </row>
    <row r="2292" spans="1:1" x14ac:dyDescent="0.25">
      <c r="A2292">
        <v>2291</v>
      </c>
    </row>
    <row r="2293" spans="1:1" x14ac:dyDescent="0.25">
      <c r="A2293">
        <v>2292</v>
      </c>
    </row>
    <row r="2294" spans="1:1" x14ac:dyDescent="0.25">
      <c r="A2294">
        <v>2293</v>
      </c>
    </row>
    <row r="2295" spans="1:1" x14ac:dyDescent="0.25">
      <c r="A2295">
        <v>2294</v>
      </c>
    </row>
    <row r="2296" spans="1:1" x14ac:dyDescent="0.25">
      <c r="A2296">
        <v>2295</v>
      </c>
    </row>
    <row r="2297" spans="1:1" x14ac:dyDescent="0.25">
      <c r="A2297">
        <v>2296</v>
      </c>
    </row>
    <row r="2298" spans="1:1" x14ac:dyDescent="0.25">
      <c r="A2298">
        <v>2297</v>
      </c>
    </row>
    <row r="2299" spans="1:1" x14ac:dyDescent="0.25">
      <c r="A2299">
        <v>2298</v>
      </c>
    </row>
    <row r="2300" spans="1:1" x14ac:dyDescent="0.25">
      <c r="A2300">
        <v>2299</v>
      </c>
    </row>
    <row r="2301" spans="1:1" x14ac:dyDescent="0.25">
      <c r="A2301">
        <v>2300</v>
      </c>
    </row>
    <row r="2302" spans="1:1" x14ac:dyDescent="0.25">
      <c r="A2302">
        <v>2301</v>
      </c>
    </row>
    <row r="2303" spans="1:1" x14ac:dyDescent="0.25">
      <c r="A2303">
        <v>2302</v>
      </c>
    </row>
    <row r="2304" spans="1:1" x14ac:dyDescent="0.25">
      <c r="A2304">
        <v>2303</v>
      </c>
    </row>
    <row r="2305" spans="1:1" x14ac:dyDescent="0.25">
      <c r="A2305">
        <v>2304</v>
      </c>
    </row>
    <row r="2306" spans="1:1" x14ac:dyDescent="0.25">
      <c r="A2306">
        <v>2305</v>
      </c>
    </row>
    <row r="2307" spans="1:1" x14ac:dyDescent="0.25">
      <c r="A2307">
        <v>2306</v>
      </c>
    </row>
    <row r="2308" spans="1:1" x14ac:dyDescent="0.25">
      <c r="A2308">
        <v>2307</v>
      </c>
    </row>
    <row r="2309" spans="1:1" x14ac:dyDescent="0.25">
      <c r="A2309">
        <v>2308</v>
      </c>
    </row>
    <row r="2310" spans="1:1" x14ac:dyDescent="0.25">
      <c r="A2310">
        <v>2309</v>
      </c>
    </row>
    <row r="2311" spans="1:1" x14ac:dyDescent="0.25">
      <c r="A2311">
        <v>2310</v>
      </c>
    </row>
    <row r="2312" spans="1:1" x14ac:dyDescent="0.25">
      <c r="A2312">
        <v>2311</v>
      </c>
    </row>
    <row r="2313" spans="1:1" x14ac:dyDescent="0.25">
      <c r="A2313">
        <v>2312</v>
      </c>
    </row>
    <row r="2314" spans="1:1" x14ac:dyDescent="0.25">
      <c r="A2314">
        <v>2313</v>
      </c>
    </row>
    <row r="2315" spans="1:1" x14ac:dyDescent="0.25">
      <c r="A2315">
        <v>2314</v>
      </c>
    </row>
    <row r="2316" spans="1:1" x14ac:dyDescent="0.25">
      <c r="A2316">
        <v>2315</v>
      </c>
    </row>
    <row r="2317" spans="1:1" x14ac:dyDescent="0.25">
      <c r="A2317">
        <v>2316</v>
      </c>
    </row>
    <row r="2318" spans="1:1" x14ac:dyDescent="0.25">
      <c r="A2318">
        <v>2317</v>
      </c>
    </row>
    <row r="2319" spans="1:1" x14ac:dyDescent="0.25">
      <c r="A2319">
        <v>2318</v>
      </c>
    </row>
    <row r="2320" spans="1:1" x14ac:dyDescent="0.25">
      <c r="A2320">
        <v>2319</v>
      </c>
    </row>
    <row r="2321" spans="1:1" x14ac:dyDescent="0.25">
      <c r="A2321">
        <v>2320</v>
      </c>
    </row>
    <row r="2322" spans="1:1" x14ac:dyDescent="0.25">
      <c r="A2322">
        <v>2321</v>
      </c>
    </row>
    <row r="2323" spans="1:1" x14ac:dyDescent="0.25">
      <c r="A2323">
        <v>2322</v>
      </c>
    </row>
    <row r="2324" spans="1:1" x14ac:dyDescent="0.25">
      <c r="A2324">
        <v>2323</v>
      </c>
    </row>
    <row r="2325" spans="1:1" x14ac:dyDescent="0.25">
      <c r="A2325">
        <v>2324</v>
      </c>
    </row>
    <row r="2326" spans="1:1" x14ac:dyDescent="0.25">
      <c r="A2326">
        <v>2325</v>
      </c>
    </row>
    <row r="2327" spans="1:1" x14ac:dyDescent="0.25">
      <c r="A2327">
        <v>2326</v>
      </c>
    </row>
    <row r="2328" spans="1:1" x14ac:dyDescent="0.25">
      <c r="A2328">
        <v>2327</v>
      </c>
    </row>
    <row r="2329" spans="1:1" x14ac:dyDescent="0.25">
      <c r="A2329">
        <v>2328</v>
      </c>
    </row>
    <row r="2330" spans="1:1" x14ac:dyDescent="0.25">
      <c r="A2330">
        <v>2329</v>
      </c>
    </row>
    <row r="2331" spans="1:1" x14ac:dyDescent="0.25">
      <c r="A2331">
        <v>2330</v>
      </c>
    </row>
    <row r="2332" spans="1:1" x14ac:dyDescent="0.25">
      <c r="A2332">
        <v>2331</v>
      </c>
    </row>
    <row r="2333" spans="1:1" x14ac:dyDescent="0.25">
      <c r="A2333">
        <v>2332</v>
      </c>
    </row>
    <row r="2334" spans="1:1" x14ac:dyDescent="0.25">
      <c r="A2334">
        <v>2333</v>
      </c>
    </row>
    <row r="2335" spans="1:1" x14ac:dyDescent="0.25">
      <c r="A2335">
        <v>2334</v>
      </c>
    </row>
    <row r="2336" spans="1:1" x14ac:dyDescent="0.25">
      <c r="A2336">
        <v>2335</v>
      </c>
    </row>
    <row r="2337" spans="1:1" x14ac:dyDescent="0.25">
      <c r="A2337">
        <v>2336</v>
      </c>
    </row>
    <row r="2338" spans="1:1" x14ac:dyDescent="0.25">
      <c r="A2338">
        <v>2337</v>
      </c>
    </row>
    <row r="2339" spans="1:1" x14ac:dyDescent="0.25">
      <c r="A2339">
        <v>2338</v>
      </c>
    </row>
    <row r="2340" spans="1:1" x14ac:dyDescent="0.25">
      <c r="A2340">
        <v>2339</v>
      </c>
    </row>
    <row r="2341" spans="1:1" x14ac:dyDescent="0.25">
      <c r="A2341">
        <v>2340</v>
      </c>
    </row>
    <row r="2342" spans="1:1" x14ac:dyDescent="0.25">
      <c r="A2342">
        <v>2341</v>
      </c>
    </row>
    <row r="2343" spans="1:1" x14ac:dyDescent="0.25">
      <c r="A2343">
        <v>2342</v>
      </c>
    </row>
    <row r="2344" spans="1:1" x14ac:dyDescent="0.25">
      <c r="A2344">
        <v>2343</v>
      </c>
    </row>
    <row r="2345" spans="1:1" x14ac:dyDescent="0.25">
      <c r="A2345">
        <v>2344</v>
      </c>
    </row>
    <row r="2346" spans="1:1" x14ac:dyDescent="0.25">
      <c r="A2346">
        <v>2345</v>
      </c>
    </row>
    <row r="2347" spans="1:1" x14ac:dyDescent="0.25">
      <c r="A2347">
        <v>2346</v>
      </c>
    </row>
    <row r="2348" spans="1:1" x14ac:dyDescent="0.25">
      <c r="A2348">
        <v>2347</v>
      </c>
    </row>
    <row r="2349" spans="1:1" x14ac:dyDescent="0.25">
      <c r="A2349">
        <v>2348</v>
      </c>
    </row>
    <row r="2350" spans="1:1" x14ac:dyDescent="0.25">
      <c r="A2350">
        <v>2349</v>
      </c>
    </row>
    <row r="2351" spans="1:1" x14ac:dyDescent="0.25">
      <c r="A2351">
        <v>2350</v>
      </c>
    </row>
    <row r="2352" spans="1:1" x14ac:dyDescent="0.25">
      <c r="A2352">
        <v>2351</v>
      </c>
    </row>
    <row r="2353" spans="1:1" x14ac:dyDescent="0.25">
      <c r="A2353">
        <v>2352</v>
      </c>
    </row>
    <row r="2354" spans="1:1" x14ac:dyDescent="0.25">
      <c r="A2354">
        <v>2353</v>
      </c>
    </row>
    <row r="2355" spans="1:1" x14ac:dyDescent="0.25">
      <c r="A2355">
        <v>2354</v>
      </c>
    </row>
    <row r="2356" spans="1:1" x14ac:dyDescent="0.25">
      <c r="A2356">
        <v>2355</v>
      </c>
    </row>
    <row r="2357" spans="1:1" x14ac:dyDescent="0.25">
      <c r="A2357">
        <v>2356</v>
      </c>
    </row>
    <row r="2358" spans="1:1" x14ac:dyDescent="0.25">
      <c r="A2358">
        <v>2357</v>
      </c>
    </row>
    <row r="2359" spans="1:1" x14ac:dyDescent="0.25">
      <c r="A2359">
        <v>2358</v>
      </c>
    </row>
    <row r="2360" spans="1:1" x14ac:dyDescent="0.25">
      <c r="A2360">
        <v>2359</v>
      </c>
    </row>
    <row r="2361" spans="1:1" x14ac:dyDescent="0.25">
      <c r="A2361">
        <v>2360</v>
      </c>
    </row>
    <row r="2362" spans="1:1" x14ac:dyDescent="0.25">
      <c r="A2362">
        <v>2361</v>
      </c>
    </row>
    <row r="2363" spans="1:1" x14ac:dyDescent="0.25">
      <c r="A2363">
        <v>2362</v>
      </c>
    </row>
    <row r="2364" spans="1:1" x14ac:dyDescent="0.25">
      <c r="A2364">
        <v>2363</v>
      </c>
    </row>
    <row r="2365" spans="1:1" x14ac:dyDescent="0.25">
      <c r="A2365">
        <v>2364</v>
      </c>
    </row>
    <row r="2366" spans="1:1" x14ac:dyDescent="0.25">
      <c r="A2366">
        <v>2365</v>
      </c>
    </row>
    <row r="2367" spans="1:1" x14ac:dyDescent="0.25">
      <c r="A2367">
        <v>2366</v>
      </c>
    </row>
    <row r="2368" spans="1:1" x14ac:dyDescent="0.25">
      <c r="A2368">
        <v>2367</v>
      </c>
    </row>
    <row r="2369" spans="1:1" x14ac:dyDescent="0.25">
      <c r="A2369">
        <v>2368</v>
      </c>
    </row>
    <row r="2370" spans="1:1" x14ac:dyDescent="0.25">
      <c r="A2370">
        <v>2369</v>
      </c>
    </row>
    <row r="2371" spans="1:1" x14ac:dyDescent="0.25">
      <c r="A2371">
        <v>2370</v>
      </c>
    </row>
    <row r="2372" spans="1:1" x14ac:dyDescent="0.25">
      <c r="A2372">
        <v>2371</v>
      </c>
    </row>
    <row r="2373" spans="1:1" x14ac:dyDescent="0.25">
      <c r="A2373">
        <v>2372</v>
      </c>
    </row>
    <row r="2374" spans="1:1" x14ac:dyDescent="0.25">
      <c r="A2374">
        <v>2373</v>
      </c>
    </row>
    <row r="2375" spans="1:1" x14ac:dyDescent="0.25">
      <c r="A2375">
        <v>2374</v>
      </c>
    </row>
    <row r="2376" spans="1:1" x14ac:dyDescent="0.25">
      <c r="A2376">
        <v>2375</v>
      </c>
    </row>
    <row r="2377" spans="1:1" x14ac:dyDescent="0.25">
      <c r="A2377">
        <v>2376</v>
      </c>
    </row>
    <row r="2378" spans="1:1" x14ac:dyDescent="0.25">
      <c r="A2378">
        <v>2377</v>
      </c>
    </row>
    <row r="2379" spans="1:1" x14ac:dyDescent="0.25">
      <c r="A2379">
        <v>2378</v>
      </c>
    </row>
    <row r="2380" spans="1:1" x14ac:dyDescent="0.25">
      <c r="A2380">
        <v>2379</v>
      </c>
    </row>
    <row r="2381" spans="1:1" x14ac:dyDescent="0.25">
      <c r="A2381">
        <v>2380</v>
      </c>
    </row>
    <row r="2382" spans="1:1" x14ac:dyDescent="0.25">
      <c r="A2382">
        <v>2381</v>
      </c>
    </row>
    <row r="2383" spans="1:1" x14ac:dyDescent="0.25">
      <c r="A2383">
        <v>2382</v>
      </c>
    </row>
    <row r="2384" spans="1:1" x14ac:dyDescent="0.25">
      <c r="A2384">
        <v>2383</v>
      </c>
    </row>
    <row r="2385" spans="1:1" x14ac:dyDescent="0.25">
      <c r="A2385">
        <v>2384</v>
      </c>
    </row>
    <row r="2386" spans="1:1" x14ac:dyDescent="0.25">
      <c r="A2386">
        <v>2385</v>
      </c>
    </row>
    <row r="2387" spans="1:1" x14ac:dyDescent="0.25">
      <c r="A2387">
        <v>2386</v>
      </c>
    </row>
    <row r="2388" spans="1:1" x14ac:dyDescent="0.25">
      <c r="A2388">
        <v>2387</v>
      </c>
    </row>
    <row r="2389" spans="1:1" x14ac:dyDescent="0.25">
      <c r="A2389">
        <v>2388</v>
      </c>
    </row>
    <row r="2390" spans="1:1" x14ac:dyDescent="0.25">
      <c r="A2390">
        <v>2389</v>
      </c>
    </row>
    <row r="2391" spans="1:1" x14ac:dyDescent="0.25">
      <c r="A2391">
        <v>2390</v>
      </c>
    </row>
    <row r="2392" spans="1:1" x14ac:dyDescent="0.25">
      <c r="A2392">
        <v>2391</v>
      </c>
    </row>
    <row r="2393" spans="1:1" x14ac:dyDescent="0.25">
      <c r="A2393">
        <v>2392</v>
      </c>
    </row>
    <row r="2394" spans="1:1" x14ac:dyDescent="0.25">
      <c r="A2394">
        <v>2393</v>
      </c>
    </row>
    <row r="2395" spans="1:1" x14ac:dyDescent="0.25">
      <c r="A2395">
        <v>2394</v>
      </c>
    </row>
    <row r="2396" spans="1:1" x14ac:dyDescent="0.25">
      <c r="A2396">
        <v>2395</v>
      </c>
    </row>
    <row r="2397" spans="1:1" x14ac:dyDescent="0.25">
      <c r="A2397">
        <v>2396</v>
      </c>
    </row>
    <row r="2398" spans="1:1" x14ac:dyDescent="0.25">
      <c r="A2398">
        <v>2397</v>
      </c>
    </row>
    <row r="2399" spans="1:1" x14ac:dyDescent="0.25">
      <c r="A2399">
        <v>2398</v>
      </c>
    </row>
    <row r="2400" spans="1:1" x14ac:dyDescent="0.25">
      <c r="A2400">
        <v>2399</v>
      </c>
    </row>
    <row r="2401" spans="1:1" x14ac:dyDescent="0.25">
      <c r="A2401">
        <v>2400</v>
      </c>
    </row>
    <row r="2402" spans="1:1" x14ac:dyDescent="0.25">
      <c r="A2402">
        <v>2401</v>
      </c>
    </row>
    <row r="2403" spans="1:1" x14ac:dyDescent="0.25">
      <c r="A2403">
        <v>2402</v>
      </c>
    </row>
    <row r="2404" spans="1:1" x14ac:dyDescent="0.25">
      <c r="A2404">
        <v>2403</v>
      </c>
    </row>
    <row r="2405" spans="1:1" x14ac:dyDescent="0.25">
      <c r="A2405">
        <v>2404</v>
      </c>
    </row>
    <row r="2406" spans="1:1" x14ac:dyDescent="0.25">
      <c r="A2406">
        <v>2405</v>
      </c>
    </row>
    <row r="2407" spans="1:1" x14ac:dyDescent="0.25">
      <c r="A2407">
        <v>2406</v>
      </c>
    </row>
    <row r="2408" spans="1:1" x14ac:dyDescent="0.25">
      <c r="A2408">
        <v>2407</v>
      </c>
    </row>
    <row r="2409" spans="1:1" x14ac:dyDescent="0.25">
      <c r="A2409">
        <v>2408</v>
      </c>
    </row>
    <row r="2410" spans="1:1" x14ac:dyDescent="0.25">
      <c r="A2410">
        <v>2409</v>
      </c>
    </row>
    <row r="2411" spans="1:1" x14ac:dyDescent="0.25">
      <c r="A2411">
        <v>2410</v>
      </c>
    </row>
    <row r="2412" spans="1:1" x14ac:dyDescent="0.25">
      <c r="A2412">
        <v>2411</v>
      </c>
    </row>
    <row r="2413" spans="1:1" x14ac:dyDescent="0.25">
      <c r="A2413">
        <v>2412</v>
      </c>
    </row>
    <row r="2414" spans="1:1" x14ac:dyDescent="0.25">
      <c r="A2414">
        <v>2413</v>
      </c>
    </row>
    <row r="2415" spans="1:1" x14ac:dyDescent="0.25">
      <c r="A2415">
        <v>2414</v>
      </c>
    </row>
    <row r="2416" spans="1:1" x14ac:dyDescent="0.25">
      <c r="A2416">
        <v>2415</v>
      </c>
    </row>
    <row r="2417" spans="1:1" x14ac:dyDescent="0.25">
      <c r="A2417">
        <v>2416</v>
      </c>
    </row>
    <row r="2418" spans="1:1" x14ac:dyDescent="0.25">
      <c r="A2418">
        <v>2417</v>
      </c>
    </row>
    <row r="2419" spans="1:1" x14ac:dyDescent="0.25">
      <c r="A2419">
        <v>2418</v>
      </c>
    </row>
    <row r="2420" spans="1:1" x14ac:dyDescent="0.25">
      <c r="A2420">
        <v>2419</v>
      </c>
    </row>
    <row r="2421" spans="1:1" x14ac:dyDescent="0.25">
      <c r="A2421">
        <v>2420</v>
      </c>
    </row>
    <row r="2422" spans="1:1" x14ac:dyDescent="0.25">
      <c r="A2422">
        <v>2421</v>
      </c>
    </row>
    <row r="2423" spans="1:1" x14ac:dyDescent="0.25">
      <c r="A2423">
        <v>2422</v>
      </c>
    </row>
    <row r="2424" spans="1:1" x14ac:dyDescent="0.25">
      <c r="A2424">
        <v>2423</v>
      </c>
    </row>
    <row r="2425" spans="1:1" x14ac:dyDescent="0.25">
      <c r="A2425">
        <v>2424</v>
      </c>
    </row>
    <row r="2426" spans="1:1" x14ac:dyDescent="0.25">
      <c r="A2426">
        <v>2425</v>
      </c>
    </row>
    <row r="2427" spans="1:1" x14ac:dyDescent="0.25">
      <c r="A2427">
        <v>2426</v>
      </c>
    </row>
    <row r="2428" spans="1:1" x14ac:dyDescent="0.25">
      <c r="A2428">
        <v>2427</v>
      </c>
    </row>
    <row r="2429" spans="1:1" x14ac:dyDescent="0.25">
      <c r="A2429">
        <v>2428</v>
      </c>
    </row>
    <row r="2430" spans="1:1" x14ac:dyDescent="0.25">
      <c r="A2430">
        <v>2429</v>
      </c>
    </row>
    <row r="2431" spans="1:1" x14ac:dyDescent="0.25">
      <c r="A2431">
        <v>2430</v>
      </c>
    </row>
    <row r="2432" spans="1:1" x14ac:dyDescent="0.25">
      <c r="A2432">
        <v>2431</v>
      </c>
    </row>
    <row r="2433" spans="1:1" x14ac:dyDescent="0.25">
      <c r="A2433">
        <v>2432</v>
      </c>
    </row>
    <row r="2434" spans="1:1" x14ac:dyDescent="0.25">
      <c r="A2434">
        <v>2433</v>
      </c>
    </row>
    <row r="2435" spans="1:1" x14ac:dyDescent="0.25">
      <c r="A2435">
        <v>2434</v>
      </c>
    </row>
    <row r="2436" spans="1:1" x14ac:dyDescent="0.25">
      <c r="A2436">
        <v>2435</v>
      </c>
    </row>
    <row r="2437" spans="1:1" x14ac:dyDescent="0.25">
      <c r="A2437">
        <v>2436</v>
      </c>
    </row>
    <row r="2438" spans="1:1" x14ac:dyDescent="0.25">
      <c r="A2438">
        <v>2437</v>
      </c>
    </row>
    <row r="2439" spans="1:1" x14ac:dyDescent="0.25">
      <c r="A2439">
        <v>2438</v>
      </c>
    </row>
    <row r="2440" spans="1:1" x14ac:dyDescent="0.25">
      <c r="A2440">
        <v>2439</v>
      </c>
    </row>
    <row r="2441" spans="1:1" x14ac:dyDescent="0.25">
      <c r="A2441">
        <v>2440</v>
      </c>
    </row>
    <row r="2442" spans="1:1" x14ac:dyDescent="0.25">
      <c r="A2442">
        <v>2441</v>
      </c>
    </row>
    <row r="2443" spans="1:1" x14ac:dyDescent="0.25">
      <c r="A2443">
        <v>2442</v>
      </c>
    </row>
    <row r="2444" spans="1:1" x14ac:dyDescent="0.25">
      <c r="A2444">
        <v>2443</v>
      </c>
    </row>
    <row r="2445" spans="1:1" x14ac:dyDescent="0.25">
      <c r="A2445">
        <v>2444</v>
      </c>
    </row>
    <row r="2446" spans="1:1" x14ac:dyDescent="0.25">
      <c r="A2446">
        <v>2445</v>
      </c>
    </row>
    <row r="2447" spans="1:1" x14ac:dyDescent="0.25">
      <c r="A2447">
        <v>2446</v>
      </c>
    </row>
    <row r="2448" spans="1:1" x14ac:dyDescent="0.25">
      <c r="A2448">
        <v>2447</v>
      </c>
    </row>
    <row r="2449" spans="1:1" x14ac:dyDescent="0.25">
      <c r="A2449">
        <v>2448</v>
      </c>
    </row>
    <row r="2450" spans="1:1" x14ac:dyDescent="0.25">
      <c r="A2450">
        <v>2449</v>
      </c>
    </row>
    <row r="2451" spans="1:1" x14ac:dyDescent="0.25">
      <c r="A2451">
        <v>2450</v>
      </c>
    </row>
    <row r="2452" spans="1:1" x14ac:dyDescent="0.25">
      <c r="A2452">
        <v>2451</v>
      </c>
    </row>
    <row r="2453" spans="1:1" x14ac:dyDescent="0.25">
      <c r="A2453">
        <v>2452</v>
      </c>
    </row>
    <row r="2454" spans="1:1" x14ac:dyDescent="0.25">
      <c r="A2454">
        <v>2453</v>
      </c>
    </row>
    <row r="2455" spans="1:1" x14ac:dyDescent="0.25">
      <c r="A2455">
        <v>2454</v>
      </c>
    </row>
    <row r="2456" spans="1:1" x14ac:dyDescent="0.25">
      <c r="A2456">
        <v>2455</v>
      </c>
    </row>
    <row r="2457" spans="1:1" x14ac:dyDescent="0.25">
      <c r="A2457">
        <v>2456</v>
      </c>
    </row>
    <row r="2458" spans="1:1" x14ac:dyDescent="0.25">
      <c r="A2458">
        <v>2457</v>
      </c>
    </row>
    <row r="2459" spans="1:1" x14ac:dyDescent="0.25">
      <c r="A2459">
        <v>2458</v>
      </c>
    </row>
    <row r="2460" spans="1:1" x14ac:dyDescent="0.25">
      <c r="A2460">
        <v>2459</v>
      </c>
    </row>
    <row r="2461" spans="1:1" x14ac:dyDescent="0.25">
      <c r="A2461">
        <v>2460</v>
      </c>
    </row>
    <row r="2462" spans="1:1" x14ac:dyDescent="0.25">
      <c r="A2462">
        <v>2461</v>
      </c>
    </row>
    <row r="2463" spans="1:1" x14ac:dyDescent="0.25">
      <c r="A2463">
        <v>2462</v>
      </c>
    </row>
    <row r="2464" spans="1:1" x14ac:dyDescent="0.25">
      <c r="A2464">
        <v>2463</v>
      </c>
    </row>
    <row r="2465" spans="1:1" x14ac:dyDescent="0.25">
      <c r="A2465">
        <v>2464</v>
      </c>
    </row>
    <row r="2466" spans="1:1" x14ac:dyDescent="0.25">
      <c r="A2466">
        <v>2465</v>
      </c>
    </row>
    <row r="2467" spans="1:1" x14ac:dyDescent="0.25">
      <c r="A2467">
        <v>2466</v>
      </c>
    </row>
    <row r="2468" spans="1:1" x14ac:dyDescent="0.25">
      <c r="A2468">
        <v>2467</v>
      </c>
    </row>
    <row r="2469" spans="1:1" x14ac:dyDescent="0.25">
      <c r="A2469">
        <v>2468</v>
      </c>
    </row>
    <row r="2470" spans="1:1" x14ac:dyDescent="0.25">
      <c r="A2470">
        <v>2469</v>
      </c>
    </row>
    <row r="2471" spans="1:1" x14ac:dyDescent="0.25">
      <c r="A2471">
        <v>2470</v>
      </c>
    </row>
    <row r="2472" spans="1:1" x14ac:dyDescent="0.25">
      <c r="A2472">
        <v>2471</v>
      </c>
    </row>
    <row r="2473" spans="1:1" x14ac:dyDescent="0.25">
      <c r="A2473">
        <v>2472</v>
      </c>
    </row>
    <row r="2474" spans="1:1" x14ac:dyDescent="0.25">
      <c r="A2474">
        <v>2473</v>
      </c>
    </row>
    <row r="2475" spans="1:1" x14ac:dyDescent="0.25">
      <c r="A2475">
        <v>2474</v>
      </c>
    </row>
    <row r="2476" spans="1:1" x14ac:dyDescent="0.25">
      <c r="A2476">
        <v>2475</v>
      </c>
    </row>
    <row r="2477" spans="1:1" x14ac:dyDescent="0.25">
      <c r="A2477">
        <v>2476</v>
      </c>
    </row>
    <row r="2478" spans="1:1" x14ac:dyDescent="0.25">
      <c r="A2478">
        <v>2477</v>
      </c>
    </row>
    <row r="2479" spans="1:1" x14ac:dyDescent="0.25">
      <c r="A2479">
        <v>2478</v>
      </c>
    </row>
    <row r="2480" spans="1:1" x14ac:dyDescent="0.25">
      <c r="A2480">
        <v>2479</v>
      </c>
    </row>
    <row r="2481" spans="1:1" x14ac:dyDescent="0.25">
      <c r="A2481">
        <v>2480</v>
      </c>
    </row>
    <row r="2482" spans="1:1" x14ac:dyDescent="0.25">
      <c r="A2482">
        <v>2481</v>
      </c>
    </row>
    <row r="2483" spans="1:1" x14ac:dyDescent="0.25">
      <c r="A2483">
        <v>2482</v>
      </c>
    </row>
    <row r="2484" spans="1:1" x14ac:dyDescent="0.25">
      <c r="A2484">
        <v>2483</v>
      </c>
    </row>
    <row r="2485" spans="1:1" x14ac:dyDescent="0.25">
      <c r="A2485">
        <v>2484</v>
      </c>
    </row>
    <row r="2486" spans="1:1" x14ac:dyDescent="0.25">
      <c r="A2486">
        <v>2485</v>
      </c>
    </row>
    <row r="2487" spans="1:1" x14ac:dyDescent="0.25">
      <c r="A2487">
        <v>2486</v>
      </c>
    </row>
    <row r="2488" spans="1:1" x14ac:dyDescent="0.25">
      <c r="A2488">
        <v>2487</v>
      </c>
    </row>
    <row r="2489" spans="1:1" x14ac:dyDescent="0.25">
      <c r="A2489">
        <v>2488</v>
      </c>
    </row>
    <row r="2490" spans="1:1" x14ac:dyDescent="0.25">
      <c r="A2490">
        <v>2489</v>
      </c>
    </row>
    <row r="2491" spans="1:1" x14ac:dyDescent="0.25">
      <c r="A2491">
        <v>2490</v>
      </c>
    </row>
    <row r="2492" spans="1:1" x14ac:dyDescent="0.25">
      <c r="A2492">
        <v>2491</v>
      </c>
    </row>
    <row r="2493" spans="1:1" x14ac:dyDescent="0.25">
      <c r="A2493">
        <v>2492</v>
      </c>
    </row>
    <row r="2494" spans="1:1" x14ac:dyDescent="0.25">
      <c r="A2494">
        <v>2493</v>
      </c>
    </row>
    <row r="2495" spans="1:1" x14ac:dyDescent="0.25">
      <c r="A2495">
        <v>2494</v>
      </c>
    </row>
    <row r="2496" spans="1:1" x14ac:dyDescent="0.25">
      <c r="A2496">
        <v>2495</v>
      </c>
    </row>
    <row r="2497" spans="1:1" x14ac:dyDescent="0.25">
      <c r="A2497">
        <v>2496</v>
      </c>
    </row>
    <row r="2498" spans="1:1" x14ac:dyDescent="0.25">
      <c r="A2498">
        <v>2497</v>
      </c>
    </row>
    <row r="2499" spans="1:1" x14ac:dyDescent="0.25">
      <c r="A2499">
        <v>2498</v>
      </c>
    </row>
    <row r="2500" spans="1:1" x14ac:dyDescent="0.25">
      <c r="A2500">
        <v>2499</v>
      </c>
    </row>
    <row r="2501" spans="1:1" x14ac:dyDescent="0.25">
      <c r="A2501">
        <v>2500</v>
      </c>
    </row>
    <row r="2502" spans="1:1" x14ac:dyDescent="0.25">
      <c r="A2502">
        <v>2501</v>
      </c>
    </row>
    <row r="2503" spans="1:1" x14ac:dyDescent="0.25">
      <c r="A2503">
        <v>2502</v>
      </c>
    </row>
    <row r="2504" spans="1:1" x14ac:dyDescent="0.25">
      <c r="A2504">
        <v>2503</v>
      </c>
    </row>
    <row r="2505" spans="1:1" x14ac:dyDescent="0.25">
      <c r="A2505">
        <v>2504</v>
      </c>
    </row>
    <row r="2506" spans="1:1" x14ac:dyDescent="0.25">
      <c r="A2506">
        <v>2505</v>
      </c>
    </row>
    <row r="2507" spans="1:1" x14ac:dyDescent="0.25">
      <c r="A2507">
        <v>2506</v>
      </c>
    </row>
    <row r="2508" spans="1:1" x14ac:dyDescent="0.25">
      <c r="A2508">
        <v>2507</v>
      </c>
    </row>
    <row r="2509" spans="1:1" x14ac:dyDescent="0.25">
      <c r="A2509">
        <v>2508</v>
      </c>
    </row>
    <row r="2510" spans="1:1" x14ac:dyDescent="0.25">
      <c r="A2510">
        <v>2509</v>
      </c>
    </row>
    <row r="2511" spans="1:1" x14ac:dyDescent="0.25">
      <c r="A2511">
        <v>2510</v>
      </c>
    </row>
    <row r="2512" spans="1:1" x14ac:dyDescent="0.25">
      <c r="A2512">
        <v>2511</v>
      </c>
    </row>
    <row r="2513" spans="1:1" x14ac:dyDescent="0.25">
      <c r="A2513">
        <v>2512</v>
      </c>
    </row>
    <row r="2514" spans="1:1" x14ac:dyDescent="0.25">
      <c r="A2514">
        <v>2513</v>
      </c>
    </row>
    <row r="2515" spans="1:1" x14ac:dyDescent="0.25">
      <c r="A2515">
        <v>2514</v>
      </c>
    </row>
    <row r="2516" spans="1:1" x14ac:dyDescent="0.25">
      <c r="A2516">
        <v>2515</v>
      </c>
    </row>
    <row r="2517" spans="1:1" x14ac:dyDescent="0.25">
      <c r="A2517">
        <v>2516</v>
      </c>
    </row>
    <row r="2518" spans="1:1" x14ac:dyDescent="0.25">
      <c r="A2518">
        <v>2517</v>
      </c>
    </row>
    <row r="2519" spans="1:1" x14ac:dyDescent="0.25">
      <c r="A2519">
        <v>2518</v>
      </c>
    </row>
    <row r="2520" spans="1:1" x14ac:dyDescent="0.25">
      <c r="A2520">
        <v>2519</v>
      </c>
    </row>
    <row r="2521" spans="1:1" x14ac:dyDescent="0.25">
      <c r="A2521">
        <v>2520</v>
      </c>
    </row>
    <row r="2522" spans="1:1" x14ac:dyDescent="0.25">
      <c r="A2522">
        <v>2521</v>
      </c>
    </row>
    <row r="2523" spans="1:1" x14ac:dyDescent="0.25">
      <c r="A2523">
        <v>2522</v>
      </c>
    </row>
    <row r="2524" spans="1:1" x14ac:dyDescent="0.25">
      <c r="A2524">
        <v>2523</v>
      </c>
    </row>
    <row r="2525" spans="1:1" x14ac:dyDescent="0.25">
      <c r="A2525">
        <v>2524</v>
      </c>
    </row>
    <row r="2526" spans="1:1" x14ac:dyDescent="0.25">
      <c r="A2526">
        <v>2525</v>
      </c>
    </row>
    <row r="2527" spans="1:1" x14ac:dyDescent="0.25">
      <c r="A2527">
        <v>2526</v>
      </c>
    </row>
    <row r="2528" spans="1:1" x14ac:dyDescent="0.25">
      <c r="A2528">
        <v>2527</v>
      </c>
    </row>
    <row r="2529" spans="1:1" x14ac:dyDescent="0.25">
      <c r="A2529">
        <v>2528</v>
      </c>
    </row>
    <row r="2530" spans="1:1" x14ac:dyDescent="0.25">
      <c r="A2530">
        <v>2529</v>
      </c>
    </row>
    <row r="2531" spans="1:1" x14ac:dyDescent="0.25">
      <c r="A2531">
        <v>2530</v>
      </c>
    </row>
    <row r="2532" spans="1:1" x14ac:dyDescent="0.25">
      <c r="A2532">
        <v>2531</v>
      </c>
    </row>
    <row r="2533" spans="1:1" x14ac:dyDescent="0.25">
      <c r="A2533">
        <v>2532</v>
      </c>
    </row>
    <row r="2534" spans="1:1" x14ac:dyDescent="0.25">
      <c r="A2534">
        <v>2533</v>
      </c>
    </row>
    <row r="2535" spans="1:1" x14ac:dyDescent="0.25">
      <c r="A2535">
        <v>2534</v>
      </c>
    </row>
    <row r="2536" spans="1:1" x14ac:dyDescent="0.25">
      <c r="A2536">
        <v>2535</v>
      </c>
    </row>
    <row r="2537" spans="1:1" x14ac:dyDescent="0.25">
      <c r="A2537">
        <v>2536</v>
      </c>
    </row>
    <row r="2538" spans="1:1" x14ac:dyDescent="0.25">
      <c r="A2538">
        <v>2537</v>
      </c>
    </row>
    <row r="2539" spans="1:1" x14ac:dyDescent="0.25">
      <c r="A2539">
        <v>2538</v>
      </c>
    </row>
    <row r="2540" spans="1:1" x14ac:dyDescent="0.25">
      <c r="A2540">
        <v>2539</v>
      </c>
    </row>
    <row r="2541" spans="1:1" x14ac:dyDescent="0.25">
      <c r="A2541">
        <v>2540</v>
      </c>
    </row>
    <row r="2542" spans="1:1" x14ac:dyDescent="0.25">
      <c r="A2542">
        <v>2541</v>
      </c>
    </row>
    <row r="2543" spans="1:1" x14ac:dyDescent="0.25">
      <c r="A2543">
        <v>2542</v>
      </c>
    </row>
    <row r="2544" spans="1:1" x14ac:dyDescent="0.25">
      <c r="A2544">
        <v>2543</v>
      </c>
    </row>
    <row r="2545" spans="1:1" x14ac:dyDescent="0.25">
      <c r="A2545">
        <v>2544</v>
      </c>
    </row>
    <row r="2546" spans="1:1" x14ac:dyDescent="0.25">
      <c r="A2546">
        <v>2545</v>
      </c>
    </row>
    <row r="2547" spans="1:1" x14ac:dyDescent="0.25">
      <c r="A2547">
        <v>2546</v>
      </c>
    </row>
    <row r="2548" spans="1:1" x14ac:dyDescent="0.25">
      <c r="A2548">
        <v>2547</v>
      </c>
    </row>
    <row r="2549" spans="1:1" x14ac:dyDescent="0.25">
      <c r="A2549">
        <v>2548</v>
      </c>
    </row>
    <row r="2550" spans="1:1" x14ac:dyDescent="0.25">
      <c r="A2550">
        <v>2549</v>
      </c>
    </row>
    <row r="2551" spans="1:1" x14ac:dyDescent="0.25">
      <c r="A2551">
        <v>2550</v>
      </c>
    </row>
    <row r="2552" spans="1:1" x14ac:dyDescent="0.25">
      <c r="A2552">
        <v>2551</v>
      </c>
    </row>
    <row r="2553" spans="1:1" x14ac:dyDescent="0.25">
      <c r="A2553">
        <v>2552</v>
      </c>
    </row>
    <row r="2554" spans="1:1" x14ac:dyDescent="0.25">
      <c r="A2554">
        <v>2553</v>
      </c>
    </row>
    <row r="2555" spans="1:1" x14ac:dyDescent="0.25">
      <c r="A2555">
        <v>2554</v>
      </c>
    </row>
    <row r="2556" spans="1:1" x14ac:dyDescent="0.25">
      <c r="A2556">
        <v>2555</v>
      </c>
    </row>
    <row r="2557" spans="1:1" x14ac:dyDescent="0.25">
      <c r="A2557">
        <v>2556</v>
      </c>
    </row>
    <row r="2558" spans="1:1" x14ac:dyDescent="0.25">
      <c r="A2558">
        <v>2557</v>
      </c>
    </row>
    <row r="2559" spans="1:1" x14ac:dyDescent="0.25">
      <c r="A2559">
        <v>2558</v>
      </c>
    </row>
    <row r="2560" spans="1:1" x14ac:dyDescent="0.25">
      <c r="A2560">
        <v>2559</v>
      </c>
    </row>
    <row r="2561" spans="1:1" x14ac:dyDescent="0.25">
      <c r="A2561">
        <v>2560</v>
      </c>
    </row>
    <row r="2562" spans="1:1" x14ac:dyDescent="0.25">
      <c r="A2562">
        <v>2561</v>
      </c>
    </row>
    <row r="2563" spans="1:1" x14ac:dyDescent="0.25">
      <c r="A2563">
        <v>2562</v>
      </c>
    </row>
    <row r="2564" spans="1:1" x14ac:dyDescent="0.25">
      <c r="A2564">
        <v>2563</v>
      </c>
    </row>
    <row r="2565" spans="1:1" x14ac:dyDescent="0.25">
      <c r="A2565">
        <v>2564</v>
      </c>
    </row>
    <row r="2566" spans="1:1" x14ac:dyDescent="0.25">
      <c r="A2566">
        <v>2565</v>
      </c>
    </row>
    <row r="2567" spans="1:1" x14ac:dyDescent="0.25">
      <c r="A2567">
        <v>2566</v>
      </c>
    </row>
    <row r="2568" spans="1:1" x14ac:dyDescent="0.25">
      <c r="A2568">
        <v>2567</v>
      </c>
    </row>
    <row r="2569" spans="1:1" x14ac:dyDescent="0.25">
      <c r="A2569">
        <v>2568</v>
      </c>
    </row>
    <row r="2570" spans="1:1" x14ac:dyDescent="0.25">
      <c r="A2570">
        <v>2569</v>
      </c>
    </row>
    <row r="2571" spans="1:1" x14ac:dyDescent="0.25">
      <c r="A2571">
        <v>2570</v>
      </c>
    </row>
    <row r="2572" spans="1:1" x14ac:dyDescent="0.25">
      <c r="A2572">
        <v>2571</v>
      </c>
    </row>
    <row r="2573" spans="1:1" x14ac:dyDescent="0.25">
      <c r="A2573">
        <v>2572</v>
      </c>
    </row>
    <row r="2574" spans="1:1" x14ac:dyDescent="0.25">
      <c r="A2574">
        <v>2573</v>
      </c>
    </row>
    <row r="2575" spans="1:1" x14ac:dyDescent="0.25">
      <c r="A2575">
        <v>2574</v>
      </c>
    </row>
    <row r="2576" spans="1:1" x14ac:dyDescent="0.25">
      <c r="A2576">
        <v>2575</v>
      </c>
    </row>
    <row r="2577" spans="1:1" x14ac:dyDescent="0.25">
      <c r="A2577">
        <v>2576</v>
      </c>
    </row>
    <row r="2578" spans="1:1" x14ac:dyDescent="0.25">
      <c r="A2578">
        <v>2577</v>
      </c>
    </row>
    <row r="2579" spans="1:1" x14ac:dyDescent="0.25">
      <c r="A2579">
        <v>2578</v>
      </c>
    </row>
    <row r="2580" spans="1:1" x14ac:dyDescent="0.25">
      <c r="A2580">
        <v>2579</v>
      </c>
    </row>
    <row r="2581" spans="1:1" x14ac:dyDescent="0.25">
      <c r="A2581">
        <v>2580</v>
      </c>
    </row>
    <row r="2582" spans="1:1" x14ac:dyDescent="0.25">
      <c r="A2582">
        <v>2581</v>
      </c>
    </row>
    <row r="2583" spans="1:1" x14ac:dyDescent="0.25">
      <c r="A2583">
        <v>2582</v>
      </c>
    </row>
    <row r="2584" spans="1:1" x14ac:dyDescent="0.25">
      <c r="A2584">
        <v>2583</v>
      </c>
    </row>
    <row r="2585" spans="1:1" x14ac:dyDescent="0.25">
      <c r="A2585">
        <v>2584</v>
      </c>
    </row>
    <row r="2586" spans="1:1" x14ac:dyDescent="0.25">
      <c r="A2586">
        <v>2585</v>
      </c>
    </row>
    <row r="2587" spans="1:1" x14ac:dyDescent="0.25">
      <c r="A2587">
        <v>2586</v>
      </c>
    </row>
    <row r="2588" spans="1:1" x14ac:dyDescent="0.25">
      <c r="A2588">
        <v>2587</v>
      </c>
    </row>
    <row r="2589" spans="1:1" x14ac:dyDescent="0.25">
      <c r="A2589">
        <v>2588</v>
      </c>
    </row>
    <row r="2590" spans="1:1" x14ac:dyDescent="0.25">
      <c r="A2590">
        <v>2589</v>
      </c>
    </row>
    <row r="2591" spans="1:1" x14ac:dyDescent="0.25">
      <c r="A2591">
        <v>2590</v>
      </c>
    </row>
    <row r="2592" spans="1:1" x14ac:dyDescent="0.25">
      <c r="A2592">
        <v>2591</v>
      </c>
    </row>
    <row r="2593" spans="1:1" x14ac:dyDescent="0.25">
      <c r="A2593">
        <v>2592</v>
      </c>
    </row>
    <row r="2594" spans="1:1" x14ac:dyDescent="0.25">
      <c r="A2594">
        <v>2593</v>
      </c>
    </row>
    <row r="2595" spans="1:1" x14ac:dyDescent="0.25">
      <c r="A2595">
        <v>2594</v>
      </c>
    </row>
    <row r="2596" spans="1:1" x14ac:dyDescent="0.25">
      <c r="A2596">
        <v>2595</v>
      </c>
    </row>
    <row r="2597" spans="1:1" x14ac:dyDescent="0.25">
      <c r="A2597">
        <v>2596</v>
      </c>
    </row>
    <row r="2598" spans="1:1" x14ac:dyDescent="0.25">
      <c r="A2598">
        <v>2597</v>
      </c>
    </row>
    <row r="2599" spans="1:1" x14ac:dyDescent="0.25">
      <c r="A2599">
        <v>2598</v>
      </c>
    </row>
    <row r="2600" spans="1:1" x14ac:dyDescent="0.25">
      <c r="A2600">
        <v>2599</v>
      </c>
    </row>
    <row r="2601" spans="1:1" x14ac:dyDescent="0.25">
      <c r="A2601">
        <v>2600</v>
      </c>
    </row>
    <row r="2602" spans="1:1" x14ac:dyDescent="0.25">
      <c r="A2602">
        <v>2601</v>
      </c>
    </row>
    <row r="2603" spans="1:1" x14ac:dyDescent="0.25">
      <c r="A2603">
        <v>2602</v>
      </c>
    </row>
    <row r="2604" spans="1:1" x14ac:dyDescent="0.25">
      <c r="A2604">
        <v>2603</v>
      </c>
    </row>
    <row r="2605" spans="1:1" x14ac:dyDescent="0.25">
      <c r="A2605">
        <v>2604</v>
      </c>
    </row>
    <row r="2606" spans="1:1" x14ac:dyDescent="0.25">
      <c r="A2606">
        <v>2605</v>
      </c>
    </row>
    <row r="2607" spans="1:1" x14ac:dyDescent="0.25">
      <c r="A2607">
        <v>2606</v>
      </c>
    </row>
    <row r="2608" spans="1:1" x14ac:dyDescent="0.25">
      <c r="A2608">
        <v>2607</v>
      </c>
    </row>
    <row r="2609" spans="1:1" x14ac:dyDescent="0.25">
      <c r="A2609">
        <v>2608</v>
      </c>
    </row>
    <row r="2610" spans="1:1" x14ac:dyDescent="0.25">
      <c r="A2610">
        <v>2609</v>
      </c>
    </row>
    <row r="2611" spans="1:1" x14ac:dyDescent="0.25">
      <c r="A2611">
        <v>2610</v>
      </c>
    </row>
    <row r="2612" spans="1:1" x14ac:dyDescent="0.25">
      <c r="A2612">
        <v>2611</v>
      </c>
    </row>
    <row r="2613" spans="1:1" x14ac:dyDescent="0.25">
      <c r="A2613">
        <v>2612</v>
      </c>
    </row>
    <row r="2614" spans="1:1" x14ac:dyDescent="0.25">
      <c r="A2614">
        <v>2613</v>
      </c>
    </row>
    <row r="2615" spans="1:1" x14ac:dyDescent="0.25">
      <c r="A2615">
        <v>2614</v>
      </c>
    </row>
    <row r="2616" spans="1:1" x14ac:dyDescent="0.25">
      <c r="A2616">
        <v>2615</v>
      </c>
    </row>
    <row r="2617" spans="1:1" x14ac:dyDescent="0.25">
      <c r="A2617">
        <v>2616</v>
      </c>
    </row>
    <row r="2618" spans="1:1" x14ac:dyDescent="0.25">
      <c r="A2618">
        <v>2617</v>
      </c>
    </row>
    <row r="2619" spans="1:1" x14ac:dyDescent="0.25">
      <c r="A2619">
        <v>2618</v>
      </c>
    </row>
    <row r="2620" spans="1:1" x14ac:dyDescent="0.25">
      <c r="A2620">
        <v>2619</v>
      </c>
    </row>
    <row r="2621" spans="1:1" x14ac:dyDescent="0.25">
      <c r="A2621">
        <v>2620</v>
      </c>
    </row>
    <row r="2622" spans="1:1" x14ac:dyDescent="0.25">
      <c r="A2622">
        <v>2621</v>
      </c>
    </row>
    <row r="2623" spans="1:1" x14ac:dyDescent="0.25">
      <c r="A2623">
        <v>2622</v>
      </c>
    </row>
    <row r="2624" spans="1:1" x14ac:dyDescent="0.25">
      <c r="A2624">
        <v>2623</v>
      </c>
    </row>
    <row r="2625" spans="1:1" x14ac:dyDescent="0.25">
      <c r="A2625">
        <v>2624</v>
      </c>
    </row>
    <row r="2626" spans="1:1" x14ac:dyDescent="0.25">
      <c r="A2626">
        <v>2625</v>
      </c>
    </row>
    <row r="2627" spans="1:1" x14ac:dyDescent="0.25">
      <c r="A2627">
        <v>2626</v>
      </c>
    </row>
    <row r="2628" spans="1:1" x14ac:dyDescent="0.25">
      <c r="A2628">
        <v>2627</v>
      </c>
    </row>
    <row r="2629" spans="1:1" x14ac:dyDescent="0.25">
      <c r="A2629">
        <v>2628</v>
      </c>
    </row>
    <row r="2630" spans="1:1" x14ac:dyDescent="0.25">
      <c r="A2630">
        <v>2629</v>
      </c>
    </row>
    <row r="2631" spans="1:1" x14ac:dyDescent="0.25">
      <c r="A2631">
        <v>2630</v>
      </c>
    </row>
    <row r="2632" spans="1:1" x14ac:dyDescent="0.25">
      <c r="A2632">
        <v>2631</v>
      </c>
    </row>
    <row r="2633" spans="1:1" x14ac:dyDescent="0.25">
      <c r="A2633">
        <v>2632</v>
      </c>
    </row>
    <row r="2634" spans="1:1" x14ac:dyDescent="0.25">
      <c r="A2634">
        <v>2633</v>
      </c>
    </row>
    <row r="2635" spans="1:1" x14ac:dyDescent="0.25">
      <c r="A2635">
        <v>2634</v>
      </c>
    </row>
    <row r="2636" spans="1:1" x14ac:dyDescent="0.25">
      <c r="A2636">
        <v>2635</v>
      </c>
    </row>
    <row r="2637" spans="1:1" x14ac:dyDescent="0.25">
      <c r="A2637">
        <v>2636</v>
      </c>
    </row>
    <row r="2638" spans="1:1" x14ac:dyDescent="0.25">
      <c r="A2638">
        <v>2637</v>
      </c>
    </row>
    <row r="2639" spans="1:1" x14ac:dyDescent="0.25">
      <c r="A2639">
        <v>2638</v>
      </c>
    </row>
    <row r="2640" spans="1:1" x14ac:dyDescent="0.25">
      <c r="A2640">
        <v>2639</v>
      </c>
    </row>
    <row r="2641" spans="1:1" x14ac:dyDescent="0.25">
      <c r="A2641">
        <v>2640</v>
      </c>
    </row>
    <row r="2642" spans="1:1" x14ac:dyDescent="0.25">
      <c r="A2642">
        <v>2641</v>
      </c>
    </row>
    <row r="2643" spans="1:1" x14ac:dyDescent="0.25">
      <c r="A2643">
        <v>2642</v>
      </c>
    </row>
    <row r="2644" spans="1:1" x14ac:dyDescent="0.25">
      <c r="A2644">
        <v>2643</v>
      </c>
    </row>
    <row r="2645" spans="1:1" x14ac:dyDescent="0.25">
      <c r="A2645">
        <v>2644</v>
      </c>
    </row>
    <row r="2646" spans="1:1" x14ac:dyDescent="0.25">
      <c r="A2646">
        <v>2645</v>
      </c>
    </row>
    <row r="2647" spans="1:1" x14ac:dyDescent="0.25">
      <c r="A2647">
        <v>2646</v>
      </c>
    </row>
    <row r="2648" spans="1:1" x14ac:dyDescent="0.25">
      <c r="A2648">
        <v>2647</v>
      </c>
    </row>
    <row r="2649" spans="1:1" x14ac:dyDescent="0.25">
      <c r="A2649">
        <v>2648</v>
      </c>
    </row>
    <row r="2650" spans="1:1" x14ac:dyDescent="0.25">
      <c r="A2650">
        <v>2649</v>
      </c>
    </row>
    <row r="2651" spans="1:1" x14ac:dyDescent="0.25">
      <c r="A2651">
        <v>2650</v>
      </c>
    </row>
    <row r="2652" spans="1:1" x14ac:dyDescent="0.25">
      <c r="A2652">
        <v>2651</v>
      </c>
    </row>
    <row r="2653" spans="1:1" x14ac:dyDescent="0.25">
      <c r="A2653">
        <v>2652</v>
      </c>
    </row>
    <row r="2654" spans="1:1" x14ac:dyDescent="0.25">
      <c r="A2654">
        <v>2653</v>
      </c>
    </row>
    <row r="2655" spans="1:1" x14ac:dyDescent="0.25">
      <c r="A2655">
        <v>2654</v>
      </c>
    </row>
    <row r="2656" spans="1:1" x14ac:dyDescent="0.25">
      <c r="A2656">
        <v>2655</v>
      </c>
    </row>
    <row r="2657" spans="1:1" x14ac:dyDescent="0.25">
      <c r="A2657">
        <v>2656</v>
      </c>
    </row>
    <row r="2658" spans="1:1" x14ac:dyDescent="0.25">
      <c r="A2658">
        <v>2657</v>
      </c>
    </row>
    <row r="2659" spans="1:1" x14ac:dyDescent="0.25">
      <c r="A2659">
        <v>2658</v>
      </c>
    </row>
    <row r="2660" spans="1:1" x14ac:dyDescent="0.25">
      <c r="A2660">
        <v>2659</v>
      </c>
    </row>
    <row r="2661" spans="1:1" x14ac:dyDescent="0.25">
      <c r="A2661">
        <v>2660</v>
      </c>
    </row>
    <row r="2662" spans="1:1" x14ac:dyDescent="0.25">
      <c r="A2662">
        <v>2661</v>
      </c>
    </row>
    <row r="2663" spans="1:1" x14ac:dyDescent="0.25">
      <c r="A2663">
        <v>2662</v>
      </c>
    </row>
    <row r="2664" spans="1:1" x14ac:dyDescent="0.25">
      <c r="A2664">
        <v>2663</v>
      </c>
    </row>
    <row r="2665" spans="1:1" x14ac:dyDescent="0.25">
      <c r="A2665">
        <v>2664</v>
      </c>
    </row>
    <row r="2666" spans="1:1" x14ac:dyDescent="0.25">
      <c r="A2666">
        <v>2665</v>
      </c>
    </row>
    <row r="2667" spans="1:1" x14ac:dyDescent="0.25">
      <c r="A2667">
        <v>2666</v>
      </c>
    </row>
    <row r="2668" spans="1:1" x14ac:dyDescent="0.25">
      <c r="A2668">
        <v>2667</v>
      </c>
    </row>
    <row r="2669" spans="1:1" x14ac:dyDescent="0.25">
      <c r="A2669">
        <v>2668</v>
      </c>
    </row>
    <row r="2670" spans="1:1" x14ac:dyDescent="0.25">
      <c r="A2670">
        <v>2669</v>
      </c>
    </row>
    <row r="2671" spans="1:1" x14ac:dyDescent="0.25">
      <c r="A2671">
        <v>2670</v>
      </c>
    </row>
    <row r="2672" spans="1:1" x14ac:dyDescent="0.25">
      <c r="A2672">
        <v>2671</v>
      </c>
    </row>
    <row r="2673" spans="1:1" x14ac:dyDescent="0.25">
      <c r="A2673">
        <v>2672</v>
      </c>
    </row>
    <row r="2674" spans="1:1" x14ac:dyDescent="0.25">
      <c r="A2674">
        <v>2673</v>
      </c>
    </row>
    <row r="2675" spans="1:1" x14ac:dyDescent="0.25">
      <c r="A2675">
        <v>2674</v>
      </c>
    </row>
    <row r="2676" spans="1:1" x14ac:dyDescent="0.25">
      <c r="A2676">
        <v>2675</v>
      </c>
    </row>
    <row r="2677" spans="1:1" x14ac:dyDescent="0.25">
      <c r="A2677">
        <v>2676</v>
      </c>
    </row>
    <row r="2678" spans="1:1" x14ac:dyDescent="0.25">
      <c r="A2678">
        <v>2677</v>
      </c>
    </row>
    <row r="2679" spans="1:1" x14ac:dyDescent="0.25">
      <c r="A2679">
        <v>2678</v>
      </c>
    </row>
    <row r="2680" spans="1:1" x14ac:dyDescent="0.25">
      <c r="A2680">
        <v>2679</v>
      </c>
    </row>
    <row r="2681" spans="1:1" x14ac:dyDescent="0.25">
      <c r="A2681">
        <v>2680</v>
      </c>
    </row>
    <row r="2682" spans="1:1" x14ac:dyDescent="0.25">
      <c r="A2682">
        <v>2681</v>
      </c>
    </row>
    <row r="2683" spans="1:1" x14ac:dyDescent="0.25">
      <c r="A2683">
        <v>2682</v>
      </c>
    </row>
    <row r="2684" spans="1:1" x14ac:dyDescent="0.25">
      <c r="A2684">
        <v>2683</v>
      </c>
    </row>
    <row r="2685" spans="1:1" x14ac:dyDescent="0.25">
      <c r="A2685">
        <v>2684</v>
      </c>
    </row>
    <row r="2686" spans="1:1" x14ac:dyDescent="0.25">
      <c r="A2686">
        <v>2685</v>
      </c>
    </row>
    <row r="2687" spans="1:1" x14ac:dyDescent="0.25">
      <c r="A2687">
        <v>2686</v>
      </c>
    </row>
    <row r="2688" spans="1:1" x14ac:dyDescent="0.25">
      <c r="A2688">
        <v>2687</v>
      </c>
    </row>
    <row r="2689" spans="1:1" x14ac:dyDescent="0.25">
      <c r="A2689">
        <v>2688</v>
      </c>
    </row>
    <row r="2690" spans="1:1" x14ac:dyDescent="0.25">
      <c r="A2690">
        <v>2689</v>
      </c>
    </row>
    <row r="2691" spans="1:1" x14ac:dyDescent="0.25">
      <c r="A2691">
        <v>2690</v>
      </c>
    </row>
    <row r="2692" spans="1:1" x14ac:dyDescent="0.25">
      <c r="A2692">
        <v>2691</v>
      </c>
    </row>
    <row r="2693" spans="1:1" x14ac:dyDescent="0.25">
      <c r="A2693">
        <v>2692</v>
      </c>
    </row>
    <row r="2694" spans="1:1" x14ac:dyDescent="0.25">
      <c r="A2694">
        <v>2693</v>
      </c>
    </row>
    <row r="2695" spans="1:1" x14ac:dyDescent="0.25">
      <c r="A2695">
        <v>2694</v>
      </c>
    </row>
    <row r="2696" spans="1:1" x14ac:dyDescent="0.25">
      <c r="A2696">
        <v>2695</v>
      </c>
    </row>
    <row r="2697" spans="1:1" x14ac:dyDescent="0.25">
      <c r="A2697">
        <v>2696</v>
      </c>
    </row>
    <row r="2698" spans="1:1" x14ac:dyDescent="0.25">
      <c r="A2698">
        <v>2697</v>
      </c>
    </row>
    <row r="2699" spans="1:1" x14ac:dyDescent="0.25">
      <c r="A2699">
        <v>2698</v>
      </c>
    </row>
    <row r="2700" spans="1:1" x14ac:dyDescent="0.25">
      <c r="A2700">
        <v>2699</v>
      </c>
    </row>
    <row r="2701" spans="1:1" x14ac:dyDescent="0.25">
      <c r="A2701">
        <v>2700</v>
      </c>
    </row>
    <row r="2702" spans="1:1" x14ac:dyDescent="0.25">
      <c r="A2702">
        <v>2701</v>
      </c>
    </row>
    <row r="2703" spans="1:1" x14ac:dyDescent="0.25">
      <c r="A2703">
        <v>2702</v>
      </c>
    </row>
    <row r="2704" spans="1:1" x14ac:dyDescent="0.25">
      <c r="A2704">
        <v>2703</v>
      </c>
    </row>
    <row r="2705" spans="1:1" x14ac:dyDescent="0.25">
      <c r="A2705">
        <v>2704</v>
      </c>
    </row>
    <row r="2706" spans="1:1" x14ac:dyDescent="0.25">
      <c r="A2706">
        <v>2705</v>
      </c>
    </row>
    <row r="2707" spans="1:1" x14ac:dyDescent="0.25">
      <c r="A2707">
        <v>2706</v>
      </c>
    </row>
    <row r="2708" spans="1:1" x14ac:dyDescent="0.25">
      <c r="A2708">
        <v>2707</v>
      </c>
    </row>
    <row r="2709" spans="1:1" x14ac:dyDescent="0.25">
      <c r="A2709">
        <v>2708</v>
      </c>
    </row>
    <row r="2710" spans="1:1" x14ac:dyDescent="0.25">
      <c r="A2710">
        <v>2709</v>
      </c>
    </row>
    <row r="2711" spans="1:1" x14ac:dyDescent="0.25">
      <c r="A2711">
        <v>2710</v>
      </c>
    </row>
    <row r="2712" spans="1:1" x14ac:dyDescent="0.25">
      <c r="A2712">
        <v>2711</v>
      </c>
    </row>
    <row r="2713" spans="1:1" x14ac:dyDescent="0.25">
      <c r="A2713">
        <v>2712</v>
      </c>
    </row>
    <row r="2714" spans="1:1" x14ac:dyDescent="0.25">
      <c r="A2714">
        <v>2713</v>
      </c>
    </row>
    <row r="2715" spans="1:1" x14ac:dyDescent="0.25">
      <c r="A2715">
        <v>2714</v>
      </c>
    </row>
    <row r="2716" spans="1:1" x14ac:dyDescent="0.25">
      <c r="A2716">
        <v>2715</v>
      </c>
    </row>
    <row r="2717" spans="1:1" x14ac:dyDescent="0.25">
      <c r="A2717">
        <v>2716</v>
      </c>
    </row>
    <row r="2718" spans="1:1" x14ac:dyDescent="0.25">
      <c r="A2718">
        <v>2717</v>
      </c>
    </row>
    <row r="2719" spans="1:1" x14ac:dyDescent="0.25">
      <c r="A2719">
        <v>2718</v>
      </c>
    </row>
    <row r="2720" spans="1:1" x14ac:dyDescent="0.25">
      <c r="A2720">
        <v>2719</v>
      </c>
    </row>
    <row r="2721" spans="1:1" x14ac:dyDescent="0.25">
      <c r="A2721">
        <v>2720</v>
      </c>
    </row>
    <row r="2722" spans="1:1" x14ac:dyDescent="0.25">
      <c r="A2722">
        <v>2721</v>
      </c>
    </row>
    <row r="2723" spans="1:1" x14ac:dyDescent="0.25">
      <c r="A2723">
        <v>2722</v>
      </c>
    </row>
    <row r="2724" spans="1:1" x14ac:dyDescent="0.25">
      <c r="A2724">
        <v>2723</v>
      </c>
    </row>
    <row r="2725" spans="1:1" x14ac:dyDescent="0.25">
      <c r="A2725">
        <v>2724</v>
      </c>
    </row>
    <row r="2726" spans="1:1" x14ac:dyDescent="0.25">
      <c r="A2726">
        <v>2725</v>
      </c>
    </row>
    <row r="2727" spans="1:1" x14ac:dyDescent="0.25">
      <c r="A2727">
        <v>2726</v>
      </c>
    </row>
    <row r="2728" spans="1:1" x14ac:dyDescent="0.25">
      <c r="A2728">
        <v>2727</v>
      </c>
    </row>
    <row r="2729" spans="1:1" x14ac:dyDescent="0.25">
      <c r="A2729">
        <v>2728</v>
      </c>
    </row>
    <row r="2730" spans="1:1" x14ac:dyDescent="0.25">
      <c r="A2730">
        <v>2729</v>
      </c>
    </row>
    <row r="2731" spans="1:1" x14ac:dyDescent="0.25">
      <c r="A2731">
        <v>2730</v>
      </c>
    </row>
    <row r="2732" spans="1:1" x14ac:dyDescent="0.25">
      <c r="A2732">
        <v>2731</v>
      </c>
    </row>
    <row r="2733" spans="1:1" x14ac:dyDescent="0.25">
      <c r="A2733">
        <v>2732</v>
      </c>
    </row>
    <row r="2734" spans="1:1" x14ac:dyDescent="0.25">
      <c r="A2734">
        <v>2733</v>
      </c>
    </row>
    <row r="2735" spans="1:1" x14ac:dyDescent="0.25">
      <c r="A2735">
        <v>2734</v>
      </c>
    </row>
    <row r="2736" spans="1:1" x14ac:dyDescent="0.25">
      <c r="A2736">
        <v>2735</v>
      </c>
    </row>
    <row r="2737" spans="1:1" x14ac:dyDescent="0.25">
      <c r="A2737">
        <v>2736</v>
      </c>
    </row>
    <row r="2738" spans="1:1" x14ac:dyDescent="0.25">
      <c r="A2738">
        <v>2737</v>
      </c>
    </row>
    <row r="2739" spans="1:1" x14ac:dyDescent="0.25">
      <c r="A2739">
        <v>2738</v>
      </c>
    </row>
    <row r="2740" spans="1:1" x14ac:dyDescent="0.25">
      <c r="A2740">
        <v>2739</v>
      </c>
    </row>
    <row r="2741" spans="1:1" x14ac:dyDescent="0.25">
      <c r="A2741">
        <v>2740</v>
      </c>
    </row>
    <row r="2742" spans="1:1" x14ac:dyDescent="0.25">
      <c r="A2742">
        <v>2741</v>
      </c>
    </row>
    <row r="2743" spans="1:1" x14ac:dyDescent="0.25">
      <c r="A2743">
        <v>2742</v>
      </c>
    </row>
    <row r="2744" spans="1:1" x14ac:dyDescent="0.25">
      <c r="A2744">
        <v>2743</v>
      </c>
    </row>
    <row r="2745" spans="1:1" x14ac:dyDescent="0.25">
      <c r="A2745">
        <v>2744</v>
      </c>
    </row>
    <row r="2746" spans="1:1" x14ac:dyDescent="0.25">
      <c r="A2746">
        <v>2745</v>
      </c>
    </row>
    <row r="2747" spans="1:1" x14ac:dyDescent="0.25">
      <c r="A2747">
        <v>2746</v>
      </c>
    </row>
    <row r="2748" spans="1:1" x14ac:dyDescent="0.25">
      <c r="A2748">
        <v>2747</v>
      </c>
    </row>
    <row r="2749" spans="1:1" x14ac:dyDescent="0.25">
      <c r="A2749">
        <v>2748</v>
      </c>
    </row>
    <row r="2750" spans="1:1" x14ac:dyDescent="0.25">
      <c r="A2750">
        <v>2749</v>
      </c>
    </row>
    <row r="2751" spans="1:1" x14ac:dyDescent="0.25">
      <c r="A2751">
        <v>2750</v>
      </c>
    </row>
    <row r="2752" spans="1:1" x14ac:dyDescent="0.25">
      <c r="A2752">
        <v>2751</v>
      </c>
    </row>
    <row r="2753" spans="1:1" x14ac:dyDescent="0.25">
      <c r="A2753">
        <v>2752</v>
      </c>
    </row>
    <row r="2754" spans="1:1" x14ac:dyDescent="0.25">
      <c r="A2754">
        <v>2753</v>
      </c>
    </row>
    <row r="2755" spans="1:1" x14ac:dyDescent="0.25">
      <c r="A2755">
        <v>2754</v>
      </c>
    </row>
    <row r="2756" spans="1:1" x14ac:dyDescent="0.25">
      <c r="A2756">
        <v>2755</v>
      </c>
    </row>
    <row r="2757" spans="1:1" x14ac:dyDescent="0.25">
      <c r="A2757">
        <v>2756</v>
      </c>
    </row>
    <row r="2758" spans="1:1" x14ac:dyDescent="0.25">
      <c r="A2758">
        <v>2757</v>
      </c>
    </row>
    <row r="2759" spans="1:1" x14ac:dyDescent="0.25">
      <c r="A2759">
        <v>2758</v>
      </c>
    </row>
    <row r="2760" spans="1:1" x14ac:dyDescent="0.25">
      <c r="A2760">
        <v>2759</v>
      </c>
    </row>
    <row r="2761" spans="1:1" x14ac:dyDescent="0.25">
      <c r="A2761">
        <v>2760</v>
      </c>
    </row>
    <row r="2762" spans="1:1" x14ac:dyDescent="0.25">
      <c r="A2762">
        <v>2761</v>
      </c>
    </row>
    <row r="2763" spans="1:1" x14ac:dyDescent="0.25">
      <c r="A2763">
        <v>2762</v>
      </c>
    </row>
    <row r="2764" spans="1:1" x14ac:dyDescent="0.25">
      <c r="A2764">
        <v>2763</v>
      </c>
    </row>
    <row r="2765" spans="1:1" x14ac:dyDescent="0.25">
      <c r="A2765">
        <v>2764</v>
      </c>
    </row>
    <row r="2766" spans="1:1" x14ac:dyDescent="0.25">
      <c r="A2766">
        <v>2765</v>
      </c>
    </row>
    <row r="2767" spans="1:1" x14ac:dyDescent="0.25">
      <c r="A2767">
        <v>2766</v>
      </c>
    </row>
    <row r="2768" spans="1:1" x14ac:dyDescent="0.25">
      <c r="A2768">
        <v>2767</v>
      </c>
    </row>
    <row r="2769" spans="1:1" x14ac:dyDescent="0.25">
      <c r="A2769">
        <v>2768</v>
      </c>
    </row>
    <row r="2770" spans="1:1" x14ac:dyDescent="0.25">
      <c r="A2770">
        <v>2769</v>
      </c>
    </row>
    <row r="2771" spans="1:1" x14ac:dyDescent="0.25">
      <c r="A2771">
        <v>2770</v>
      </c>
    </row>
    <row r="2772" spans="1:1" x14ac:dyDescent="0.25">
      <c r="A2772">
        <v>2771</v>
      </c>
    </row>
    <row r="2773" spans="1:1" x14ac:dyDescent="0.25">
      <c r="A2773">
        <v>2772</v>
      </c>
    </row>
    <row r="2774" spans="1:1" x14ac:dyDescent="0.25">
      <c r="A2774">
        <v>2773</v>
      </c>
    </row>
    <row r="2775" spans="1:1" x14ac:dyDescent="0.25">
      <c r="A2775">
        <v>2774</v>
      </c>
    </row>
    <row r="2776" spans="1:1" x14ac:dyDescent="0.25">
      <c r="A2776">
        <v>2775</v>
      </c>
    </row>
    <row r="2777" spans="1:1" x14ac:dyDescent="0.25">
      <c r="A2777">
        <v>2776</v>
      </c>
    </row>
    <row r="2778" spans="1:1" x14ac:dyDescent="0.25">
      <c r="A2778">
        <v>2777</v>
      </c>
    </row>
    <row r="2779" spans="1:1" x14ac:dyDescent="0.25">
      <c r="A2779">
        <v>2778</v>
      </c>
    </row>
    <row r="2780" spans="1:1" x14ac:dyDescent="0.25">
      <c r="A2780">
        <v>2779</v>
      </c>
    </row>
    <row r="2781" spans="1:1" x14ac:dyDescent="0.25">
      <c r="A2781">
        <v>2780</v>
      </c>
    </row>
    <row r="2782" spans="1:1" x14ac:dyDescent="0.25">
      <c r="A2782">
        <v>2781</v>
      </c>
    </row>
    <row r="2783" spans="1:1" x14ac:dyDescent="0.25">
      <c r="A2783">
        <v>2782</v>
      </c>
    </row>
    <row r="2784" spans="1:1" x14ac:dyDescent="0.25">
      <c r="A2784">
        <v>2783</v>
      </c>
    </row>
    <row r="2785" spans="1:1" x14ac:dyDescent="0.25">
      <c r="A2785">
        <v>2784</v>
      </c>
    </row>
    <row r="2786" spans="1:1" x14ac:dyDescent="0.25">
      <c r="A2786">
        <v>2785</v>
      </c>
    </row>
    <row r="2787" spans="1:1" x14ac:dyDescent="0.25">
      <c r="A2787">
        <v>2786</v>
      </c>
    </row>
    <row r="2788" spans="1:1" x14ac:dyDescent="0.25">
      <c r="A2788">
        <v>2787</v>
      </c>
    </row>
    <row r="2789" spans="1:1" x14ac:dyDescent="0.25">
      <c r="A2789">
        <v>2788</v>
      </c>
    </row>
    <row r="2790" spans="1:1" x14ac:dyDescent="0.25">
      <c r="A2790">
        <v>2789</v>
      </c>
    </row>
    <row r="2791" spans="1:1" x14ac:dyDescent="0.25">
      <c r="A2791">
        <v>2790</v>
      </c>
    </row>
    <row r="2792" spans="1:1" x14ac:dyDescent="0.25">
      <c r="A2792">
        <v>2791</v>
      </c>
    </row>
    <row r="2793" spans="1:1" x14ac:dyDescent="0.25">
      <c r="A2793">
        <v>2792</v>
      </c>
    </row>
    <row r="2794" spans="1:1" x14ac:dyDescent="0.25">
      <c r="A2794">
        <v>2793</v>
      </c>
    </row>
    <row r="2795" spans="1:1" x14ac:dyDescent="0.25">
      <c r="A2795">
        <v>2794</v>
      </c>
    </row>
    <row r="2796" spans="1:1" x14ac:dyDescent="0.25">
      <c r="A2796">
        <v>2795</v>
      </c>
    </row>
    <row r="2797" spans="1:1" x14ac:dyDescent="0.25">
      <c r="A2797">
        <v>2796</v>
      </c>
    </row>
    <row r="2798" spans="1:1" x14ac:dyDescent="0.25">
      <c r="A2798">
        <v>2797</v>
      </c>
    </row>
    <row r="2799" spans="1:1" x14ac:dyDescent="0.25">
      <c r="A2799">
        <v>2798</v>
      </c>
    </row>
    <row r="2800" spans="1:1" x14ac:dyDescent="0.25">
      <c r="A2800">
        <v>2799</v>
      </c>
    </row>
    <row r="2801" spans="1:1" x14ac:dyDescent="0.25">
      <c r="A2801">
        <v>2800</v>
      </c>
    </row>
    <row r="2802" spans="1:1" x14ac:dyDescent="0.25">
      <c r="A2802">
        <v>2801</v>
      </c>
    </row>
    <row r="2803" spans="1:1" x14ac:dyDescent="0.25">
      <c r="A2803">
        <v>2802</v>
      </c>
    </row>
    <row r="2804" spans="1:1" x14ac:dyDescent="0.25">
      <c r="A2804">
        <v>2803</v>
      </c>
    </row>
    <row r="2805" spans="1:1" x14ac:dyDescent="0.25">
      <c r="A2805">
        <v>2804</v>
      </c>
    </row>
    <row r="2806" spans="1:1" x14ac:dyDescent="0.25">
      <c r="A2806">
        <v>2805</v>
      </c>
    </row>
    <row r="2807" spans="1:1" x14ac:dyDescent="0.25">
      <c r="A2807">
        <v>2806</v>
      </c>
    </row>
    <row r="2808" spans="1:1" x14ac:dyDescent="0.25">
      <c r="A2808">
        <v>2807</v>
      </c>
    </row>
    <row r="2809" spans="1:1" x14ac:dyDescent="0.25">
      <c r="A2809">
        <v>2808</v>
      </c>
    </row>
    <row r="2810" spans="1:1" x14ac:dyDescent="0.25">
      <c r="A2810">
        <v>2809</v>
      </c>
    </row>
    <row r="2811" spans="1:1" x14ac:dyDescent="0.25">
      <c r="A2811">
        <v>2810</v>
      </c>
    </row>
    <row r="2812" spans="1:1" x14ac:dyDescent="0.25">
      <c r="A2812">
        <v>2811</v>
      </c>
    </row>
    <row r="2813" spans="1:1" x14ac:dyDescent="0.25">
      <c r="A2813">
        <v>2812</v>
      </c>
    </row>
    <row r="2814" spans="1:1" x14ac:dyDescent="0.25">
      <c r="A2814">
        <v>2813</v>
      </c>
    </row>
    <row r="2815" spans="1:1" x14ac:dyDescent="0.25">
      <c r="A2815">
        <v>2814</v>
      </c>
    </row>
    <row r="2816" spans="1:1" x14ac:dyDescent="0.25">
      <c r="A2816">
        <v>2815</v>
      </c>
    </row>
    <row r="2817" spans="1:1" x14ac:dyDescent="0.25">
      <c r="A2817">
        <v>2816</v>
      </c>
    </row>
    <row r="2818" spans="1:1" x14ac:dyDescent="0.25">
      <c r="A2818">
        <v>2817</v>
      </c>
    </row>
    <row r="2819" spans="1:1" x14ac:dyDescent="0.25">
      <c r="A2819">
        <v>2818</v>
      </c>
    </row>
    <row r="2820" spans="1:1" x14ac:dyDescent="0.25">
      <c r="A2820">
        <v>2819</v>
      </c>
    </row>
    <row r="2821" spans="1:1" x14ac:dyDescent="0.25">
      <c r="A2821">
        <v>2820</v>
      </c>
    </row>
    <row r="2822" spans="1:1" x14ac:dyDescent="0.25">
      <c r="A2822">
        <v>2821</v>
      </c>
    </row>
    <row r="2823" spans="1:1" x14ac:dyDescent="0.25">
      <c r="A2823">
        <v>2822</v>
      </c>
    </row>
    <row r="2824" spans="1:1" x14ac:dyDescent="0.25">
      <c r="A2824">
        <v>2823</v>
      </c>
    </row>
    <row r="2825" spans="1:1" x14ac:dyDescent="0.25">
      <c r="A2825">
        <v>2824</v>
      </c>
    </row>
    <row r="2826" spans="1:1" x14ac:dyDescent="0.25">
      <c r="A2826">
        <v>2825</v>
      </c>
    </row>
    <row r="2827" spans="1:1" x14ac:dyDescent="0.25">
      <c r="A2827">
        <v>2826</v>
      </c>
    </row>
    <row r="2828" spans="1:1" x14ac:dyDescent="0.25">
      <c r="A2828">
        <v>2827</v>
      </c>
    </row>
    <row r="2829" spans="1:1" x14ac:dyDescent="0.25">
      <c r="A2829">
        <v>2828</v>
      </c>
    </row>
    <row r="2830" spans="1:1" x14ac:dyDescent="0.25">
      <c r="A2830">
        <v>2829</v>
      </c>
    </row>
    <row r="2831" spans="1:1" x14ac:dyDescent="0.25">
      <c r="A2831">
        <v>2830</v>
      </c>
    </row>
    <row r="2832" spans="1:1" x14ac:dyDescent="0.25">
      <c r="A2832">
        <v>2831</v>
      </c>
    </row>
    <row r="2833" spans="1:1" x14ac:dyDescent="0.25">
      <c r="A2833">
        <v>2832</v>
      </c>
    </row>
    <row r="2834" spans="1:1" x14ac:dyDescent="0.25">
      <c r="A2834">
        <v>2833</v>
      </c>
    </row>
    <row r="2835" spans="1:1" x14ac:dyDescent="0.25">
      <c r="A2835">
        <v>2834</v>
      </c>
    </row>
    <row r="2836" spans="1:1" x14ac:dyDescent="0.25">
      <c r="A2836">
        <v>2835</v>
      </c>
    </row>
    <row r="2837" spans="1:1" x14ac:dyDescent="0.25">
      <c r="A2837">
        <v>2836</v>
      </c>
    </row>
    <row r="2838" spans="1:1" x14ac:dyDescent="0.25">
      <c r="A2838">
        <v>2837</v>
      </c>
    </row>
    <row r="2839" spans="1:1" x14ac:dyDescent="0.25">
      <c r="A2839">
        <v>2838</v>
      </c>
    </row>
    <row r="2840" spans="1:1" x14ac:dyDescent="0.25">
      <c r="A2840">
        <v>2839</v>
      </c>
    </row>
    <row r="2841" spans="1:1" x14ac:dyDescent="0.25">
      <c r="A2841">
        <v>2840</v>
      </c>
    </row>
    <row r="2842" spans="1:1" x14ac:dyDescent="0.25">
      <c r="A2842">
        <v>2841</v>
      </c>
    </row>
    <row r="2843" spans="1:1" x14ac:dyDescent="0.25">
      <c r="A2843">
        <v>2842</v>
      </c>
    </row>
    <row r="2844" spans="1:1" x14ac:dyDescent="0.25">
      <c r="A2844">
        <v>2843</v>
      </c>
    </row>
    <row r="2845" spans="1:1" x14ac:dyDescent="0.25">
      <c r="A2845">
        <v>2844</v>
      </c>
    </row>
    <row r="2846" spans="1:1" x14ac:dyDescent="0.25">
      <c r="A2846">
        <v>2845</v>
      </c>
    </row>
    <row r="2847" spans="1:1" x14ac:dyDescent="0.25">
      <c r="A2847">
        <v>2846</v>
      </c>
    </row>
    <row r="2848" spans="1:1" x14ac:dyDescent="0.25">
      <c r="A2848">
        <v>2847</v>
      </c>
    </row>
    <row r="2849" spans="1:1" x14ac:dyDescent="0.25">
      <c r="A2849">
        <v>2848</v>
      </c>
    </row>
    <row r="2850" spans="1:1" x14ac:dyDescent="0.25">
      <c r="A2850">
        <v>2849</v>
      </c>
    </row>
    <row r="2851" spans="1:1" x14ac:dyDescent="0.25">
      <c r="A2851">
        <v>2850</v>
      </c>
    </row>
    <row r="2852" spans="1:1" x14ac:dyDescent="0.25">
      <c r="A2852">
        <v>2851</v>
      </c>
    </row>
    <row r="2853" spans="1:1" x14ac:dyDescent="0.25">
      <c r="A2853">
        <v>2852</v>
      </c>
    </row>
    <row r="2854" spans="1:1" x14ac:dyDescent="0.25">
      <c r="A2854">
        <v>2853</v>
      </c>
    </row>
    <row r="2855" spans="1:1" x14ac:dyDescent="0.25">
      <c r="A2855">
        <v>2854</v>
      </c>
    </row>
    <row r="2856" spans="1:1" x14ac:dyDescent="0.25">
      <c r="A2856">
        <v>2855</v>
      </c>
    </row>
    <row r="2857" spans="1:1" x14ac:dyDescent="0.25">
      <c r="A2857">
        <v>2856</v>
      </c>
    </row>
    <row r="2858" spans="1:1" x14ac:dyDescent="0.25">
      <c r="A2858">
        <v>2857</v>
      </c>
    </row>
    <row r="2859" spans="1:1" x14ac:dyDescent="0.25">
      <c r="A2859">
        <v>2858</v>
      </c>
    </row>
    <row r="2860" spans="1:1" x14ac:dyDescent="0.25">
      <c r="A2860">
        <v>2859</v>
      </c>
    </row>
    <row r="2861" spans="1:1" x14ac:dyDescent="0.25">
      <c r="A2861">
        <v>2860</v>
      </c>
    </row>
    <row r="2862" spans="1:1" x14ac:dyDescent="0.25">
      <c r="A2862">
        <v>2861</v>
      </c>
    </row>
    <row r="2863" spans="1:1" x14ac:dyDescent="0.25">
      <c r="A2863">
        <v>2862</v>
      </c>
    </row>
    <row r="2864" spans="1:1" x14ac:dyDescent="0.25">
      <c r="A2864">
        <v>2863</v>
      </c>
    </row>
    <row r="2865" spans="1:1" x14ac:dyDescent="0.25">
      <c r="A2865">
        <v>2864</v>
      </c>
    </row>
    <row r="2866" spans="1:1" x14ac:dyDescent="0.25">
      <c r="A2866">
        <v>2865</v>
      </c>
    </row>
    <row r="2867" spans="1:1" x14ac:dyDescent="0.25">
      <c r="A2867">
        <v>2866</v>
      </c>
    </row>
    <row r="2868" spans="1:1" x14ac:dyDescent="0.25">
      <c r="A2868">
        <v>2867</v>
      </c>
    </row>
    <row r="2869" spans="1:1" x14ac:dyDescent="0.25">
      <c r="A2869">
        <v>2868</v>
      </c>
    </row>
    <row r="2870" spans="1:1" x14ac:dyDescent="0.25">
      <c r="A2870">
        <v>2869</v>
      </c>
    </row>
    <row r="2871" spans="1:1" x14ac:dyDescent="0.25">
      <c r="A2871">
        <v>2870</v>
      </c>
    </row>
    <row r="2872" spans="1:1" x14ac:dyDescent="0.25">
      <c r="A2872">
        <v>2871</v>
      </c>
    </row>
    <row r="2873" spans="1:1" x14ac:dyDescent="0.25">
      <c r="A2873">
        <v>2872</v>
      </c>
    </row>
    <row r="2874" spans="1:1" x14ac:dyDescent="0.25">
      <c r="A2874">
        <v>2873</v>
      </c>
    </row>
    <row r="2875" spans="1:1" x14ac:dyDescent="0.25">
      <c r="A2875">
        <v>2874</v>
      </c>
    </row>
    <row r="2876" spans="1:1" x14ac:dyDescent="0.25">
      <c r="A2876">
        <v>2875</v>
      </c>
    </row>
    <row r="2877" spans="1:1" x14ac:dyDescent="0.25">
      <c r="A2877">
        <v>2876</v>
      </c>
    </row>
    <row r="2878" spans="1:1" x14ac:dyDescent="0.25">
      <c r="A2878">
        <v>2877</v>
      </c>
    </row>
    <row r="2879" spans="1:1" x14ac:dyDescent="0.25">
      <c r="A2879">
        <v>2878</v>
      </c>
    </row>
    <row r="2880" spans="1:1" x14ac:dyDescent="0.25">
      <c r="A2880">
        <v>2879</v>
      </c>
    </row>
    <row r="2881" spans="1:1" x14ac:dyDescent="0.25">
      <c r="A2881">
        <v>2880</v>
      </c>
    </row>
    <row r="2882" spans="1:1" x14ac:dyDescent="0.25">
      <c r="A2882">
        <v>2881</v>
      </c>
    </row>
    <row r="2883" spans="1:1" x14ac:dyDescent="0.25">
      <c r="A2883">
        <v>2882</v>
      </c>
    </row>
    <row r="2884" spans="1:1" x14ac:dyDescent="0.25">
      <c r="A2884">
        <v>2883</v>
      </c>
    </row>
    <row r="2885" spans="1:1" x14ac:dyDescent="0.25">
      <c r="A2885">
        <v>2884</v>
      </c>
    </row>
    <row r="2886" spans="1:1" x14ac:dyDescent="0.25">
      <c r="A2886">
        <v>2885</v>
      </c>
    </row>
    <row r="2887" spans="1:1" x14ac:dyDescent="0.25">
      <c r="A2887">
        <v>2886</v>
      </c>
    </row>
    <row r="2888" spans="1:1" x14ac:dyDescent="0.25">
      <c r="A2888">
        <v>2887</v>
      </c>
    </row>
    <row r="2889" spans="1:1" x14ac:dyDescent="0.25">
      <c r="A2889">
        <v>2888</v>
      </c>
    </row>
    <row r="2890" spans="1:1" x14ac:dyDescent="0.25">
      <c r="A2890">
        <v>2889</v>
      </c>
    </row>
    <row r="2891" spans="1:1" x14ac:dyDescent="0.25">
      <c r="A2891">
        <v>2890</v>
      </c>
    </row>
    <row r="2892" spans="1:1" x14ac:dyDescent="0.25">
      <c r="A2892">
        <v>2891</v>
      </c>
    </row>
    <row r="2893" spans="1:1" x14ac:dyDescent="0.25">
      <c r="A2893">
        <v>2892</v>
      </c>
    </row>
    <row r="2894" spans="1:1" x14ac:dyDescent="0.25">
      <c r="A2894">
        <v>2893</v>
      </c>
    </row>
    <row r="2895" spans="1:1" x14ac:dyDescent="0.25">
      <c r="A2895">
        <v>2894</v>
      </c>
    </row>
    <row r="2896" spans="1:1" x14ac:dyDescent="0.25">
      <c r="A2896">
        <v>2895</v>
      </c>
    </row>
    <row r="2897" spans="1:1" x14ac:dyDescent="0.25">
      <c r="A2897">
        <v>2896</v>
      </c>
    </row>
    <row r="2898" spans="1:1" x14ac:dyDescent="0.25">
      <c r="A2898">
        <v>2897</v>
      </c>
    </row>
    <row r="2899" spans="1:1" x14ac:dyDescent="0.25">
      <c r="A2899">
        <v>2898</v>
      </c>
    </row>
    <row r="2900" spans="1:1" x14ac:dyDescent="0.25">
      <c r="A2900">
        <v>2899</v>
      </c>
    </row>
    <row r="2901" spans="1:1" x14ac:dyDescent="0.25">
      <c r="A2901">
        <v>2900</v>
      </c>
    </row>
    <row r="2902" spans="1:1" x14ac:dyDescent="0.25">
      <c r="A2902">
        <v>2901</v>
      </c>
    </row>
    <row r="2903" spans="1:1" x14ac:dyDescent="0.25">
      <c r="A2903">
        <v>2902</v>
      </c>
    </row>
    <row r="2904" spans="1:1" x14ac:dyDescent="0.25">
      <c r="A2904">
        <v>2903</v>
      </c>
    </row>
    <row r="2905" spans="1:1" x14ac:dyDescent="0.25">
      <c r="A2905">
        <v>2904</v>
      </c>
    </row>
    <row r="2906" spans="1:1" x14ac:dyDescent="0.25">
      <c r="A2906">
        <v>2905</v>
      </c>
    </row>
    <row r="2907" spans="1:1" x14ac:dyDescent="0.25">
      <c r="A2907">
        <v>2906</v>
      </c>
    </row>
    <row r="2908" spans="1:1" x14ac:dyDescent="0.25">
      <c r="A2908">
        <v>2907</v>
      </c>
    </row>
    <row r="2909" spans="1:1" x14ac:dyDescent="0.25">
      <c r="A2909">
        <v>2908</v>
      </c>
    </row>
    <row r="2910" spans="1:1" x14ac:dyDescent="0.25">
      <c r="A2910">
        <v>2909</v>
      </c>
    </row>
    <row r="2911" spans="1:1" x14ac:dyDescent="0.25">
      <c r="A2911">
        <v>2910</v>
      </c>
    </row>
    <row r="2912" spans="1:1" x14ac:dyDescent="0.25">
      <c r="A2912">
        <v>2911</v>
      </c>
    </row>
    <row r="2913" spans="1:1" x14ac:dyDescent="0.25">
      <c r="A2913">
        <v>2912</v>
      </c>
    </row>
    <row r="2914" spans="1:1" x14ac:dyDescent="0.25">
      <c r="A2914">
        <v>2913</v>
      </c>
    </row>
    <row r="2915" spans="1:1" x14ac:dyDescent="0.25">
      <c r="A2915">
        <v>2914</v>
      </c>
    </row>
    <row r="2916" spans="1:1" x14ac:dyDescent="0.25">
      <c r="A2916">
        <v>2915</v>
      </c>
    </row>
    <row r="2917" spans="1:1" x14ac:dyDescent="0.25">
      <c r="A2917">
        <v>2916</v>
      </c>
    </row>
    <row r="2918" spans="1:1" x14ac:dyDescent="0.25">
      <c r="A2918">
        <v>2917</v>
      </c>
    </row>
    <row r="2919" spans="1:1" x14ac:dyDescent="0.25">
      <c r="A2919">
        <v>2918</v>
      </c>
    </row>
    <row r="2920" spans="1:1" x14ac:dyDescent="0.25">
      <c r="A2920">
        <v>2919</v>
      </c>
    </row>
    <row r="2921" spans="1:1" x14ac:dyDescent="0.25">
      <c r="A2921">
        <v>2920</v>
      </c>
    </row>
    <row r="2922" spans="1:1" x14ac:dyDescent="0.25">
      <c r="A2922">
        <v>2921</v>
      </c>
    </row>
    <row r="2923" spans="1:1" x14ac:dyDescent="0.25">
      <c r="A2923">
        <v>2922</v>
      </c>
    </row>
    <row r="2924" spans="1:1" x14ac:dyDescent="0.25">
      <c r="A2924">
        <v>2923</v>
      </c>
    </row>
    <row r="2925" spans="1:1" x14ac:dyDescent="0.25">
      <c r="A2925">
        <v>2924</v>
      </c>
    </row>
    <row r="2926" spans="1:1" x14ac:dyDescent="0.25">
      <c r="A2926">
        <v>2925</v>
      </c>
    </row>
    <row r="2927" spans="1:1" x14ac:dyDescent="0.25">
      <c r="A2927">
        <v>2926</v>
      </c>
    </row>
    <row r="2928" spans="1:1" x14ac:dyDescent="0.25">
      <c r="A2928">
        <v>2927</v>
      </c>
    </row>
    <row r="2929" spans="1:1" x14ac:dyDescent="0.25">
      <c r="A2929">
        <v>2928</v>
      </c>
    </row>
    <row r="2930" spans="1:1" x14ac:dyDescent="0.25">
      <c r="A2930">
        <v>2929</v>
      </c>
    </row>
    <row r="2931" spans="1:1" x14ac:dyDescent="0.25">
      <c r="A2931">
        <v>2930</v>
      </c>
    </row>
    <row r="2932" spans="1:1" x14ac:dyDescent="0.25">
      <c r="A2932">
        <v>2931</v>
      </c>
    </row>
    <row r="2933" spans="1:1" x14ac:dyDescent="0.25">
      <c r="A2933">
        <v>2932</v>
      </c>
    </row>
    <row r="2934" spans="1:1" x14ac:dyDescent="0.25">
      <c r="A2934">
        <v>2933</v>
      </c>
    </row>
    <row r="2935" spans="1:1" x14ac:dyDescent="0.25">
      <c r="A2935">
        <v>2934</v>
      </c>
    </row>
    <row r="2936" spans="1:1" x14ac:dyDescent="0.25">
      <c r="A2936">
        <v>2935</v>
      </c>
    </row>
    <row r="2937" spans="1:1" x14ac:dyDescent="0.25">
      <c r="A2937">
        <v>2936</v>
      </c>
    </row>
    <row r="2938" spans="1:1" x14ac:dyDescent="0.25">
      <c r="A2938">
        <v>2937</v>
      </c>
    </row>
    <row r="2939" spans="1:1" x14ac:dyDescent="0.25">
      <c r="A2939">
        <v>2938</v>
      </c>
    </row>
    <row r="2940" spans="1:1" x14ac:dyDescent="0.25">
      <c r="A2940">
        <v>2939</v>
      </c>
    </row>
    <row r="2941" spans="1:1" x14ac:dyDescent="0.25">
      <c r="A2941">
        <v>2940</v>
      </c>
    </row>
    <row r="2942" spans="1:1" x14ac:dyDescent="0.25">
      <c r="A2942">
        <v>2941</v>
      </c>
    </row>
    <row r="2943" spans="1:1" x14ac:dyDescent="0.25">
      <c r="A2943">
        <v>2942</v>
      </c>
    </row>
    <row r="2944" spans="1:1" x14ac:dyDescent="0.25">
      <c r="A2944">
        <v>2943</v>
      </c>
    </row>
    <row r="2945" spans="1:1" x14ac:dyDescent="0.25">
      <c r="A2945">
        <v>2944</v>
      </c>
    </row>
    <row r="2946" spans="1:1" x14ac:dyDescent="0.25">
      <c r="A2946">
        <v>2945</v>
      </c>
    </row>
    <row r="2947" spans="1:1" x14ac:dyDescent="0.25">
      <c r="A2947">
        <v>2946</v>
      </c>
    </row>
    <row r="2948" spans="1:1" x14ac:dyDescent="0.25">
      <c r="A2948">
        <v>2947</v>
      </c>
    </row>
    <row r="2949" spans="1:1" x14ac:dyDescent="0.25">
      <c r="A2949">
        <v>2948</v>
      </c>
    </row>
    <row r="2950" spans="1:1" x14ac:dyDescent="0.25">
      <c r="A2950">
        <v>2949</v>
      </c>
    </row>
    <row r="2951" spans="1:1" x14ac:dyDescent="0.25">
      <c r="A2951">
        <v>2950</v>
      </c>
    </row>
    <row r="2952" spans="1:1" x14ac:dyDescent="0.25">
      <c r="A2952">
        <v>2951</v>
      </c>
    </row>
    <row r="2953" spans="1:1" x14ac:dyDescent="0.25">
      <c r="A2953">
        <v>2952</v>
      </c>
    </row>
    <row r="2954" spans="1:1" x14ac:dyDescent="0.25">
      <c r="A2954">
        <v>2953</v>
      </c>
    </row>
    <row r="2955" spans="1:1" x14ac:dyDescent="0.25">
      <c r="A2955">
        <v>2954</v>
      </c>
    </row>
    <row r="2956" spans="1:1" x14ac:dyDescent="0.25">
      <c r="A2956">
        <v>2955</v>
      </c>
    </row>
    <row r="2957" spans="1:1" x14ac:dyDescent="0.25">
      <c r="A2957">
        <v>2956</v>
      </c>
    </row>
    <row r="2958" spans="1:1" x14ac:dyDescent="0.25">
      <c r="A2958">
        <v>2957</v>
      </c>
    </row>
    <row r="2959" spans="1:1" x14ac:dyDescent="0.25">
      <c r="A2959">
        <v>2958</v>
      </c>
    </row>
    <row r="2960" spans="1:1" x14ac:dyDescent="0.25">
      <c r="A2960">
        <v>2959</v>
      </c>
    </row>
    <row r="2961" spans="1:1" x14ac:dyDescent="0.25">
      <c r="A2961">
        <v>2960</v>
      </c>
    </row>
    <row r="2962" spans="1:1" x14ac:dyDescent="0.25">
      <c r="A2962">
        <v>2961</v>
      </c>
    </row>
    <row r="2963" spans="1:1" x14ac:dyDescent="0.25">
      <c r="A2963">
        <v>2962</v>
      </c>
    </row>
    <row r="2964" spans="1:1" x14ac:dyDescent="0.25">
      <c r="A2964">
        <v>2963</v>
      </c>
    </row>
    <row r="2965" spans="1:1" x14ac:dyDescent="0.25">
      <c r="A2965">
        <v>2964</v>
      </c>
    </row>
    <row r="2966" spans="1:1" x14ac:dyDescent="0.25">
      <c r="A2966">
        <v>2965</v>
      </c>
    </row>
    <row r="2967" spans="1:1" x14ac:dyDescent="0.25">
      <c r="A2967">
        <v>2966</v>
      </c>
    </row>
    <row r="2968" spans="1:1" x14ac:dyDescent="0.25">
      <c r="A2968">
        <v>2967</v>
      </c>
    </row>
    <row r="2969" spans="1:1" x14ac:dyDescent="0.25">
      <c r="A2969">
        <v>2968</v>
      </c>
    </row>
    <row r="2970" spans="1:1" x14ac:dyDescent="0.25">
      <c r="A2970">
        <v>2969</v>
      </c>
    </row>
    <row r="2971" spans="1:1" x14ac:dyDescent="0.25">
      <c r="A2971">
        <v>2970</v>
      </c>
    </row>
    <row r="2972" spans="1:1" x14ac:dyDescent="0.25">
      <c r="A2972">
        <v>2971</v>
      </c>
    </row>
    <row r="2973" spans="1:1" x14ac:dyDescent="0.25">
      <c r="A2973">
        <v>2972</v>
      </c>
    </row>
    <row r="2974" spans="1:1" x14ac:dyDescent="0.25">
      <c r="A2974">
        <v>2973</v>
      </c>
    </row>
    <row r="2975" spans="1:1" x14ac:dyDescent="0.25">
      <c r="A2975">
        <v>2974</v>
      </c>
    </row>
    <row r="2976" spans="1:1" x14ac:dyDescent="0.25">
      <c r="A2976">
        <v>2975</v>
      </c>
    </row>
    <row r="2977" spans="1:1" x14ac:dyDescent="0.25">
      <c r="A2977">
        <v>2976</v>
      </c>
    </row>
    <row r="2978" spans="1:1" x14ac:dyDescent="0.25">
      <c r="A2978">
        <v>2977</v>
      </c>
    </row>
    <row r="2979" spans="1:1" x14ac:dyDescent="0.25">
      <c r="A2979">
        <v>2978</v>
      </c>
    </row>
    <row r="2980" spans="1:1" x14ac:dyDescent="0.25">
      <c r="A2980">
        <v>2979</v>
      </c>
    </row>
    <row r="2981" spans="1:1" x14ac:dyDescent="0.25">
      <c r="A2981">
        <v>2980</v>
      </c>
    </row>
    <row r="2982" spans="1:1" x14ac:dyDescent="0.25">
      <c r="A2982">
        <v>2981</v>
      </c>
    </row>
    <row r="2983" spans="1:1" x14ac:dyDescent="0.25">
      <c r="A2983">
        <v>2982</v>
      </c>
    </row>
    <row r="2984" spans="1:1" x14ac:dyDescent="0.25">
      <c r="A2984">
        <v>2983</v>
      </c>
    </row>
    <row r="2985" spans="1:1" x14ac:dyDescent="0.25">
      <c r="A2985">
        <v>2984</v>
      </c>
    </row>
    <row r="2986" spans="1:1" x14ac:dyDescent="0.25">
      <c r="A2986">
        <v>2985</v>
      </c>
    </row>
    <row r="2987" spans="1:1" x14ac:dyDescent="0.25">
      <c r="A2987">
        <v>2986</v>
      </c>
    </row>
    <row r="2988" spans="1:1" x14ac:dyDescent="0.25">
      <c r="A2988">
        <v>2987</v>
      </c>
    </row>
    <row r="2989" spans="1:1" x14ac:dyDescent="0.25">
      <c r="A2989">
        <v>2988</v>
      </c>
    </row>
    <row r="2990" spans="1:1" x14ac:dyDescent="0.25">
      <c r="A2990">
        <v>2989</v>
      </c>
    </row>
    <row r="2991" spans="1:1" x14ac:dyDescent="0.25">
      <c r="A2991">
        <v>2990</v>
      </c>
    </row>
    <row r="2992" spans="1:1" x14ac:dyDescent="0.25">
      <c r="A2992">
        <v>2991</v>
      </c>
    </row>
    <row r="2993" spans="1:1" x14ac:dyDescent="0.25">
      <c r="A2993">
        <v>2992</v>
      </c>
    </row>
    <row r="2994" spans="1:1" x14ac:dyDescent="0.25">
      <c r="A2994">
        <v>2993</v>
      </c>
    </row>
    <row r="2995" spans="1:1" x14ac:dyDescent="0.25">
      <c r="A2995">
        <v>2994</v>
      </c>
    </row>
    <row r="2996" spans="1:1" x14ac:dyDescent="0.25">
      <c r="A2996">
        <v>2995</v>
      </c>
    </row>
    <row r="2997" spans="1:1" x14ac:dyDescent="0.25">
      <c r="A2997">
        <v>2996</v>
      </c>
    </row>
    <row r="2998" spans="1:1" x14ac:dyDescent="0.25">
      <c r="A2998">
        <v>2997</v>
      </c>
    </row>
    <row r="2999" spans="1:1" x14ac:dyDescent="0.25">
      <c r="A2999">
        <v>2998</v>
      </c>
    </row>
    <row r="3000" spans="1:1" x14ac:dyDescent="0.25">
      <c r="A3000">
        <v>2999</v>
      </c>
    </row>
    <row r="3001" spans="1:1" x14ac:dyDescent="0.25">
      <c r="A3001">
        <v>3000</v>
      </c>
    </row>
    <row r="3002" spans="1:1" x14ac:dyDescent="0.25">
      <c r="A3002">
        <v>3001</v>
      </c>
    </row>
    <row r="3003" spans="1:1" x14ac:dyDescent="0.25">
      <c r="A3003">
        <v>3002</v>
      </c>
    </row>
    <row r="3004" spans="1:1" x14ac:dyDescent="0.25">
      <c r="A3004">
        <v>3003</v>
      </c>
    </row>
    <row r="3005" spans="1:1" x14ac:dyDescent="0.25">
      <c r="A3005">
        <v>3004</v>
      </c>
    </row>
    <row r="3006" spans="1:1" x14ac:dyDescent="0.25">
      <c r="A3006">
        <v>3005</v>
      </c>
    </row>
    <row r="3007" spans="1:1" x14ac:dyDescent="0.25">
      <c r="A3007">
        <v>3006</v>
      </c>
    </row>
    <row r="3008" spans="1:1" x14ac:dyDescent="0.25">
      <c r="A3008">
        <v>3007</v>
      </c>
    </row>
    <row r="3009" spans="1:1" x14ac:dyDescent="0.25">
      <c r="A3009">
        <v>3008</v>
      </c>
    </row>
    <row r="3010" spans="1:1" x14ac:dyDescent="0.25">
      <c r="A3010">
        <v>3009</v>
      </c>
    </row>
    <row r="3011" spans="1:1" x14ac:dyDescent="0.25">
      <c r="A3011">
        <v>3010</v>
      </c>
    </row>
    <row r="3012" spans="1:1" x14ac:dyDescent="0.25">
      <c r="A3012">
        <v>3011</v>
      </c>
    </row>
    <row r="3013" spans="1:1" x14ac:dyDescent="0.25">
      <c r="A3013">
        <v>3012</v>
      </c>
    </row>
    <row r="3014" spans="1:1" x14ac:dyDescent="0.25">
      <c r="A3014">
        <v>3013</v>
      </c>
    </row>
    <row r="3015" spans="1:1" x14ac:dyDescent="0.25">
      <c r="A3015">
        <v>3014</v>
      </c>
    </row>
    <row r="3016" spans="1:1" x14ac:dyDescent="0.25">
      <c r="A3016">
        <v>3015</v>
      </c>
    </row>
    <row r="3017" spans="1:1" x14ac:dyDescent="0.25">
      <c r="A3017">
        <v>3016</v>
      </c>
    </row>
    <row r="3018" spans="1:1" x14ac:dyDescent="0.25">
      <c r="A3018">
        <v>3017</v>
      </c>
    </row>
    <row r="3019" spans="1:1" x14ac:dyDescent="0.25">
      <c r="A3019">
        <v>3018</v>
      </c>
    </row>
    <row r="3020" spans="1:1" x14ac:dyDescent="0.25">
      <c r="A3020">
        <v>3019</v>
      </c>
    </row>
    <row r="3021" spans="1:1" x14ac:dyDescent="0.25">
      <c r="A3021">
        <v>3020</v>
      </c>
    </row>
    <row r="3022" spans="1:1" x14ac:dyDescent="0.25">
      <c r="A3022">
        <v>3021</v>
      </c>
    </row>
    <row r="3023" spans="1:1" x14ac:dyDescent="0.25">
      <c r="A3023">
        <v>3022</v>
      </c>
    </row>
    <row r="3024" spans="1:1" x14ac:dyDescent="0.25">
      <c r="A3024">
        <v>3023</v>
      </c>
    </row>
    <row r="3025" spans="1:1" x14ac:dyDescent="0.25">
      <c r="A3025">
        <v>3024</v>
      </c>
    </row>
    <row r="3026" spans="1:1" x14ac:dyDescent="0.25">
      <c r="A3026">
        <v>3025</v>
      </c>
    </row>
    <row r="3027" spans="1:1" x14ac:dyDescent="0.25">
      <c r="A3027">
        <v>3026</v>
      </c>
    </row>
    <row r="3028" spans="1:1" x14ac:dyDescent="0.25">
      <c r="A3028">
        <v>3027</v>
      </c>
    </row>
    <row r="3029" spans="1:1" x14ac:dyDescent="0.25">
      <c r="A3029">
        <v>3028</v>
      </c>
    </row>
    <row r="3030" spans="1:1" x14ac:dyDescent="0.25">
      <c r="A3030">
        <v>3029</v>
      </c>
    </row>
    <row r="3031" spans="1:1" x14ac:dyDescent="0.25">
      <c r="A3031">
        <v>3030</v>
      </c>
    </row>
    <row r="3032" spans="1:1" x14ac:dyDescent="0.25">
      <c r="A3032">
        <v>3031</v>
      </c>
    </row>
    <row r="3033" spans="1:1" x14ac:dyDescent="0.25">
      <c r="A3033">
        <v>3032</v>
      </c>
    </row>
    <row r="3034" spans="1:1" x14ac:dyDescent="0.25">
      <c r="A3034">
        <v>3033</v>
      </c>
    </row>
    <row r="3035" spans="1:1" x14ac:dyDescent="0.25">
      <c r="A3035">
        <v>3034</v>
      </c>
    </row>
    <row r="3036" spans="1:1" x14ac:dyDescent="0.25">
      <c r="A3036">
        <v>3035</v>
      </c>
    </row>
    <row r="3037" spans="1:1" x14ac:dyDescent="0.25">
      <c r="A3037">
        <v>3036</v>
      </c>
    </row>
    <row r="3038" spans="1:1" x14ac:dyDescent="0.25">
      <c r="A3038">
        <v>3037</v>
      </c>
    </row>
    <row r="3039" spans="1:1" x14ac:dyDescent="0.25">
      <c r="A3039">
        <v>3038</v>
      </c>
    </row>
    <row r="3040" spans="1:1" x14ac:dyDescent="0.25">
      <c r="A3040">
        <v>3039</v>
      </c>
    </row>
    <row r="3041" spans="1:1" x14ac:dyDescent="0.25">
      <c r="A3041">
        <v>3040</v>
      </c>
    </row>
    <row r="3042" spans="1:1" x14ac:dyDescent="0.25">
      <c r="A3042">
        <v>3041</v>
      </c>
    </row>
    <row r="3043" spans="1:1" x14ac:dyDescent="0.25">
      <c r="A3043">
        <v>3042</v>
      </c>
    </row>
    <row r="3044" spans="1:1" x14ac:dyDescent="0.25">
      <c r="A3044">
        <v>3043</v>
      </c>
    </row>
    <row r="3045" spans="1:1" x14ac:dyDescent="0.25">
      <c r="A3045">
        <v>3044</v>
      </c>
    </row>
    <row r="3046" spans="1:1" x14ac:dyDescent="0.25">
      <c r="A3046">
        <v>3045</v>
      </c>
    </row>
    <row r="3047" spans="1:1" x14ac:dyDescent="0.25">
      <c r="A3047">
        <v>3046</v>
      </c>
    </row>
    <row r="3048" spans="1:1" x14ac:dyDescent="0.25">
      <c r="A3048">
        <v>3047</v>
      </c>
    </row>
    <row r="3049" spans="1:1" x14ac:dyDescent="0.25">
      <c r="A3049">
        <v>3048</v>
      </c>
    </row>
    <row r="3050" spans="1:1" x14ac:dyDescent="0.25">
      <c r="A3050">
        <v>3049</v>
      </c>
    </row>
    <row r="3051" spans="1:1" x14ac:dyDescent="0.25">
      <c r="A3051">
        <v>3050</v>
      </c>
    </row>
    <row r="3052" spans="1:1" x14ac:dyDescent="0.25">
      <c r="A3052">
        <v>3051</v>
      </c>
    </row>
    <row r="3053" spans="1:1" x14ac:dyDescent="0.25">
      <c r="A3053">
        <v>3052</v>
      </c>
    </row>
    <row r="3054" spans="1:1" x14ac:dyDescent="0.25">
      <c r="A3054">
        <v>3053</v>
      </c>
    </row>
    <row r="3055" spans="1:1" x14ac:dyDescent="0.25">
      <c r="A3055">
        <v>3054</v>
      </c>
    </row>
    <row r="3056" spans="1:1" x14ac:dyDescent="0.25">
      <c r="A3056">
        <v>3055</v>
      </c>
    </row>
    <row r="3057" spans="1:1" x14ac:dyDescent="0.25">
      <c r="A3057">
        <v>3056</v>
      </c>
    </row>
    <row r="3058" spans="1:1" x14ac:dyDescent="0.25">
      <c r="A3058">
        <v>3057</v>
      </c>
    </row>
    <row r="3059" spans="1:1" x14ac:dyDescent="0.25">
      <c r="A3059">
        <v>3058</v>
      </c>
    </row>
    <row r="3060" spans="1:1" x14ac:dyDescent="0.25">
      <c r="A3060">
        <v>3059</v>
      </c>
    </row>
    <row r="3061" spans="1:1" x14ac:dyDescent="0.25">
      <c r="A3061">
        <v>3060</v>
      </c>
    </row>
    <row r="3062" spans="1:1" x14ac:dyDescent="0.25">
      <c r="A3062">
        <v>3061</v>
      </c>
    </row>
    <row r="3063" spans="1:1" x14ac:dyDescent="0.25">
      <c r="A3063">
        <v>3062</v>
      </c>
    </row>
    <row r="3064" spans="1:1" x14ac:dyDescent="0.25">
      <c r="A3064">
        <v>3063</v>
      </c>
    </row>
    <row r="3065" spans="1:1" x14ac:dyDescent="0.25">
      <c r="A3065">
        <v>3064</v>
      </c>
    </row>
    <row r="3066" spans="1:1" x14ac:dyDescent="0.25">
      <c r="A3066">
        <v>3065</v>
      </c>
    </row>
    <row r="3067" spans="1:1" x14ac:dyDescent="0.25">
      <c r="A3067">
        <v>3066</v>
      </c>
    </row>
    <row r="3068" spans="1:1" x14ac:dyDescent="0.25">
      <c r="A3068">
        <v>3067</v>
      </c>
    </row>
    <row r="3069" spans="1:1" x14ac:dyDescent="0.25">
      <c r="A3069">
        <v>3068</v>
      </c>
    </row>
    <row r="3070" spans="1:1" x14ac:dyDescent="0.25">
      <c r="A3070">
        <v>3069</v>
      </c>
    </row>
    <row r="3071" spans="1:1" x14ac:dyDescent="0.25">
      <c r="A3071">
        <v>3070</v>
      </c>
    </row>
    <row r="3072" spans="1:1" x14ac:dyDescent="0.25">
      <c r="A3072">
        <v>3071</v>
      </c>
    </row>
    <row r="3073" spans="1:1" x14ac:dyDescent="0.25">
      <c r="A3073">
        <v>3072</v>
      </c>
    </row>
    <row r="3074" spans="1:1" x14ac:dyDescent="0.25">
      <c r="A3074">
        <v>3073</v>
      </c>
    </row>
    <row r="3075" spans="1:1" x14ac:dyDescent="0.25">
      <c r="A3075">
        <v>3074</v>
      </c>
    </row>
    <row r="3076" spans="1:1" x14ac:dyDescent="0.25">
      <c r="A3076">
        <v>3075</v>
      </c>
    </row>
    <row r="3077" spans="1:1" x14ac:dyDescent="0.25">
      <c r="A3077">
        <v>3076</v>
      </c>
    </row>
    <row r="3078" spans="1:1" x14ac:dyDescent="0.25">
      <c r="A3078">
        <v>3077</v>
      </c>
    </row>
    <row r="3079" spans="1:1" x14ac:dyDescent="0.25">
      <c r="A3079">
        <v>3078</v>
      </c>
    </row>
    <row r="3080" spans="1:1" x14ac:dyDescent="0.25">
      <c r="A3080">
        <v>3079</v>
      </c>
    </row>
    <row r="3081" spans="1:1" x14ac:dyDescent="0.25">
      <c r="A3081">
        <v>3080</v>
      </c>
    </row>
    <row r="3082" spans="1:1" x14ac:dyDescent="0.25">
      <c r="A3082">
        <v>3081</v>
      </c>
    </row>
    <row r="3083" spans="1:1" x14ac:dyDescent="0.25">
      <c r="A3083">
        <v>3082</v>
      </c>
    </row>
    <row r="3084" spans="1:1" x14ac:dyDescent="0.25">
      <c r="A3084">
        <v>3083</v>
      </c>
    </row>
    <row r="3085" spans="1:1" x14ac:dyDescent="0.25">
      <c r="A3085">
        <v>3084</v>
      </c>
    </row>
    <row r="3086" spans="1:1" x14ac:dyDescent="0.25">
      <c r="A3086">
        <v>3085</v>
      </c>
    </row>
    <row r="3087" spans="1:1" x14ac:dyDescent="0.25">
      <c r="A3087">
        <v>3086</v>
      </c>
    </row>
    <row r="3088" spans="1:1" x14ac:dyDescent="0.25">
      <c r="A3088">
        <v>3087</v>
      </c>
    </row>
    <row r="3089" spans="1:1" x14ac:dyDescent="0.25">
      <c r="A3089">
        <v>3088</v>
      </c>
    </row>
    <row r="3090" spans="1:1" x14ac:dyDescent="0.25">
      <c r="A3090">
        <v>3089</v>
      </c>
    </row>
    <row r="3091" spans="1:1" x14ac:dyDescent="0.25">
      <c r="A3091">
        <v>3090</v>
      </c>
    </row>
    <row r="3092" spans="1:1" x14ac:dyDescent="0.25">
      <c r="A3092">
        <v>3091</v>
      </c>
    </row>
    <row r="3093" spans="1:1" x14ac:dyDescent="0.25">
      <c r="A3093">
        <v>3092</v>
      </c>
    </row>
    <row r="3094" spans="1:1" x14ac:dyDescent="0.25">
      <c r="A3094">
        <v>3093</v>
      </c>
    </row>
    <row r="3095" spans="1:1" x14ac:dyDescent="0.25">
      <c r="A3095">
        <v>3094</v>
      </c>
    </row>
    <row r="3096" spans="1:1" x14ac:dyDescent="0.25">
      <c r="A3096">
        <v>3095</v>
      </c>
    </row>
    <row r="3097" spans="1:1" x14ac:dyDescent="0.25">
      <c r="A3097">
        <v>3096</v>
      </c>
    </row>
    <row r="3098" spans="1:1" x14ac:dyDescent="0.25">
      <c r="A3098">
        <v>3097</v>
      </c>
    </row>
    <row r="3099" spans="1:1" x14ac:dyDescent="0.25">
      <c r="A3099">
        <v>3098</v>
      </c>
    </row>
    <row r="3100" spans="1:1" x14ac:dyDescent="0.25">
      <c r="A3100">
        <v>3099</v>
      </c>
    </row>
    <row r="3101" spans="1:1" x14ac:dyDescent="0.25">
      <c r="A3101">
        <v>3100</v>
      </c>
    </row>
    <row r="3102" spans="1:1" x14ac:dyDescent="0.25">
      <c r="A3102">
        <v>3101</v>
      </c>
    </row>
    <row r="3103" spans="1:1" x14ac:dyDescent="0.25">
      <c r="A3103">
        <v>3102</v>
      </c>
    </row>
    <row r="3104" spans="1:1" x14ac:dyDescent="0.25">
      <c r="A3104">
        <v>3103</v>
      </c>
    </row>
    <row r="3105" spans="1:1" x14ac:dyDescent="0.25">
      <c r="A3105">
        <v>3104</v>
      </c>
    </row>
    <row r="3106" spans="1:1" x14ac:dyDescent="0.25">
      <c r="A3106">
        <v>3105</v>
      </c>
    </row>
    <row r="3107" spans="1:1" x14ac:dyDescent="0.25">
      <c r="A3107">
        <v>3106</v>
      </c>
    </row>
    <row r="3108" spans="1:1" x14ac:dyDescent="0.25">
      <c r="A3108">
        <v>3107</v>
      </c>
    </row>
    <row r="3109" spans="1:1" x14ac:dyDescent="0.25">
      <c r="A3109">
        <v>3108</v>
      </c>
    </row>
    <row r="3110" spans="1:1" x14ac:dyDescent="0.25">
      <c r="A3110">
        <v>3109</v>
      </c>
    </row>
    <row r="3111" spans="1:1" x14ac:dyDescent="0.25">
      <c r="A3111">
        <v>3110</v>
      </c>
    </row>
    <row r="3112" spans="1:1" x14ac:dyDescent="0.25">
      <c r="A3112">
        <v>3111</v>
      </c>
    </row>
    <row r="3113" spans="1:1" x14ac:dyDescent="0.25">
      <c r="A3113">
        <v>3112</v>
      </c>
    </row>
    <row r="3114" spans="1:1" x14ac:dyDescent="0.25">
      <c r="A3114">
        <v>3113</v>
      </c>
    </row>
    <row r="3115" spans="1:1" x14ac:dyDescent="0.25">
      <c r="A3115">
        <v>3114</v>
      </c>
    </row>
    <row r="3116" spans="1:1" x14ac:dyDescent="0.25">
      <c r="A3116">
        <v>3115</v>
      </c>
    </row>
    <row r="3117" spans="1:1" x14ac:dyDescent="0.25">
      <c r="A3117">
        <v>3116</v>
      </c>
    </row>
    <row r="3118" spans="1:1" x14ac:dyDescent="0.25">
      <c r="A3118">
        <v>3117</v>
      </c>
    </row>
    <row r="3119" spans="1:1" x14ac:dyDescent="0.25">
      <c r="A3119">
        <v>3118</v>
      </c>
    </row>
    <row r="3120" spans="1:1" x14ac:dyDescent="0.25">
      <c r="A3120">
        <v>3119</v>
      </c>
    </row>
    <row r="3121" spans="1:1" x14ac:dyDescent="0.25">
      <c r="A3121">
        <v>3120</v>
      </c>
    </row>
    <row r="3122" spans="1:1" x14ac:dyDescent="0.25">
      <c r="A3122">
        <v>3121</v>
      </c>
    </row>
    <row r="3123" spans="1:1" x14ac:dyDescent="0.25">
      <c r="A3123">
        <v>3122</v>
      </c>
    </row>
    <row r="3124" spans="1:1" x14ac:dyDescent="0.25">
      <c r="A3124">
        <v>3123</v>
      </c>
    </row>
    <row r="3125" spans="1:1" x14ac:dyDescent="0.25">
      <c r="A3125">
        <v>3124</v>
      </c>
    </row>
    <row r="3126" spans="1:1" x14ac:dyDescent="0.25">
      <c r="A3126">
        <v>3125</v>
      </c>
    </row>
    <row r="3127" spans="1:1" x14ac:dyDescent="0.25">
      <c r="A3127">
        <v>3126</v>
      </c>
    </row>
    <row r="3128" spans="1:1" x14ac:dyDescent="0.25">
      <c r="A3128">
        <v>3127</v>
      </c>
    </row>
    <row r="3129" spans="1:1" x14ac:dyDescent="0.25">
      <c r="A3129">
        <v>3128</v>
      </c>
    </row>
    <row r="3130" spans="1:1" x14ac:dyDescent="0.25">
      <c r="A3130">
        <v>3129</v>
      </c>
    </row>
    <row r="3131" spans="1:1" x14ac:dyDescent="0.25">
      <c r="A3131">
        <v>3130</v>
      </c>
    </row>
    <row r="3132" spans="1:1" x14ac:dyDescent="0.25">
      <c r="A3132">
        <v>3131</v>
      </c>
    </row>
    <row r="3133" spans="1:1" x14ac:dyDescent="0.25">
      <c r="A3133">
        <v>3132</v>
      </c>
    </row>
    <row r="3134" spans="1:1" x14ac:dyDescent="0.25">
      <c r="A3134">
        <v>3133</v>
      </c>
    </row>
    <row r="3135" spans="1:1" x14ac:dyDescent="0.25">
      <c r="A3135">
        <v>3134</v>
      </c>
    </row>
    <row r="3136" spans="1:1" x14ac:dyDescent="0.25">
      <c r="A3136">
        <v>3135</v>
      </c>
    </row>
    <row r="3137" spans="1:1" x14ac:dyDescent="0.25">
      <c r="A3137">
        <v>3136</v>
      </c>
    </row>
    <row r="3138" spans="1:1" x14ac:dyDescent="0.25">
      <c r="A3138">
        <v>3137</v>
      </c>
    </row>
    <row r="3139" spans="1:1" x14ac:dyDescent="0.25">
      <c r="A3139">
        <v>3138</v>
      </c>
    </row>
    <row r="3140" spans="1:1" x14ac:dyDescent="0.25">
      <c r="A3140">
        <v>3139</v>
      </c>
    </row>
    <row r="3141" spans="1:1" x14ac:dyDescent="0.25">
      <c r="A3141">
        <v>3140</v>
      </c>
    </row>
    <row r="3142" spans="1:1" x14ac:dyDescent="0.25">
      <c r="A3142">
        <v>3141</v>
      </c>
    </row>
    <row r="3143" spans="1:1" x14ac:dyDescent="0.25">
      <c r="A3143">
        <v>3142</v>
      </c>
    </row>
    <row r="3144" spans="1:1" x14ac:dyDescent="0.25">
      <c r="A3144">
        <v>3143</v>
      </c>
    </row>
    <row r="3145" spans="1:1" x14ac:dyDescent="0.25">
      <c r="A3145">
        <v>3144</v>
      </c>
    </row>
    <row r="3146" spans="1:1" x14ac:dyDescent="0.25">
      <c r="A3146">
        <v>3145</v>
      </c>
    </row>
    <row r="3147" spans="1:1" x14ac:dyDescent="0.25">
      <c r="A3147">
        <v>3146</v>
      </c>
    </row>
    <row r="3148" spans="1:1" x14ac:dyDescent="0.25">
      <c r="A3148">
        <v>3147</v>
      </c>
    </row>
    <row r="3149" spans="1:1" x14ac:dyDescent="0.25">
      <c r="A3149">
        <v>3148</v>
      </c>
    </row>
    <row r="3150" spans="1:1" x14ac:dyDescent="0.25">
      <c r="A3150">
        <v>3149</v>
      </c>
    </row>
    <row r="3151" spans="1:1" x14ac:dyDescent="0.25">
      <c r="A3151">
        <v>3150</v>
      </c>
    </row>
    <row r="3152" spans="1:1" x14ac:dyDescent="0.25">
      <c r="A3152">
        <v>3151</v>
      </c>
    </row>
    <row r="3153" spans="1:1" x14ac:dyDescent="0.25">
      <c r="A3153">
        <v>3152</v>
      </c>
    </row>
    <row r="3154" spans="1:1" x14ac:dyDescent="0.25">
      <c r="A3154">
        <v>3153</v>
      </c>
    </row>
    <row r="3155" spans="1:1" x14ac:dyDescent="0.25">
      <c r="A3155">
        <v>3154</v>
      </c>
    </row>
    <row r="3156" spans="1:1" x14ac:dyDescent="0.25">
      <c r="A3156">
        <v>3155</v>
      </c>
    </row>
    <row r="3157" spans="1:1" x14ac:dyDescent="0.25">
      <c r="A3157">
        <v>3156</v>
      </c>
    </row>
    <row r="3158" spans="1:1" x14ac:dyDescent="0.25">
      <c r="A3158">
        <v>3157</v>
      </c>
    </row>
    <row r="3159" spans="1:1" x14ac:dyDescent="0.25">
      <c r="A3159">
        <v>3158</v>
      </c>
    </row>
    <row r="3160" spans="1:1" x14ac:dyDescent="0.25">
      <c r="A3160">
        <v>3159</v>
      </c>
    </row>
    <row r="3161" spans="1:1" x14ac:dyDescent="0.25">
      <c r="A3161">
        <v>3160</v>
      </c>
    </row>
    <row r="3162" spans="1:1" x14ac:dyDescent="0.25">
      <c r="A3162">
        <v>3161</v>
      </c>
    </row>
    <row r="3163" spans="1:1" x14ac:dyDescent="0.25">
      <c r="A3163">
        <v>3162</v>
      </c>
    </row>
    <row r="3164" spans="1:1" x14ac:dyDescent="0.25">
      <c r="A3164">
        <v>3163</v>
      </c>
    </row>
    <row r="3165" spans="1:1" x14ac:dyDescent="0.25">
      <c r="A3165">
        <v>3164</v>
      </c>
    </row>
    <row r="3166" spans="1:1" x14ac:dyDescent="0.25">
      <c r="A3166">
        <v>3165</v>
      </c>
    </row>
    <row r="3167" spans="1:1" x14ac:dyDescent="0.25">
      <c r="A3167">
        <v>3166</v>
      </c>
    </row>
    <row r="3168" spans="1:1" x14ac:dyDescent="0.25">
      <c r="A3168">
        <v>3167</v>
      </c>
    </row>
    <row r="3169" spans="1:1" x14ac:dyDescent="0.25">
      <c r="A3169">
        <v>3168</v>
      </c>
    </row>
    <row r="3170" spans="1:1" x14ac:dyDescent="0.25">
      <c r="A3170">
        <v>3169</v>
      </c>
    </row>
    <row r="3171" spans="1:1" x14ac:dyDescent="0.25">
      <c r="A3171">
        <v>3170</v>
      </c>
    </row>
    <row r="3172" spans="1:1" x14ac:dyDescent="0.25">
      <c r="A3172">
        <v>3171</v>
      </c>
    </row>
    <row r="3173" spans="1:1" x14ac:dyDescent="0.25">
      <c r="A3173">
        <v>3172</v>
      </c>
    </row>
    <row r="3174" spans="1:1" x14ac:dyDescent="0.25">
      <c r="A3174">
        <v>3173</v>
      </c>
    </row>
    <row r="3175" spans="1:1" x14ac:dyDescent="0.25">
      <c r="A3175">
        <v>3174</v>
      </c>
    </row>
    <row r="3176" spans="1:1" x14ac:dyDescent="0.25">
      <c r="A3176">
        <v>3175</v>
      </c>
    </row>
    <row r="3177" spans="1:1" x14ac:dyDescent="0.25">
      <c r="A3177">
        <v>3176</v>
      </c>
    </row>
    <row r="3178" spans="1:1" x14ac:dyDescent="0.25">
      <c r="A3178">
        <v>3177</v>
      </c>
    </row>
    <row r="3179" spans="1:1" x14ac:dyDescent="0.25">
      <c r="A3179">
        <v>3178</v>
      </c>
    </row>
    <row r="3180" spans="1:1" x14ac:dyDescent="0.25">
      <c r="A3180">
        <v>3179</v>
      </c>
    </row>
    <row r="3181" spans="1:1" x14ac:dyDescent="0.25">
      <c r="A3181">
        <v>3180</v>
      </c>
    </row>
    <row r="3182" spans="1:1" x14ac:dyDescent="0.25">
      <c r="A3182">
        <v>3181</v>
      </c>
    </row>
    <row r="3183" spans="1:1" x14ac:dyDescent="0.25">
      <c r="A3183">
        <v>3182</v>
      </c>
    </row>
    <row r="3184" spans="1:1" x14ac:dyDescent="0.25">
      <c r="A3184">
        <v>3183</v>
      </c>
    </row>
    <row r="3185" spans="1:1" x14ac:dyDescent="0.25">
      <c r="A3185">
        <v>3184</v>
      </c>
    </row>
    <row r="3186" spans="1:1" x14ac:dyDescent="0.25">
      <c r="A3186">
        <v>3185</v>
      </c>
    </row>
    <row r="3187" spans="1:1" x14ac:dyDescent="0.25">
      <c r="A3187">
        <v>3186</v>
      </c>
    </row>
    <row r="3188" spans="1:1" x14ac:dyDescent="0.25">
      <c r="A3188">
        <v>3187</v>
      </c>
    </row>
    <row r="3189" spans="1:1" x14ac:dyDescent="0.25">
      <c r="A3189">
        <v>3188</v>
      </c>
    </row>
    <row r="3190" spans="1:1" x14ac:dyDescent="0.25">
      <c r="A3190">
        <v>3189</v>
      </c>
    </row>
    <row r="3191" spans="1:1" x14ac:dyDescent="0.25">
      <c r="A3191">
        <v>3190</v>
      </c>
    </row>
    <row r="3192" spans="1:1" x14ac:dyDescent="0.25">
      <c r="A3192">
        <v>3191</v>
      </c>
    </row>
    <row r="3193" spans="1:1" x14ac:dyDescent="0.25">
      <c r="A3193">
        <v>3192</v>
      </c>
    </row>
    <row r="3194" spans="1:1" x14ac:dyDescent="0.25">
      <c r="A3194">
        <v>3193</v>
      </c>
    </row>
    <row r="3195" spans="1:1" x14ac:dyDescent="0.25">
      <c r="A3195">
        <v>3194</v>
      </c>
    </row>
    <row r="3196" spans="1:1" x14ac:dyDescent="0.25">
      <c r="A3196">
        <v>3195</v>
      </c>
    </row>
    <row r="3197" spans="1:1" x14ac:dyDescent="0.25">
      <c r="A3197">
        <v>3196</v>
      </c>
    </row>
    <row r="3198" spans="1:1" x14ac:dyDescent="0.25">
      <c r="A3198">
        <v>3197</v>
      </c>
    </row>
    <row r="3199" spans="1:1" x14ac:dyDescent="0.25">
      <c r="A3199">
        <v>3198</v>
      </c>
    </row>
    <row r="3200" spans="1:1" x14ac:dyDescent="0.25">
      <c r="A3200">
        <v>3199</v>
      </c>
    </row>
    <row r="3201" spans="1:1" x14ac:dyDescent="0.25">
      <c r="A3201">
        <v>3200</v>
      </c>
    </row>
    <row r="3202" spans="1:1" x14ac:dyDescent="0.25">
      <c r="A3202">
        <v>3201</v>
      </c>
    </row>
    <row r="3203" spans="1:1" x14ac:dyDescent="0.25">
      <c r="A3203">
        <v>3202</v>
      </c>
    </row>
    <row r="3204" spans="1:1" x14ac:dyDescent="0.25">
      <c r="A3204">
        <v>3203</v>
      </c>
    </row>
    <row r="3205" spans="1:1" x14ac:dyDescent="0.25">
      <c r="A3205">
        <v>3204</v>
      </c>
    </row>
    <row r="3206" spans="1:1" x14ac:dyDescent="0.25">
      <c r="A3206">
        <v>3205</v>
      </c>
    </row>
    <row r="3207" spans="1:1" x14ac:dyDescent="0.25">
      <c r="A3207">
        <v>3206</v>
      </c>
    </row>
    <row r="3208" spans="1:1" x14ac:dyDescent="0.25">
      <c r="A3208">
        <v>3207</v>
      </c>
    </row>
    <row r="3209" spans="1:1" x14ac:dyDescent="0.25">
      <c r="A3209">
        <v>3208</v>
      </c>
    </row>
    <row r="3210" spans="1:1" x14ac:dyDescent="0.25">
      <c r="A3210">
        <v>3209</v>
      </c>
    </row>
    <row r="3211" spans="1:1" x14ac:dyDescent="0.25">
      <c r="A3211">
        <v>3210</v>
      </c>
    </row>
    <row r="3212" spans="1:1" x14ac:dyDescent="0.25">
      <c r="A3212">
        <v>3211</v>
      </c>
    </row>
    <row r="3213" spans="1:1" x14ac:dyDescent="0.25">
      <c r="A3213">
        <v>3212</v>
      </c>
    </row>
    <row r="3214" spans="1:1" x14ac:dyDescent="0.25">
      <c r="A3214">
        <v>3213</v>
      </c>
    </row>
    <row r="3215" spans="1:1" x14ac:dyDescent="0.25">
      <c r="A3215">
        <v>3214</v>
      </c>
    </row>
    <row r="3216" spans="1:1" x14ac:dyDescent="0.25">
      <c r="A3216">
        <v>3215</v>
      </c>
    </row>
    <row r="3217" spans="1:1" x14ac:dyDescent="0.25">
      <c r="A3217">
        <v>3216</v>
      </c>
    </row>
    <row r="3218" spans="1:1" x14ac:dyDescent="0.25">
      <c r="A3218">
        <v>3217</v>
      </c>
    </row>
    <row r="3219" spans="1:1" x14ac:dyDescent="0.25">
      <c r="A3219">
        <v>3218</v>
      </c>
    </row>
    <row r="3220" spans="1:1" x14ac:dyDescent="0.25">
      <c r="A3220">
        <v>3219</v>
      </c>
    </row>
    <row r="3221" spans="1:1" x14ac:dyDescent="0.25">
      <c r="A3221">
        <v>3220</v>
      </c>
    </row>
    <row r="3222" spans="1:1" x14ac:dyDescent="0.25">
      <c r="A3222">
        <v>3221</v>
      </c>
    </row>
    <row r="3223" spans="1:1" x14ac:dyDescent="0.25">
      <c r="A3223">
        <v>3222</v>
      </c>
    </row>
    <row r="3224" spans="1:1" x14ac:dyDescent="0.25">
      <c r="A3224">
        <v>3223</v>
      </c>
    </row>
    <row r="3225" spans="1:1" x14ac:dyDescent="0.25">
      <c r="A3225">
        <v>3224</v>
      </c>
    </row>
    <row r="3226" spans="1:1" x14ac:dyDescent="0.25">
      <c r="A3226">
        <v>3225</v>
      </c>
    </row>
    <row r="3227" spans="1:1" x14ac:dyDescent="0.25">
      <c r="A3227">
        <v>3226</v>
      </c>
    </row>
    <row r="3228" spans="1:1" x14ac:dyDescent="0.25">
      <c r="A3228">
        <v>3227</v>
      </c>
    </row>
    <row r="3229" spans="1:1" x14ac:dyDescent="0.25">
      <c r="A3229">
        <v>3228</v>
      </c>
    </row>
    <row r="3230" spans="1:1" x14ac:dyDescent="0.25">
      <c r="A3230">
        <v>3229</v>
      </c>
    </row>
    <row r="3231" spans="1:1" x14ac:dyDescent="0.25">
      <c r="A3231">
        <v>3230</v>
      </c>
    </row>
    <row r="3232" spans="1:1" x14ac:dyDescent="0.25">
      <c r="A3232">
        <v>3231</v>
      </c>
    </row>
    <row r="3233" spans="1:1" x14ac:dyDescent="0.25">
      <c r="A3233">
        <v>3232</v>
      </c>
    </row>
    <row r="3234" spans="1:1" x14ac:dyDescent="0.25">
      <c r="A3234">
        <v>3233</v>
      </c>
    </row>
    <row r="3235" spans="1:1" x14ac:dyDescent="0.25">
      <c r="A3235">
        <v>3234</v>
      </c>
    </row>
    <row r="3236" spans="1:1" x14ac:dyDescent="0.25">
      <c r="A3236">
        <v>3235</v>
      </c>
    </row>
    <row r="3237" spans="1:1" x14ac:dyDescent="0.25">
      <c r="A3237">
        <v>3236</v>
      </c>
    </row>
    <row r="3238" spans="1:1" x14ac:dyDescent="0.25">
      <c r="A3238">
        <v>3237</v>
      </c>
    </row>
    <row r="3239" spans="1:1" x14ac:dyDescent="0.25">
      <c r="A3239">
        <v>3238</v>
      </c>
    </row>
    <row r="3240" spans="1:1" x14ac:dyDescent="0.25">
      <c r="A3240">
        <v>3239</v>
      </c>
    </row>
    <row r="3241" spans="1:1" x14ac:dyDescent="0.25">
      <c r="A3241">
        <v>3240</v>
      </c>
    </row>
    <row r="3242" spans="1:1" x14ac:dyDescent="0.25">
      <c r="A3242">
        <v>3241</v>
      </c>
    </row>
    <row r="3243" spans="1:1" x14ac:dyDescent="0.25">
      <c r="A3243">
        <v>3242</v>
      </c>
    </row>
    <row r="3244" spans="1:1" x14ac:dyDescent="0.25">
      <c r="A3244">
        <v>3243</v>
      </c>
    </row>
    <row r="3245" spans="1:1" x14ac:dyDescent="0.25">
      <c r="A3245">
        <v>3244</v>
      </c>
    </row>
    <row r="3246" spans="1:1" x14ac:dyDescent="0.25">
      <c r="A3246">
        <v>3245</v>
      </c>
    </row>
    <row r="3247" spans="1:1" x14ac:dyDescent="0.25">
      <c r="A3247">
        <v>3246</v>
      </c>
    </row>
    <row r="3248" spans="1:1" x14ac:dyDescent="0.25">
      <c r="A3248">
        <v>3247</v>
      </c>
    </row>
    <row r="3249" spans="1:1" x14ac:dyDescent="0.25">
      <c r="A3249">
        <v>3248</v>
      </c>
    </row>
    <row r="3250" spans="1:1" x14ac:dyDescent="0.25">
      <c r="A3250">
        <v>3249</v>
      </c>
    </row>
    <row r="3251" spans="1:1" x14ac:dyDescent="0.25">
      <c r="A3251">
        <v>3250</v>
      </c>
    </row>
    <row r="3252" spans="1:1" x14ac:dyDescent="0.25">
      <c r="A3252">
        <v>3251</v>
      </c>
    </row>
    <row r="3253" spans="1:1" x14ac:dyDescent="0.25">
      <c r="A3253">
        <v>3252</v>
      </c>
    </row>
    <row r="3254" spans="1:1" x14ac:dyDescent="0.25">
      <c r="A3254">
        <v>3253</v>
      </c>
    </row>
    <row r="3255" spans="1:1" x14ac:dyDescent="0.25">
      <c r="A3255">
        <v>3254</v>
      </c>
    </row>
    <row r="3256" spans="1:1" x14ac:dyDescent="0.25">
      <c r="A3256">
        <v>3255</v>
      </c>
    </row>
    <row r="3257" spans="1:1" x14ac:dyDescent="0.25">
      <c r="A3257">
        <v>3256</v>
      </c>
    </row>
    <row r="3258" spans="1:1" x14ac:dyDescent="0.25">
      <c r="A3258">
        <v>3257</v>
      </c>
    </row>
    <row r="3259" spans="1:1" x14ac:dyDescent="0.25">
      <c r="A3259">
        <v>3258</v>
      </c>
    </row>
    <row r="3260" spans="1:1" x14ac:dyDescent="0.25">
      <c r="A3260">
        <v>3259</v>
      </c>
    </row>
    <row r="3261" spans="1:1" x14ac:dyDescent="0.25">
      <c r="A3261">
        <v>3260</v>
      </c>
    </row>
    <row r="3262" spans="1:1" x14ac:dyDescent="0.25">
      <c r="A3262">
        <v>3261</v>
      </c>
    </row>
    <row r="3263" spans="1:1" x14ac:dyDescent="0.25">
      <c r="A3263">
        <v>3262</v>
      </c>
    </row>
    <row r="3264" spans="1:1" x14ac:dyDescent="0.25">
      <c r="A3264">
        <v>3263</v>
      </c>
    </row>
    <row r="3265" spans="1:1" x14ac:dyDescent="0.25">
      <c r="A3265">
        <v>3264</v>
      </c>
    </row>
    <row r="3266" spans="1:1" x14ac:dyDescent="0.25">
      <c r="A3266">
        <v>3265</v>
      </c>
    </row>
    <row r="3267" spans="1:1" x14ac:dyDescent="0.25">
      <c r="A3267">
        <v>3266</v>
      </c>
    </row>
    <row r="3268" spans="1:1" x14ac:dyDescent="0.25">
      <c r="A3268">
        <v>3267</v>
      </c>
    </row>
    <row r="3269" spans="1:1" x14ac:dyDescent="0.25">
      <c r="A3269">
        <v>3268</v>
      </c>
    </row>
    <row r="3270" spans="1:1" x14ac:dyDescent="0.25">
      <c r="A3270">
        <v>3269</v>
      </c>
    </row>
    <row r="3271" spans="1:1" x14ac:dyDescent="0.25">
      <c r="A3271">
        <v>3270</v>
      </c>
    </row>
    <row r="3272" spans="1:1" x14ac:dyDescent="0.25">
      <c r="A3272">
        <v>3271</v>
      </c>
    </row>
    <row r="3273" spans="1:1" x14ac:dyDescent="0.25">
      <c r="A3273">
        <v>3272</v>
      </c>
    </row>
    <row r="3274" spans="1:1" x14ac:dyDescent="0.25">
      <c r="A3274">
        <v>3273</v>
      </c>
    </row>
    <row r="3275" spans="1:1" x14ac:dyDescent="0.25">
      <c r="A3275">
        <v>3274</v>
      </c>
    </row>
    <row r="3276" spans="1:1" x14ac:dyDescent="0.25">
      <c r="A3276">
        <v>3275</v>
      </c>
    </row>
    <row r="3277" spans="1:1" x14ac:dyDescent="0.25">
      <c r="A3277">
        <v>3276</v>
      </c>
    </row>
    <row r="3278" spans="1:1" x14ac:dyDescent="0.25">
      <c r="A3278">
        <v>3277</v>
      </c>
    </row>
    <row r="3279" spans="1:1" x14ac:dyDescent="0.25">
      <c r="A3279">
        <v>3278</v>
      </c>
    </row>
    <row r="3280" spans="1:1" x14ac:dyDescent="0.25">
      <c r="A3280">
        <v>3279</v>
      </c>
    </row>
    <row r="3281" spans="1:1" x14ac:dyDescent="0.25">
      <c r="A3281">
        <v>3280</v>
      </c>
    </row>
    <row r="3282" spans="1:1" x14ac:dyDescent="0.25">
      <c r="A3282">
        <v>3281</v>
      </c>
    </row>
    <row r="3283" spans="1:1" x14ac:dyDescent="0.25">
      <c r="A3283">
        <v>3282</v>
      </c>
    </row>
    <row r="3284" spans="1:1" x14ac:dyDescent="0.25">
      <c r="A3284">
        <v>3283</v>
      </c>
    </row>
    <row r="3285" spans="1:1" x14ac:dyDescent="0.25">
      <c r="A3285">
        <v>3284</v>
      </c>
    </row>
    <row r="3286" spans="1:1" x14ac:dyDescent="0.25">
      <c r="A3286">
        <v>3285</v>
      </c>
    </row>
    <row r="3287" spans="1:1" x14ac:dyDescent="0.25">
      <c r="A3287">
        <v>3286</v>
      </c>
    </row>
    <row r="3288" spans="1:1" x14ac:dyDescent="0.25">
      <c r="A3288">
        <v>3287</v>
      </c>
    </row>
    <row r="3289" spans="1:1" x14ac:dyDescent="0.25">
      <c r="A3289">
        <v>3288</v>
      </c>
    </row>
    <row r="3290" spans="1:1" x14ac:dyDescent="0.25">
      <c r="A3290">
        <v>3289</v>
      </c>
    </row>
    <row r="3291" spans="1:1" x14ac:dyDescent="0.25">
      <c r="A3291">
        <v>3290</v>
      </c>
    </row>
    <row r="3292" spans="1:1" x14ac:dyDescent="0.25">
      <c r="A3292">
        <v>3291</v>
      </c>
    </row>
    <row r="3293" spans="1:1" x14ac:dyDescent="0.25">
      <c r="A3293">
        <v>3292</v>
      </c>
    </row>
    <row r="3294" spans="1:1" x14ac:dyDescent="0.25">
      <c r="A3294">
        <v>3293</v>
      </c>
    </row>
    <row r="3295" spans="1:1" x14ac:dyDescent="0.25">
      <c r="A3295">
        <v>3294</v>
      </c>
    </row>
    <row r="3296" spans="1:1" x14ac:dyDescent="0.25">
      <c r="A3296">
        <v>3295</v>
      </c>
    </row>
    <row r="3297" spans="1:1" x14ac:dyDescent="0.25">
      <c r="A3297">
        <v>3296</v>
      </c>
    </row>
    <row r="3298" spans="1:1" x14ac:dyDescent="0.25">
      <c r="A3298">
        <v>3297</v>
      </c>
    </row>
    <row r="3299" spans="1:1" x14ac:dyDescent="0.25">
      <c r="A3299">
        <v>3298</v>
      </c>
    </row>
    <row r="3300" spans="1:1" x14ac:dyDescent="0.25">
      <c r="A3300">
        <v>3299</v>
      </c>
    </row>
    <row r="3301" spans="1:1" x14ac:dyDescent="0.25">
      <c r="A3301">
        <v>3300</v>
      </c>
    </row>
    <row r="3302" spans="1:1" x14ac:dyDescent="0.25">
      <c r="A3302">
        <v>3301</v>
      </c>
    </row>
    <row r="3303" spans="1:1" x14ac:dyDescent="0.25">
      <c r="A3303">
        <v>3302</v>
      </c>
    </row>
    <row r="3304" spans="1:1" x14ac:dyDescent="0.25">
      <c r="A3304">
        <v>3303</v>
      </c>
    </row>
    <row r="3305" spans="1:1" x14ac:dyDescent="0.25">
      <c r="A3305">
        <v>3304</v>
      </c>
    </row>
    <row r="3306" spans="1:1" x14ac:dyDescent="0.25">
      <c r="A3306">
        <v>3305</v>
      </c>
    </row>
    <row r="3307" spans="1:1" x14ac:dyDescent="0.25">
      <c r="A3307">
        <v>3306</v>
      </c>
    </row>
    <row r="3308" spans="1:1" x14ac:dyDescent="0.25">
      <c r="A3308">
        <v>3307</v>
      </c>
    </row>
    <row r="3309" spans="1:1" x14ac:dyDescent="0.25">
      <c r="A3309">
        <v>3308</v>
      </c>
    </row>
    <row r="3310" spans="1:1" x14ac:dyDescent="0.25">
      <c r="A3310">
        <v>3309</v>
      </c>
    </row>
    <row r="3311" spans="1:1" x14ac:dyDescent="0.25">
      <c r="A3311">
        <v>3310</v>
      </c>
    </row>
    <row r="3312" spans="1:1" x14ac:dyDescent="0.25">
      <c r="A3312">
        <v>3311</v>
      </c>
    </row>
    <row r="3313" spans="1:1" x14ac:dyDescent="0.25">
      <c r="A3313">
        <v>3312</v>
      </c>
    </row>
    <row r="3314" spans="1:1" x14ac:dyDescent="0.25">
      <c r="A3314">
        <v>3313</v>
      </c>
    </row>
    <row r="3315" spans="1:1" x14ac:dyDescent="0.25">
      <c r="A3315">
        <v>3314</v>
      </c>
    </row>
    <row r="3316" spans="1:1" x14ac:dyDescent="0.25">
      <c r="A3316">
        <v>3315</v>
      </c>
    </row>
    <row r="3317" spans="1:1" x14ac:dyDescent="0.25">
      <c r="A3317">
        <v>3316</v>
      </c>
    </row>
    <row r="3318" spans="1:1" x14ac:dyDescent="0.25">
      <c r="A3318">
        <v>3317</v>
      </c>
    </row>
    <row r="3319" spans="1:1" x14ac:dyDescent="0.25">
      <c r="A3319">
        <v>3318</v>
      </c>
    </row>
    <row r="3320" spans="1:1" x14ac:dyDescent="0.25">
      <c r="A3320">
        <v>3319</v>
      </c>
    </row>
    <row r="3321" spans="1:1" x14ac:dyDescent="0.25">
      <c r="A3321">
        <v>3320</v>
      </c>
    </row>
    <row r="3322" spans="1:1" x14ac:dyDescent="0.25">
      <c r="A3322">
        <v>3321</v>
      </c>
    </row>
    <row r="3323" spans="1:1" x14ac:dyDescent="0.25">
      <c r="A3323">
        <v>3322</v>
      </c>
    </row>
    <row r="3324" spans="1:1" x14ac:dyDescent="0.25">
      <c r="A3324">
        <v>3323</v>
      </c>
    </row>
    <row r="3325" spans="1:1" x14ac:dyDescent="0.25">
      <c r="A3325">
        <v>3324</v>
      </c>
    </row>
    <row r="3326" spans="1:1" x14ac:dyDescent="0.25">
      <c r="A3326">
        <v>3325</v>
      </c>
    </row>
    <row r="3327" spans="1:1" x14ac:dyDescent="0.25">
      <c r="A3327">
        <v>3326</v>
      </c>
    </row>
    <row r="3328" spans="1:1" x14ac:dyDescent="0.25">
      <c r="A3328">
        <v>3327</v>
      </c>
    </row>
    <row r="3329" spans="1:1" x14ac:dyDescent="0.25">
      <c r="A3329">
        <v>3328</v>
      </c>
    </row>
    <row r="3330" spans="1:1" x14ac:dyDescent="0.25">
      <c r="A3330">
        <v>3329</v>
      </c>
    </row>
    <row r="3331" spans="1:1" x14ac:dyDescent="0.25">
      <c r="A3331">
        <v>3330</v>
      </c>
    </row>
    <row r="3332" spans="1:1" x14ac:dyDescent="0.25">
      <c r="A3332">
        <v>3331</v>
      </c>
    </row>
    <row r="3333" spans="1:1" x14ac:dyDescent="0.25">
      <c r="A3333">
        <v>3332</v>
      </c>
    </row>
    <row r="3334" spans="1:1" x14ac:dyDescent="0.25">
      <c r="A3334">
        <v>3333</v>
      </c>
    </row>
    <row r="3335" spans="1:1" x14ac:dyDescent="0.25">
      <c r="A3335">
        <v>3334</v>
      </c>
    </row>
    <row r="3336" spans="1:1" x14ac:dyDescent="0.25">
      <c r="A3336">
        <v>3335</v>
      </c>
    </row>
    <row r="3337" spans="1:1" x14ac:dyDescent="0.25">
      <c r="A3337">
        <v>3336</v>
      </c>
    </row>
    <row r="3338" spans="1:1" x14ac:dyDescent="0.25">
      <c r="A3338">
        <v>3337</v>
      </c>
    </row>
    <row r="3339" spans="1:1" x14ac:dyDescent="0.25">
      <c r="A3339">
        <v>3338</v>
      </c>
    </row>
    <row r="3340" spans="1:1" x14ac:dyDescent="0.25">
      <c r="A3340">
        <v>3339</v>
      </c>
    </row>
    <row r="3341" spans="1:1" x14ac:dyDescent="0.25">
      <c r="A3341">
        <v>3340</v>
      </c>
    </row>
    <row r="3342" spans="1:1" x14ac:dyDescent="0.25">
      <c r="A3342">
        <v>3341</v>
      </c>
    </row>
    <row r="3343" spans="1:1" x14ac:dyDescent="0.25">
      <c r="A3343">
        <v>3342</v>
      </c>
    </row>
    <row r="3344" spans="1:1" x14ac:dyDescent="0.25">
      <c r="A3344">
        <v>3343</v>
      </c>
    </row>
    <row r="3345" spans="1:1" x14ac:dyDescent="0.25">
      <c r="A3345">
        <v>3344</v>
      </c>
    </row>
    <row r="3346" spans="1:1" x14ac:dyDescent="0.25">
      <c r="A3346">
        <v>3345</v>
      </c>
    </row>
    <row r="3347" spans="1:1" x14ac:dyDescent="0.25">
      <c r="A3347">
        <v>3346</v>
      </c>
    </row>
    <row r="3348" spans="1:1" x14ac:dyDescent="0.25">
      <c r="A3348">
        <v>3347</v>
      </c>
    </row>
    <row r="3349" spans="1:1" x14ac:dyDescent="0.25">
      <c r="A3349">
        <v>3348</v>
      </c>
    </row>
    <row r="3350" spans="1:1" x14ac:dyDescent="0.25">
      <c r="A3350">
        <v>3349</v>
      </c>
    </row>
    <row r="3351" spans="1:1" x14ac:dyDescent="0.25">
      <c r="A3351">
        <v>3350</v>
      </c>
    </row>
    <row r="3352" spans="1:1" x14ac:dyDescent="0.25">
      <c r="A3352">
        <v>3351</v>
      </c>
    </row>
    <row r="3353" spans="1:1" x14ac:dyDescent="0.25">
      <c r="A3353">
        <v>3352</v>
      </c>
    </row>
    <row r="3354" spans="1:1" x14ac:dyDescent="0.25">
      <c r="A3354">
        <v>3353</v>
      </c>
    </row>
    <row r="3355" spans="1:1" x14ac:dyDescent="0.25">
      <c r="A3355">
        <v>3354</v>
      </c>
    </row>
    <row r="3356" spans="1:1" x14ac:dyDescent="0.25">
      <c r="A3356">
        <v>3355</v>
      </c>
    </row>
    <row r="3357" spans="1:1" x14ac:dyDescent="0.25">
      <c r="A3357">
        <v>3356</v>
      </c>
    </row>
    <row r="3358" spans="1:1" x14ac:dyDescent="0.25">
      <c r="A3358">
        <v>3357</v>
      </c>
    </row>
    <row r="3359" spans="1:1" x14ac:dyDescent="0.25">
      <c r="A3359">
        <v>3358</v>
      </c>
    </row>
    <row r="3360" spans="1:1" x14ac:dyDescent="0.25">
      <c r="A3360">
        <v>3359</v>
      </c>
    </row>
    <row r="3361" spans="1:1" x14ac:dyDescent="0.25">
      <c r="A3361">
        <v>3360</v>
      </c>
    </row>
    <row r="3362" spans="1:1" x14ac:dyDescent="0.25">
      <c r="A3362">
        <v>3361</v>
      </c>
    </row>
    <row r="3363" spans="1:1" x14ac:dyDescent="0.25">
      <c r="A3363">
        <v>3362</v>
      </c>
    </row>
    <row r="3364" spans="1:1" x14ac:dyDescent="0.25">
      <c r="A3364">
        <v>3363</v>
      </c>
    </row>
    <row r="3365" spans="1:1" x14ac:dyDescent="0.25">
      <c r="A3365">
        <v>3364</v>
      </c>
    </row>
    <row r="3366" spans="1:1" x14ac:dyDescent="0.25">
      <c r="A3366">
        <v>3365</v>
      </c>
    </row>
    <row r="3367" spans="1:1" x14ac:dyDescent="0.25">
      <c r="A3367">
        <v>3366</v>
      </c>
    </row>
    <row r="3368" spans="1:1" x14ac:dyDescent="0.25">
      <c r="A3368">
        <v>3367</v>
      </c>
    </row>
    <row r="3369" spans="1:1" x14ac:dyDescent="0.25">
      <c r="A3369">
        <v>3368</v>
      </c>
    </row>
    <row r="3370" spans="1:1" x14ac:dyDescent="0.25">
      <c r="A3370">
        <v>3369</v>
      </c>
    </row>
    <row r="3371" spans="1:1" x14ac:dyDescent="0.25">
      <c r="A3371">
        <v>3370</v>
      </c>
    </row>
    <row r="3372" spans="1:1" x14ac:dyDescent="0.25">
      <c r="A3372">
        <v>3371</v>
      </c>
    </row>
    <row r="3373" spans="1:1" x14ac:dyDescent="0.25">
      <c r="A3373">
        <v>3372</v>
      </c>
    </row>
    <row r="3374" spans="1:1" x14ac:dyDescent="0.25">
      <c r="A3374">
        <v>3373</v>
      </c>
    </row>
    <row r="3375" spans="1:1" x14ac:dyDescent="0.25">
      <c r="A3375">
        <v>3374</v>
      </c>
    </row>
    <row r="3376" spans="1:1" x14ac:dyDescent="0.25">
      <c r="A3376">
        <v>3375</v>
      </c>
    </row>
    <row r="3377" spans="1:1" x14ac:dyDescent="0.25">
      <c r="A3377">
        <v>3376</v>
      </c>
    </row>
    <row r="3378" spans="1:1" x14ac:dyDescent="0.25">
      <c r="A3378">
        <v>3377</v>
      </c>
    </row>
    <row r="3379" spans="1:1" x14ac:dyDescent="0.25">
      <c r="A3379">
        <v>3378</v>
      </c>
    </row>
    <row r="3380" spans="1:1" x14ac:dyDescent="0.25">
      <c r="A3380">
        <v>3379</v>
      </c>
    </row>
    <row r="3381" spans="1:1" x14ac:dyDescent="0.25">
      <c r="A3381">
        <v>3380</v>
      </c>
    </row>
    <row r="3382" spans="1:1" x14ac:dyDescent="0.25">
      <c r="A3382">
        <v>3381</v>
      </c>
    </row>
    <row r="3383" spans="1:1" x14ac:dyDescent="0.25">
      <c r="A3383">
        <v>3382</v>
      </c>
    </row>
    <row r="3384" spans="1:1" x14ac:dyDescent="0.25">
      <c r="A3384">
        <v>3383</v>
      </c>
    </row>
    <row r="3385" spans="1:1" x14ac:dyDescent="0.25">
      <c r="A3385">
        <v>3384</v>
      </c>
    </row>
    <row r="3386" spans="1:1" x14ac:dyDescent="0.25">
      <c r="A3386">
        <v>3385</v>
      </c>
    </row>
    <row r="3387" spans="1:1" x14ac:dyDescent="0.25">
      <c r="A3387">
        <v>3386</v>
      </c>
    </row>
    <row r="3388" spans="1:1" x14ac:dyDescent="0.25">
      <c r="A3388">
        <v>3387</v>
      </c>
    </row>
    <row r="3389" spans="1:1" x14ac:dyDescent="0.25">
      <c r="A3389">
        <v>3388</v>
      </c>
    </row>
    <row r="3390" spans="1:1" x14ac:dyDescent="0.25">
      <c r="A3390">
        <v>3389</v>
      </c>
    </row>
    <row r="3391" spans="1:1" x14ac:dyDescent="0.25">
      <c r="A3391">
        <v>3390</v>
      </c>
    </row>
    <row r="3392" spans="1:1" x14ac:dyDescent="0.25">
      <c r="A3392">
        <v>3391</v>
      </c>
    </row>
    <row r="3393" spans="1:1" x14ac:dyDescent="0.25">
      <c r="A3393">
        <v>3392</v>
      </c>
    </row>
    <row r="3394" spans="1:1" x14ac:dyDescent="0.25">
      <c r="A3394">
        <v>3393</v>
      </c>
    </row>
    <row r="3395" spans="1:1" x14ac:dyDescent="0.25">
      <c r="A3395">
        <v>3394</v>
      </c>
    </row>
    <row r="3396" spans="1:1" x14ac:dyDescent="0.25">
      <c r="A3396">
        <v>3395</v>
      </c>
    </row>
    <row r="3397" spans="1:1" x14ac:dyDescent="0.25">
      <c r="A3397">
        <v>3396</v>
      </c>
    </row>
    <row r="3398" spans="1:1" x14ac:dyDescent="0.25">
      <c r="A3398">
        <v>3397</v>
      </c>
    </row>
    <row r="3399" spans="1:1" x14ac:dyDescent="0.25">
      <c r="A3399">
        <v>3398</v>
      </c>
    </row>
    <row r="3400" spans="1:1" x14ac:dyDescent="0.25">
      <c r="A3400">
        <v>3399</v>
      </c>
    </row>
    <row r="3401" spans="1:1" x14ac:dyDescent="0.25">
      <c r="A3401">
        <v>3400</v>
      </c>
    </row>
    <row r="3402" spans="1:1" x14ac:dyDescent="0.25">
      <c r="A3402">
        <v>3401</v>
      </c>
    </row>
    <row r="3403" spans="1:1" x14ac:dyDescent="0.25">
      <c r="A3403">
        <v>3402</v>
      </c>
    </row>
    <row r="3404" spans="1:1" x14ac:dyDescent="0.25">
      <c r="A3404">
        <v>3403</v>
      </c>
    </row>
    <row r="3405" spans="1:1" x14ac:dyDescent="0.25">
      <c r="A3405">
        <v>3404</v>
      </c>
    </row>
    <row r="3406" spans="1:1" x14ac:dyDescent="0.25">
      <c r="A3406">
        <v>3405</v>
      </c>
    </row>
    <row r="3407" spans="1:1" x14ac:dyDescent="0.25">
      <c r="A3407">
        <v>3406</v>
      </c>
    </row>
    <row r="3408" spans="1:1" x14ac:dyDescent="0.25">
      <c r="A3408">
        <v>3407</v>
      </c>
    </row>
    <row r="3409" spans="1:1" x14ac:dyDescent="0.25">
      <c r="A3409">
        <v>3408</v>
      </c>
    </row>
    <row r="3410" spans="1:1" x14ac:dyDescent="0.25">
      <c r="A3410">
        <v>3409</v>
      </c>
    </row>
    <row r="3411" spans="1:1" x14ac:dyDescent="0.25">
      <c r="A3411">
        <v>3410</v>
      </c>
    </row>
    <row r="3412" spans="1:1" x14ac:dyDescent="0.25">
      <c r="A3412">
        <v>3411</v>
      </c>
    </row>
    <row r="3413" spans="1:1" x14ac:dyDescent="0.25">
      <c r="A3413">
        <v>3412</v>
      </c>
    </row>
    <row r="3414" spans="1:1" x14ac:dyDescent="0.25">
      <c r="A3414">
        <v>3413</v>
      </c>
    </row>
    <row r="3415" spans="1:1" x14ac:dyDescent="0.25">
      <c r="A3415">
        <v>3414</v>
      </c>
    </row>
    <row r="3416" spans="1:1" x14ac:dyDescent="0.25">
      <c r="A3416">
        <v>3415</v>
      </c>
    </row>
    <row r="3417" spans="1:1" x14ac:dyDescent="0.25">
      <c r="A3417">
        <v>3416</v>
      </c>
    </row>
    <row r="3418" spans="1:1" x14ac:dyDescent="0.25">
      <c r="A3418">
        <v>3417</v>
      </c>
    </row>
    <row r="3419" spans="1:1" x14ac:dyDescent="0.25">
      <c r="A3419">
        <v>3418</v>
      </c>
    </row>
    <row r="3420" spans="1:1" x14ac:dyDescent="0.25">
      <c r="A3420">
        <v>3419</v>
      </c>
    </row>
    <row r="3421" spans="1:1" x14ac:dyDescent="0.25">
      <c r="A3421">
        <v>3420</v>
      </c>
    </row>
    <row r="3422" spans="1:1" x14ac:dyDescent="0.25">
      <c r="A3422">
        <v>3421</v>
      </c>
    </row>
    <row r="3423" spans="1:1" x14ac:dyDescent="0.25">
      <c r="A3423">
        <v>3422</v>
      </c>
    </row>
    <row r="3424" spans="1:1" x14ac:dyDescent="0.25">
      <c r="A3424">
        <v>3423</v>
      </c>
    </row>
    <row r="3425" spans="1:1" x14ac:dyDescent="0.25">
      <c r="A3425">
        <v>3424</v>
      </c>
    </row>
    <row r="3426" spans="1:1" x14ac:dyDescent="0.25">
      <c r="A3426">
        <v>3425</v>
      </c>
    </row>
    <row r="3427" spans="1:1" x14ac:dyDescent="0.25">
      <c r="A3427">
        <v>3426</v>
      </c>
    </row>
    <row r="3428" spans="1:1" x14ac:dyDescent="0.25">
      <c r="A3428">
        <v>3427</v>
      </c>
    </row>
    <row r="3429" spans="1:1" x14ac:dyDescent="0.25">
      <c r="A3429">
        <v>3428</v>
      </c>
    </row>
    <row r="3430" spans="1:1" x14ac:dyDescent="0.25">
      <c r="A3430">
        <v>3429</v>
      </c>
    </row>
    <row r="3431" spans="1:1" x14ac:dyDescent="0.25">
      <c r="A3431">
        <v>3430</v>
      </c>
    </row>
    <row r="3432" spans="1:1" x14ac:dyDescent="0.25">
      <c r="A3432">
        <v>3431</v>
      </c>
    </row>
    <row r="3433" spans="1:1" x14ac:dyDescent="0.25">
      <c r="A3433">
        <v>3432</v>
      </c>
    </row>
    <row r="3434" spans="1:1" x14ac:dyDescent="0.25">
      <c r="A3434">
        <v>3433</v>
      </c>
    </row>
    <row r="3435" spans="1:1" x14ac:dyDescent="0.25">
      <c r="A3435">
        <v>3434</v>
      </c>
    </row>
    <row r="3436" spans="1:1" x14ac:dyDescent="0.25">
      <c r="A3436">
        <v>3435</v>
      </c>
    </row>
    <row r="3437" spans="1:1" x14ac:dyDescent="0.25">
      <c r="A3437">
        <v>3436</v>
      </c>
    </row>
    <row r="3438" spans="1:1" x14ac:dyDescent="0.25">
      <c r="A3438">
        <v>3437</v>
      </c>
    </row>
    <row r="3439" spans="1:1" x14ac:dyDescent="0.25">
      <c r="A3439">
        <v>3438</v>
      </c>
    </row>
    <row r="3440" spans="1:1" x14ac:dyDescent="0.25">
      <c r="A3440">
        <v>3439</v>
      </c>
    </row>
    <row r="3441" spans="1:1" x14ac:dyDescent="0.25">
      <c r="A3441">
        <v>3440</v>
      </c>
    </row>
    <row r="3442" spans="1:1" x14ac:dyDescent="0.25">
      <c r="A3442">
        <v>3441</v>
      </c>
    </row>
    <row r="3443" spans="1:1" x14ac:dyDescent="0.25">
      <c r="A3443">
        <v>3442</v>
      </c>
    </row>
    <row r="3444" spans="1:1" x14ac:dyDescent="0.25">
      <c r="A3444">
        <v>3443</v>
      </c>
    </row>
    <row r="3445" spans="1:1" x14ac:dyDescent="0.25">
      <c r="A3445">
        <v>3444</v>
      </c>
    </row>
    <row r="3446" spans="1:1" x14ac:dyDescent="0.25">
      <c r="A3446">
        <v>3445</v>
      </c>
    </row>
    <row r="3447" spans="1:1" x14ac:dyDescent="0.25">
      <c r="A3447">
        <v>3446</v>
      </c>
    </row>
    <row r="3448" spans="1:1" x14ac:dyDescent="0.25">
      <c r="A3448">
        <v>3447</v>
      </c>
    </row>
    <row r="3449" spans="1:1" x14ac:dyDescent="0.25">
      <c r="A3449">
        <v>3448</v>
      </c>
    </row>
    <row r="3450" spans="1:1" x14ac:dyDescent="0.25">
      <c r="A3450">
        <v>3449</v>
      </c>
    </row>
    <row r="3451" spans="1:1" x14ac:dyDescent="0.25">
      <c r="A3451">
        <v>3450</v>
      </c>
    </row>
    <row r="3452" spans="1:1" x14ac:dyDescent="0.25">
      <c r="A3452">
        <v>3451</v>
      </c>
    </row>
    <row r="3453" spans="1:1" x14ac:dyDescent="0.25">
      <c r="A3453">
        <v>3452</v>
      </c>
    </row>
    <row r="3454" spans="1:1" x14ac:dyDescent="0.25">
      <c r="A3454">
        <v>3453</v>
      </c>
    </row>
    <row r="3455" spans="1:1" x14ac:dyDescent="0.25">
      <c r="A3455">
        <v>3454</v>
      </c>
    </row>
    <row r="3456" spans="1:1" x14ac:dyDescent="0.25">
      <c r="A3456">
        <v>3455</v>
      </c>
    </row>
    <row r="3457" spans="1:1" x14ac:dyDescent="0.25">
      <c r="A3457">
        <v>3456</v>
      </c>
    </row>
    <row r="3458" spans="1:1" x14ac:dyDescent="0.25">
      <c r="A3458">
        <v>3457</v>
      </c>
    </row>
    <row r="3459" spans="1:1" x14ac:dyDescent="0.25">
      <c r="A3459">
        <v>3458</v>
      </c>
    </row>
    <row r="3460" spans="1:1" x14ac:dyDescent="0.25">
      <c r="A3460">
        <v>3459</v>
      </c>
    </row>
    <row r="3461" spans="1:1" x14ac:dyDescent="0.25">
      <c r="A3461">
        <v>3460</v>
      </c>
    </row>
    <row r="3462" spans="1:1" x14ac:dyDescent="0.25">
      <c r="A3462">
        <v>3461</v>
      </c>
    </row>
    <row r="3463" spans="1:1" x14ac:dyDescent="0.25">
      <c r="A3463">
        <v>3462</v>
      </c>
    </row>
    <row r="3464" spans="1:1" x14ac:dyDescent="0.25">
      <c r="A3464">
        <v>3463</v>
      </c>
    </row>
    <row r="3465" spans="1:1" x14ac:dyDescent="0.25">
      <c r="A3465">
        <v>3464</v>
      </c>
    </row>
    <row r="3466" spans="1:1" x14ac:dyDescent="0.25">
      <c r="A3466">
        <v>3465</v>
      </c>
    </row>
    <row r="3467" spans="1:1" x14ac:dyDescent="0.25">
      <c r="A3467">
        <v>3466</v>
      </c>
    </row>
    <row r="3468" spans="1:1" x14ac:dyDescent="0.25">
      <c r="A3468">
        <v>3467</v>
      </c>
    </row>
    <row r="3469" spans="1:1" x14ac:dyDescent="0.25">
      <c r="A3469">
        <v>3468</v>
      </c>
    </row>
    <row r="3470" spans="1:1" x14ac:dyDescent="0.25">
      <c r="A3470">
        <v>3469</v>
      </c>
    </row>
    <row r="3471" spans="1:1" x14ac:dyDescent="0.25">
      <c r="A3471">
        <v>3470</v>
      </c>
    </row>
    <row r="3472" spans="1:1" x14ac:dyDescent="0.25">
      <c r="A3472">
        <v>3471</v>
      </c>
    </row>
    <row r="3473" spans="1:1" x14ac:dyDescent="0.25">
      <c r="A3473">
        <v>3472</v>
      </c>
    </row>
    <row r="3474" spans="1:1" x14ac:dyDescent="0.25">
      <c r="A3474">
        <v>3473</v>
      </c>
    </row>
    <row r="3475" spans="1:1" x14ac:dyDescent="0.25">
      <c r="A3475">
        <v>3474</v>
      </c>
    </row>
    <row r="3476" spans="1:1" x14ac:dyDescent="0.25">
      <c r="A3476">
        <v>3475</v>
      </c>
    </row>
    <row r="3477" spans="1:1" x14ac:dyDescent="0.25">
      <c r="A3477">
        <v>3476</v>
      </c>
    </row>
    <row r="3478" spans="1:1" x14ac:dyDescent="0.25">
      <c r="A3478">
        <v>3477</v>
      </c>
    </row>
    <row r="3479" spans="1:1" x14ac:dyDescent="0.25">
      <c r="A3479">
        <v>3478</v>
      </c>
    </row>
    <row r="3480" spans="1:1" x14ac:dyDescent="0.25">
      <c r="A3480">
        <v>3479</v>
      </c>
    </row>
    <row r="3481" spans="1:1" x14ac:dyDescent="0.25">
      <c r="A3481">
        <v>3480</v>
      </c>
    </row>
    <row r="3482" spans="1:1" x14ac:dyDescent="0.25">
      <c r="A3482">
        <v>3481</v>
      </c>
    </row>
    <row r="3483" spans="1:1" x14ac:dyDescent="0.25">
      <c r="A3483">
        <v>3482</v>
      </c>
    </row>
    <row r="3484" spans="1:1" x14ac:dyDescent="0.25">
      <c r="A3484">
        <v>3483</v>
      </c>
    </row>
    <row r="3485" spans="1:1" x14ac:dyDescent="0.25">
      <c r="A3485">
        <v>3484</v>
      </c>
    </row>
    <row r="3486" spans="1:1" x14ac:dyDescent="0.25">
      <c r="A3486">
        <v>3485</v>
      </c>
    </row>
    <row r="3487" spans="1:1" x14ac:dyDescent="0.25">
      <c r="A3487">
        <v>3486</v>
      </c>
    </row>
    <row r="3488" spans="1:1" x14ac:dyDescent="0.25">
      <c r="A3488">
        <v>3487</v>
      </c>
    </row>
    <row r="3489" spans="1:1" x14ac:dyDescent="0.25">
      <c r="A3489">
        <v>3488</v>
      </c>
    </row>
    <row r="3490" spans="1:1" x14ac:dyDescent="0.25">
      <c r="A3490">
        <v>3489</v>
      </c>
    </row>
    <row r="3491" spans="1:1" x14ac:dyDescent="0.25">
      <c r="A3491">
        <v>3490</v>
      </c>
    </row>
    <row r="3492" spans="1:1" x14ac:dyDescent="0.25">
      <c r="A3492">
        <v>3491</v>
      </c>
    </row>
    <row r="3493" spans="1:1" x14ac:dyDescent="0.25">
      <c r="A3493">
        <v>3492</v>
      </c>
    </row>
    <row r="3494" spans="1:1" x14ac:dyDescent="0.25">
      <c r="A3494">
        <v>3493</v>
      </c>
    </row>
    <row r="3495" spans="1:1" x14ac:dyDescent="0.25">
      <c r="A3495">
        <v>3494</v>
      </c>
    </row>
    <row r="3496" spans="1:1" x14ac:dyDescent="0.25">
      <c r="A3496">
        <v>3495</v>
      </c>
    </row>
    <row r="3497" spans="1:1" x14ac:dyDescent="0.25">
      <c r="A3497">
        <v>3496</v>
      </c>
    </row>
    <row r="3498" spans="1:1" x14ac:dyDescent="0.25">
      <c r="A3498">
        <v>3497</v>
      </c>
    </row>
    <row r="3499" spans="1:1" x14ac:dyDescent="0.25">
      <c r="A3499">
        <v>3498</v>
      </c>
    </row>
    <row r="3500" spans="1:1" x14ac:dyDescent="0.25">
      <c r="A3500">
        <v>3499</v>
      </c>
    </row>
    <row r="3501" spans="1:1" x14ac:dyDescent="0.25">
      <c r="A3501">
        <v>3500</v>
      </c>
    </row>
    <row r="3502" spans="1:1" x14ac:dyDescent="0.25">
      <c r="A3502">
        <v>3501</v>
      </c>
    </row>
    <row r="3503" spans="1:1" x14ac:dyDescent="0.25">
      <c r="A3503">
        <v>3502</v>
      </c>
    </row>
    <row r="3504" spans="1:1" x14ac:dyDescent="0.25">
      <c r="A3504">
        <v>3503</v>
      </c>
    </row>
    <row r="3505" spans="1:1" x14ac:dyDescent="0.25">
      <c r="A3505">
        <v>3504</v>
      </c>
    </row>
    <row r="3506" spans="1:1" x14ac:dyDescent="0.25">
      <c r="A3506">
        <v>3505</v>
      </c>
    </row>
    <row r="3507" spans="1:1" x14ac:dyDescent="0.25">
      <c r="A3507">
        <v>3506</v>
      </c>
    </row>
    <row r="3508" spans="1:1" x14ac:dyDescent="0.25">
      <c r="A3508">
        <v>3507</v>
      </c>
    </row>
    <row r="3509" spans="1:1" x14ac:dyDescent="0.25">
      <c r="A3509">
        <v>3508</v>
      </c>
    </row>
    <row r="3510" spans="1:1" x14ac:dyDescent="0.25">
      <c r="A3510">
        <v>3509</v>
      </c>
    </row>
    <row r="3511" spans="1:1" x14ac:dyDescent="0.25">
      <c r="A3511">
        <v>3510</v>
      </c>
    </row>
    <row r="3512" spans="1:1" x14ac:dyDescent="0.25">
      <c r="A3512">
        <v>3511</v>
      </c>
    </row>
    <row r="3513" spans="1:1" x14ac:dyDescent="0.25">
      <c r="A3513">
        <v>3512</v>
      </c>
    </row>
    <row r="3514" spans="1:1" x14ac:dyDescent="0.25">
      <c r="A3514">
        <v>3513</v>
      </c>
    </row>
    <row r="3515" spans="1:1" x14ac:dyDescent="0.25">
      <c r="A3515">
        <v>3514</v>
      </c>
    </row>
    <row r="3516" spans="1:1" x14ac:dyDescent="0.25">
      <c r="A3516">
        <v>3515</v>
      </c>
    </row>
    <row r="3517" spans="1:1" x14ac:dyDescent="0.25">
      <c r="A3517">
        <v>3516</v>
      </c>
    </row>
    <row r="3518" spans="1:1" x14ac:dyDescent="0.25">
      <c r="A3518">
        <v>3517</v>
      </c>
    </row>
    <row r="3519" spans="1:1" x14ac:dyDescent="0.25">
      <c r="A3519">
        <v>3518</v>
      </c>
    </row>
    <row r="3520" spans="1:1" x14ac:dyDescent="0.25">
      <c r="A3520">
        <v>3519</v>
      </c>
    </row>
    <row r="3521" spans="1:1" x14ac:dyDescent="0.25">
      <c r="A3521">
        <v>3520</v>
      </c>
    </row>
    <row r="3522" spans="1:1" x14ac:dyDescent="0.25">
      <c r="A3522">
        <v>3521</v>
      </c>
    </row>
    <row r="3523" spans="1:1" x14ac:dyDescent="0.25">
      <c r="A3523">
        <v>3522</v>
      </c>
    </row>
    <row r="3524" spans="1:1" x14ac:dyDescent="0.25">
      <c r="A3524">
        <v>3523</v>
      </c>
    </row>
    <row r="3525" spans="1:1" x14ac:dyDescent="0.25">
      <c r="A3525">
        <v>3524</v>
      </c>
    </row>
    <row r="3526" spans="1:1" x14ac:dyDescent="0.25">
      <c r="A3526">
        <v>3525</v>
      </c>
    </row>
    <row r="3527" spans="1:1" x14ac:dyDescent="0.25">
      <c r="A3527">
        <v>3526</v>
      </c>
    </row>
    <row r="3528" spans="1:1" x14ac:dyDescent="0.25">
      <c r="A3528">
        <v>3527</v>
      </c>
    </row>
    <row r="3529" spans="1:1" x14ac:dyDescent="0.25">
      <c r="A3529">
        <v>3528</v>
      </c>
    </row>
    <row r="3530" spans="1:1" x14ac:dyDescent="0.25">
      <c r="A3530">
        <v>3529</v>
      </c>
    </row>
    <row r="3531" spans="1:1" x14ac:dyDescent="0.25">
      <c r="A3531">
        <v>3530</v>
      </c>
    </row>
    <row r="3532" spans="1:1" x14ac:dyDescent="0.25">
      <c r="A3532">
        <v>3531</v>
      </c>
    </row>
    <row r="3533" spans="1:1" x14ac:dyDescent="0.25">
      <c r="A3533">
        <v>3532</v>
      </c>
    </row>
    <row r="3534" spans="1:1" x14ac:dyDescent="0.25">
      <c r="A3534">
        <v>3533</v>
      </c>
    </row>
    <row r="3535" spans="1:1" x14ac:dyDescent="0.25">
      <c r="A3535">
        <v>3534</v>
      </c>
    </row>
    <row r="3536" spans="1:1" x14ac:dyDescent="0.25">
      <c r="A3536">
        <v>3535</v>
      </c>
    </row>
    <row r="3537" spans="1:1" x14ac:dyDescent="0.25">
      <c r="A3537">
        <v>3536</v>
      </c>
    </row>
    <row r="3538" spans="1:1" x14ac:dyDescent="0.25">
      <c r="A3538">
        <v>3537</v>
      </c>
    </row>
    <row r="3539" spans="1:1" x14ac:dyDescent="0.25">
      <c r="A3539">
        <v>3538</v>
      </c>
    </row>
    <row r="3540" spans="1:1" x14ac:dyDescent="0.25">
      <c r="A3540">
        <v>3539</v>
      </c>
    </row>
    <row r="3541" spans="1:1" x14ac:dyDescent="0.25">
      <c r="A3541">
        <v>3540</v>
      </c>
    </row>
    <row r="3542" spans="1:1" x14ac:dyDescent="0.25">
      <c r="A3542">
        <v>3541</v>
      </c>
    </row>
    <row r="3543" spans="1:1" x14ac:dyDescent="0.25">
      <c r="A3543">
        <v>3542</v>
      </c>
    </row>
    <row r="3544" spans="1:1" x14ac:dyDescent="0.25">
      <c r="A3544">
        <v>3543</v>
      </c>
    </row>
    <row r="3545" spans="1:1" x14ac:dyDescent="0.25">
      <c r="A3545">
        <v>3544</v>
      </c>
    </row>
    <row r="3546" spans="1:1" x14ac:dyDescent="0.25">
      <c r="A3546">
        <v>3545</v>
      </c>
    </row>
    <row r="3547" spans="1:1" x14ac:dyDescent="0.25">
      <c r="A3547">
        <v>3546</v>
      </c>
    </row>
    <row r="3548" spans="1:1" x14ac:dyDescent="0.25">
      <c r="A3548">
        <v>3547</v>
      </c>
    </row>
    <row r="3549" spans="1:1" x14ac:dyDescent="0.25">
      <c r="A3549">
        <v>3548</v>
      </c>
    </row>
    <row r="3550" spans="1:1" x14ac:dyDescent="0.25">
      <c r="A3550">
        <v>3549</v>
      </c>
    </row>
    <row r="3551" spans="1:1" x14ac:dyDescent="0.25">
      <c r="A3551">
        <v>3550</v>
      </c>
    </row>
    <row r="3552" spans="1:1" x14ac:dyDescent="0.25">
      <c r="A3552">
        <v>3551</v>
      </c>
    </row>
    <row r="3553" spans="1:1" x14ac:dyDescent="0.25">
      <c r="A3553">
        <v>3552</v>
      </c>
    </row>
    <row r="3554" spans="1:1" x14ac:dyDescent="0.25">
      <c r="A3554">
        <v>3553</v>
      </c>
    </row>
    <row r="3555" spans="1:1" x14ac:dyDescent="0.25">
      <c r="A3555">
        <v>3554</v>
      </c>
    </row>
    <row r="3556" spans="1:1" x14ac:dyDescent="0.25">
      <c r="A3556">
        <v>3555</v>
      </c>
    </row>
    <row r="3557" spans="1:1" x14ac:dyDescent="0.25">
      <c r="A3557">
        <v>3556</v>
      </c>
    </row>
    <row r="3558" spans="1:1" x14ac:dyDescent="0.25">
      <c r="A3558">
        <v>3557</v>
      </c>
    </row>
    <row r="3559" spans="1:1" x14ac:dyDescent="0.25">
      <c r="A3559">
        <v>3558</v>
      </c>
    </row>
    <row r="3560" spans="1:1" x14ac:dyDescent="0.25">
      <c r="A3560">
        <v>3559</v>
      </c>
    </row>
    <row r="3561" spans="1:1" x14ac:dyDescent="0.25">
      <c r="A3561">
        <v>3560</v>
      </c>
    </row>
    <row r="3562" spans="1:1" x14ac:dyDescent="0.25">
      <c r="A3562">
        <v>3561</v>
      </c>
    </row>
    <row r="3563" spans="1:1" x14ac:dyDescent="0.25">
      <c r="A3563">
        <v>3562</v>
      </c>
    </row>
    <row r="3564" spans="1:1" x14ac:dyDescent="0.25">
      <c r="A3564">
        <v>3563</v>
      </c>
    </row>
    <row r="3565" spans="1:1" x14ac:dyDescent="0.25">
      <c r="A3565">
        <v>3564</v>
      </c>
    </row>
    <row r="3566" spans="1:1" x14ac:dyDescent="0.25">
      <c r="A3566">
        <v>3565</v>
      </c>
    </row>
    <row r="3567" spans="1:1" x14ac:dyDescent="0.25">
      <c r="A3567">
        <v>3566</v>
      </c>
    </row>
    <row r="3568" spans="1:1" x14ac:dyDescent="0.25">
      <c r="A3568">
        <v>3567</v>
      </c>
    </row>
    <row r="3569" spans="1:11" x14ac:dyDescent="0.25">
      <c r="A3569">
        <v>3568</v>
      </c>
    </row>
    <row r="3570" spans="1:11" x14ac:dyDescent="0.25">
      <c r="A3570">
        <v>3569</v>
      </c>
    </row>
    <row r="3571" spans="1:11" x14ac:dyDescent="0.25">
      <c r="A3571">
        <v>3570</v>
      </c>
    </row>
    <row r="3572" spans="1:11" x14ac:dyDescent="0.25">
      <c r="A3572">
        <v>3571</v>
      </c>
    </row>
    <row r="3573" spans="1:11" x14ac:dyDescent="0.25">
      <c r="A3573">
        <v>3572</v>
      </c>
    </row>
    <row r="3574" spans="1:11" x14ac:dyDescent="0.25">
      <c r="A3574">
        <v>3573</v>
      </c>
    </row>
    <row r="3575" spans="1:11" x14ac:dyDescent="0.25">
      <c r="A3575">
        <v>3574</v>
      </c>
      <c r="J3575">
        <v>-6.7251420000000053</v>
      </c>
      <c r="K3575">
        <v>13.976539000000001</v>
      </c>
    </row>
    <row r="3576" spans="1:11" x14ac:dyDescent="0.25">
      <c r="A3576">
        <v>3575</v>
      </c>
      <c r="D3576">
        <v>41.024088999999989</v>
      </c>
      <c r="E3576">
        <v>8.8139920000000007</v>
      </c>
    </row>
    <row r="3577" spans="1:11" x14ac:dyDescent="0.25">
      <c r="A3577">
        <v>3576</v>
      </c>
      <c r="D3577">
        <v>41.024088999999989</v>
      </c>
      <c r="E3577">
        <v>8.8139920000000007</v>
      </c>
    </row>
    <row r="3578" spans="1:11" x14ac:dyDescent="0.25">
      <c r="A3578">
        <v>3577</v>
      </c>
      <c r="D3578">
        <v>41.024088999999989</v>
      </c>
      <c r="E3578">
        <v>8.8139920000000007</v>
      </c>
    </row>
    <row r="3579" spans="1:11" x14ac:dyDescent="0.25">
      <c r="A3579">
        <v>3578</v>
      </c>
      <c r="D3579">
        <v>41.024088999999989</v>
      </c>
      <c r="E3579">
        <v>8.8139920000000007</v>
      </c>
    </row>
    <row r="3580" spans="1:11" x14ac:dyDescent="0.25">
      <c r="A3580">
        <v>3579</v>
      </c>
      <c r="D3580">
        <v>41.024088999999989</v>
      </c>
      <c r="E3580">
        <v>8.8139920000000007</v>
      </c>
    </row>
    <row r="3581" spans="1:11" x14ac:dyDescent="0.25">
      <c r="A3581">
        <v>3580</v>
      </c>
      <c r="D3581">
        <v>41.024088999999989</v>
      </c>
      <c r="E3581">
        <v>8.8139920000000007</v>
      </c>
    </row>
    <row r="3582" spans="1:11" x14ac:dyDescent="0.25">
      <c r="A3582">
        <v>3581</v>
      </c>
      <c r="D3582">
        <v>41.024088999999989</v>
      </c>
      <c r="E3582">
        <v>8.8139920000000007</v>
      </c>
    </row>
    <row r="3583" spans="1:11" x14ac:dyDescent="0.25">
      <c r="A3583">
        <v>3582</v>
      </c>
      <c r="D3583">
        <v>41.024088999999989</v>
      </c>
      <c r="E3583">
        <v>8.8139920000000007</v>
      </c>
      <c r="F3583">
        <v>33.013368</v>
      </c>
      <c r="G3583">
        <v>6.7363780000000002</v>
      </c>
    </row>
    <row r="3584" spans="1:11" x14ac:dyDescent="0.25">
      <c r="A3584">
        <v>3583</v>
      </c>
      <c r="D3584">
        <v>41.024088999999989</v>
      </c>
      <c r="E3584">
        <v>8.8139920000000007</v>
      </c>
      <c r="F3584">
        <v>33.013368</v>
      </c>
      <c r="G3584">
        <v>6.7363780000000002</v>
      </c>
    </row>
    <row r="3585" spans="1:9" x14ac:dyDescent="0.25">
      <c r="A3585">
        <v>3584</v>
      </c>
      <c r="D3585">
        <v>41.024088999999989</v>
      </c>
      <c r="E3585">
        <v>8.8139920000000007</v>
      </c>
      <c r="F3585">
        <v>33.013368</v>
      </c>
      <c r="G3585">
        <v>6.7363780000000002</v>
      </c>
    </row>
    <row r="3586" spans="1:9" x14ac:dyDescent="0.25">
      <c r="A3586">
        <v>3585</v>
      </c>
      <c r="D3586">
        <v>41.024088999999989</v>
      </c>
      <c r="E3586">
        <v>8.8139920000000007</v>
      </c>
      <c r="F3586">
        <v>33.013368</v>
      </c>
      <c r="G3586">
        <v>6.7363780000000002</v>
      </c>
    </row>
    <row r="3587" spans="1:9" x14ac:dyDescent="0.25">
      <c r="A3587">
        <v>3586</v>
      </c>
      <c r="D3587">
        <v>41.024088999999989</v>
      </c>
      <c r="E3587">
        <v>8.8139920000000007</v>
      </c>
      <c r="F3587">
        <v>33.013368</v>
      </c>
      <c r="G3587">
        <v>6.7363780000000002</v>
      </c>
    </row>
    <row r="3588" spans="1:9" x14ac:dyDescent="0.25">
      <c r="A3588">
        <v>3587</v>
      </c>
      <c r="D3588">
        <v>41.024088999999989</v>
      </c>
      <c r="E3588">
        <v>8.8139920000000007</v>
      </c>
      <c r="F3588">
        <v>33.013368</v>
      </c>
      <c r="G3588">
        <v>6.7363780000000002</v>
      </c>
    </row>
    <row r="3589" spans="1:9" x14ac:dyDescent="0.25">
      <c r="A3589">
        <v>3588</v>
      </c>
      <c r="D3589">
        <v>41.024088999999989</v>
      </c>
      <c r="E3589">
        <v>8.8139920000000007</v>
      </c>
      <c r="F3589">
        <v>33.013368</v>
      </c>
      <c r="G3589">
        <v>6.7363780000000002</v>
      </c>
    </row>
    <row r="3590" spans="1:9" x14ac:dyDescent="0.25">
      <c r="A3590">
        <v>3589</v>
      </c>
      <c r="D3590">
        <v>41.024088999999989</v>
      </c>
      <c r="E3590">
        <v>8.8139920000000007</v>
      </c>
      <c r="F3590">
        <v>33.013368</v>
      </c>
      <c r="G3590">
        <v>6.7363780000000002</v>
      </c>
    </row>
    <row r="3591" spans="1:9" x14ac:dyDescent="0.25">
      <c r="A3591">
        <v>3590</v>
      </c>
      <c r="D3591">
        <v>41.024088999999989</v>
      </c>
      <c r="E3591">
        <v>8.8139920000000007</v>
      </c>
      <c r="F3591">
        <v>33.013368</v>
      </c>
      <c r="G3591">
        <v>6.7363780000000002</v>
      </c>
    </row>
    <row r="3592" spans="1:9" x14ac:dyDescent="0.25">
      <c r="A3592">
        <v>3591</v>
      </c>
      <c r="D3592">
        <v>41.024088999999989</v>
      </c>
      <c r="E3592">
        <v>8.8139920000000007</v>
      </c>
      <c r="F3592">
        <v>33.013368</v>
      </c>
      <c r="G3592">
        <v>6.7363780000000002</v>
      </c>
      <c r="H3592">
        <v>40.393385999999992</v>
      </c>
      <c r="I3592">
        <v>10.261998999999999</v>
      </c>
    </row>
    <row r="3593" spans="1:9" x14ac:dyDescent="0.25">
      <c r="A3593">
        <v>3592</v>
      </c>
      <c r="F3593">
        <v>33.013368</v>
      </c>
      <c r="G3593">
        <v>6.7363780000000002</v>
      </c>
      <c r="H3593">
        <v>40.393385999999992</v>
      </c>
      <c r="I3593">
        <v>10.261998999999999</v>
      </c>
    </row>
    <row r="3594" spans="1:9" x14ac:dyDescent="0.25">
      <c r="A3594">
        <v>3593</v>
      </c>
      <c r="F3594">
        <v>33.013368</v>
      </c>
      <c r="G3594">
        <v>6.7363780000000002</v>
      </c>
      <c r="H3594">
        <v>40.393385999999992</v>
      </c>
      <c r="I3594">
        <v>10.261998999999999</v>
      </c>
    </row>
    <row r="3595" spans="1:9" x14ac:dyDescent="0.25">
      <c r="A3595">
        <v>3594</v>
      </c>
      <c r="F3595">
        <v>33.013368</v>
      </c>
      <c r="G3595">
        <v>6.7363780000000002</v>
      </c>
      <c r="H3595">
        <v>40.393385999999992</v>
      </c>
      <c r="I3595">
        <v>10.261998999999999</v>
      </c>
    </row>
    <row r="3596" spans="1:9" x14ac:dyDescent="0.25">
      <c r="A3596">
        <v>3595</v>
      </c>
      <c r="F3596">
        <v>33.013368</v>
      </c>
      <c r="G3596">
        <v>6.7363780000000002</v>
      </c>
      <c r="H3596">
        <v>40.393385999999992</v>
      </c>
      <c r="I3596">
        <v>10.261998999999999</v>
      </c>
    </row>
    <row r="3597" spans="1:9" x14ac:dyDescent="0.25">
      <c r="A3597">
        <v>3596</v>
      </c>
      <c r="B3597">
        <v>53.387256999999991</v>
      </c>
      <c r="C3597">
        <v>6.9882689999999998</v>
      </c>
      <c r="F3597">
        <v>33.013368</v>
      </c>
      <c r="G3597">
        <v>6.7363780000000002</v>
      </c>
      <c r="H3597">
        <v>40.393385999999992</v>
      </c>
      <c r="I3597">
        <v>10.261998999999999</v>
      </c>
    </row>
    <row r="3598" spans="1:9" x14ac:dyDescent="0.25">
      <c r="A3598">
        <v>3597</v>
      </c>
      <c r="B3598">
        <v>53.387256999999991</v>
      </c>
      <c r="C3598">
        <v>6.9882689999999998</v>
      </c>
      <c r="F3598">
        <v>33.013368</v>
      </c>
      <c r="G3598">
        <v>6.7363780000000002</v>
      </c>
      <c r="H3598">
        <v>40.393385999999992</v>
      </c>
      <c r="I3598">
        <v>10.261998999999999</v>
      </c>
    </row>
    <row r="3599" spans="1:9" x14ac:dyDescent="0.25">
      <c r="A3599">
        <v>3598</v>
      </c>
      <c r="B3599">
        <v>53.387256999999991</v>
      </c>
      <c r="C3599">
        <v>6.9882689999999998</v>
      </c>
      <c r="H3599">
        <v>40.393385999999992</v>
      </c>
      <c r="I3599">
        <v>10.261998999999999</v>
      </c>
    </row>
    <row r="3600" spans="1:9" x14ac:dyDescent="0.25">
      <c r="A3600">
        <v>3599</v>
      </c>
      <c r="B3600">
        <v>53.387256999999991</v>
      </c>
      <c r="C3600">
        <v>6.9882689999999998</v>
      </c>
      <c r="H3600">
        <v>40.393385999999992</v>
      </c>
      <c r="I3600">
        <v>10.261998999999999</v>
      </c>
    </row>
    <row r="3601" spans="1:9" x14ac:dyDescent="0.25">
      <c r="A3601">
        <v>3600</v>
      </c>
      <c r="B3601">
        <v>53.387256999999991</v>
      </c>
      <c r="C3601">
        <v>6.9882689999999998</v>
      </c>
      <c r="H3601">
        <v>40.393385999999992</v>
      </c>
      <c r="I3601">
        <v>10.261998999999999</v>
      </c>
    </row>
    <row r="3602" spans="1:9" x14ac:dyDescent="0.25">
      <c r="A3602">
        <v>3601</v>
      </c>
      <c r="B3602">
        <v>53.387256999999991</v>
      </c>
      <c r="C3602">
        <v>6.9882689999999998</v>
      </c>
      <c r="H3602">
        <v>40.393385999999992</v>
      </c>
      <c r="I3602">
        <v>10.261998999999999</v>
      </c>
    </row>
    <row r="3603" spans="1:9" x14ac:dyDescent="0.25">
      <c r="A3603">
        <v>3602</v>
      </c>
      <c r="B3603">
        <v>53.387256999999991</v>
      </c>
      <c r="C3603">
        <v>6.9882689999999998</v>
      </c>
      <c r="H3603">
        <v>40.393385999999992</v>
      </c>
      <c r="I3603">
        <v>10.261998999999999</v>
      </c>
    </row>
    <row r="3604" spans="1:9" x14ac:dyDescent="0.25">
      <c r="A3604">
        <v>3603</v>
      </c>
      <c r="B3604">
        <v>53.387256999999991</v>
      </c>
      <c r="C3604">
        <v>6.9882689999999998</v>
      </c>
      <c r="H3604">
        <v>40.393385999999992</v>
      </c>
      <c r="I3604">
        <v>10.261998999999999</v>
      </c>
    </row>
    <row r="3605" spans="1:9" x14ac:dyDescent="0.25">
      <c r="A3605">
        <v>3604</v>
      </c>
      <c r="B3605">
        <v>53.387256999999991</v>
      </c>
      <c r="C3605">
        <v>6.9882689999999998</v>
      </c>
      <c r="H3605">
        <v>40.393385999999992</v>
      </c>
      <c r="I3605">
        <v>10.261998999999999</v>
      </c>
    </row>
    <row r="3606" spans="1:9" x14ac:dyDescent="0.25">
      <c r="A3606">
        <v>3605</v>
      </c>
      <c r="B3606">
        <v>53.387256999999991</v>
      </c>
      <c r="C3606">
        <v>6.9882689999999998</v>
      </c>
      <c r="H3606">
        <v>40.393385999999992</v>
      </c>
      <c r="I3606">
        <v>10.261998999999999</v>
      </c>
    </row>
    <row r="3607" spans="1:9" x14ac:dyDescent="0.25">
      <c r="A3607">
        <v>3606</v>
      </c>
      <c r="B3607">
        <v>53.387256999999991</v>
      </c>
      <c r="C3607">
        <v>6.9882689999999998</v>
      </c>
      <c r="H3607">
        <v>40.393385999999992</v>
      </c>
      <c r="I3607">
        <v>10.261998999999999</v>
      </c>
    </row>
    <row r="3608" spans="1:9" x14ac:dyDescent="0.25">
      <c r="A3608">
        <v>3607</v>
      </c>
      <c r="B3608">
        <v>53.387256999999991</v>
      </c>
      <c r="C3608">
        <v>6.9882689999999998</v>
      </c>
      <c r="H3608">
        <v>40.393385999999992</v>
      </c>
      <c r="I3608">
        <v>10.261998999999999</v>
      </c>
    </row>
    <row r="3609" spans="1:9" x14ac:dyDescent="0.25">
      <c r="A3609">
        <v>3608</v>
      </c>
      <c r="B3609">
        <v>53.387256999999991</v>
      </c>
      <c r="C3609">
        <v>6.9882689999999998</v>
      </c>
      <c r="H3609">
        <v>40.393385999999992</v>
      </c>
      <c r="I3609">
        <v>10.261998999999999</v>
      </c>
    </row>
    <row r="3610" spans="1:9" x14ac:dyDescent="0.25">
      <c r="A3610">
        <v>3609</v>
      </c>
      <c r="B3610">
        <v>53.387256999999991</v>
      </c>
      <c r="C3610">
        <v>6.9882689999999998</v>
      </c>
      <c r="H3610">
        <v>40.393385999999992</v>
      </c>
      <c r="I3610">
        <v>10.261998999999999</v>
      </c>
    </row>
    <row r="3611" spans="1:9" x14ac:dyDescent="0.25">
      <c r="A3611">
        <v>3610</v>
      </c>
      <c r="B3611">
        <v>53.387256999999991</v>
      </c>
      <c r="C3611">
        <v>6.9882689999999998</v>
      </c>
    </row>
    <row r="3612" spans="1:9" x14ac:dyDescent="0.25">
      <c r="A3612">
        <v>3611</v>
      </c>
      <c r="B3612">
        <v>53.387256999999991</v>
      </c>
      <c r="C3612">
        <v>6.9882689999999998</v>
      </c>
    </row>
    <row r="3613" spans="1:9" x14ac:dyDescent="0.25">
      <c r="A3613">
        <v>3612</v>
      </c>
      <c r="B3613">
        <v>53.387256999999991</v>
      </c>
      <c r="C3613">
        <v>6.9882689999999998</v>
      </c>
      <c r="D3613">
        <v>60.830369999999995</v>
      </c>
      <c r="E3613">
        <v>8.0585620000000002</v>
      </c>
    </row>
    <row r="3614" spans="1:9" x14ac:dyDescent="0.25">
      <c r="A3614">
        <v>3613</v>
      </c>
      <c r="B3614">
        <v>53.387256999999991</v>
      </c>
      <c r="C3614">
        <v>6.9882689999999998</v>
      </c>
      <c r="D3614">
        <v>60.830369999999995</v>
      </c>
      <c r="E3614">
        <v>8.0585620000000002</v>
      </c>
    </row>
    <row r="3615" spans="1:9" x14ac:dyDescent="0.25">
      <c r="A3615">
        <v>3614</v>
      </c>
      <c r="B3615">
        <v>53.387256999999991</v>
      </c>
      <c r="C3615">
        <v>6.9882689999999998</v>
      </c>
      <c r="D3615">
        <v>60.830369999999995</v>
      </c>
      <c r="E3615">
        <v>8.0585620000000002</v>
      </c>
    </row>
    <row r="3616" spans="1:9" x14ac:dyDescent="0.25">
      <c r="A3616">
        <v>3615</v>
      </c>
      <c r="B3616">
        <v>53.387256999999991</v>
      </c>
      <c r="C3616">
        <v>6.9882689999999998</v>
      </c>
      <c r="D3616">
        <v>60.830369999999995</v>
      </c>
      <c r="E3616">
        <v>8.0585620000000002</v>
      </c>
    </row>
    <row r="3617" spans="1:9" x14ac:dyDescent="0.25">
      <c r="A3617">
        <v>3616</v>
      </c>
      <c r="D3617">
        <v>60.830369999999995</v>
      </c>
      <c r="E3617">
        <v>8.0585620000000002</v>
      </c>
    </row>
    <row r="3618" spans="1:9" x14ac:dyDescent="0.25">
      <c r="A3618">
        <v>3617</v>
      </c>
      <c r="D3618">
        <v>60.830369999999995</v>
      </c>
      <c r="E3618">
        <v>8.0585620000000002</v>
      </c>
    </row>
    <row r="3619" spans="1:9" x14ac:dyDescent="0.25">
      <c r="A3619">
        <v>3618</v>
      </c>
      <c r="D3619">
        <v>60.830369999999995</v>
      </c>
      <c r="E3619">
        <v>8.0585620000000002</v>
      </c>
    </row>
    <row r="3620" spans="1:9" x14ac:dyDescent="0.25">
      <c r="A3620">
        <v>3619</v>
      </c>
      <c r="D3620">
        <v>60.830369999999995</v>
      </c>
      <c r="E3620">
        <v>8.0585620000000002</v>
      </c>
    </row>
    <row r="3621" spans="1:9" x14ac:dyDescent="0.25">
      <c r="A3621">
        <v>3620</v>
      </c>
      <c r="D3621">
        <v>60.830369999999995</v>
      </c>
      <c r="E3621">
        <v>8.0585620000000002</v>
      </c>
    </row>
    <row r="3622" spans="1:9" x14ac:dyDescent="0.25">
      <c r="A3622">
        <v>3621</v>
      </c>
      <c r="D3622">
        <v>60.830369999999995</v>
      </c>
      <c r="E3622">
        <v>8.0585620000000002</v>
      </c>
      <c r="F3622">
        <v>54.774975999999995</v>
      </c>
      <c r="G3622">
        <v>5.2883709999999997</v>
      </c>
    </row>
    <row r="3623" spans="1:9" x14ac:dyDescent="0.25">
      <c r="A3623">
        <v>3622</v>
      </c>
      <c r="D3623">
        <v>60.830369999999995</v>
      </c>
      <c r="E3623">
        <v>8.0585620000000002</v>
      </c>
      <c r="F3623">
        <v>54.774975999999995</v>
      </c>
      <c r="G3623">
        <v>5.2883709999999997</v>
      </c>
    </row>
    <row r="3624" spans="1:9" x14ac:dyDescent="0.25">
      <c r="A3624">
        <v>3623</v>
      </c>
      <c r="D3624">
        <v>60.830369999999995</v>
      </c>
      <c r="E3624">
        <v>8.0585620000000002</v>
      </c>
      <c r="F3624">
        <v>54.774975999999995</v>
      </c>
      <c r="G3624">
        <v>5.2883709999999997</v>
      </c>
    </row>
    <row r="3625" spans="1:9" x14ac:dyDescent="0.25">
      <c r="A3625">
        <v>3624</v>
      </c>
      <c r="D3625">
        <v>60.830369999999995</v>
      </c>
      <c r="E3625">
        <v>8.0585620000000002</v>
      </c>
      <c r="F3625">
        <v>54.774975999999995</v>
      </c>
      <c r="G3625">
        <v>5.2883709999999997</v>
      </c>
    </row>
    <row r="3626" spans="1:9" x14ac:dyDescent="0.25">
      <c r="A3626">
        <v>3625</v>
      </c>
      <c r="D3626">
        <v>60.830369999999995</v>
      </c>
      <c r="E3626">
        <v>8.0585620000000002</v>
      </c>
      <c r="F3626">
        <v>54.774975999999995</v>
      </c>
      <c r="G3626">
        <v>5.2883709999999997</v>
      </c>
    </row>
    <row r="3627" spans="1:9" x14ac:dyDescent="0.25">
      <c r="A3627">
        <v>3626</v>
      </c>
      <c r="D3627">
        <v>60.830369999999995</v>
      </c>
      <c r="E3627">
        <v>8.0585620000000002</v>
      </c>
      <c r="F3627">
        <v>54.774975999999995</v>
      </c>
      <c r="G3627">
        <v>5.2883709999999997</v>
      </c>
    </row>
    <row r="3628" spans="1:9" x14ac:dyDescent="0.25">
      <c r="A3628">
        <v>3627</v>
      </c>
      <c r="D3628">
        <v>60.830369999999995</v>
      </c>
      <c r="E3628">
        <v>8.0585620000000002</v>
      </c>
      <c r="F3628">
        <v>54.774975999999995</v>
      </c>
      <c r="G3628">
        <v>5.2883709999999997</v>
      </c>
    </row>
    <row r="3629" spans="1:9" x14ac:dyDescent="0.25">
      <c r="A3629">
        <v>3628</v>
      </c>
      <c r="D3629">
        <v>60.830369999999995</v>
      </c>
      <c r="E3629">
        <v>8.0585620000000002</v>
      </c>
      <c r="F3629">
        <v>54.774975999999995</v>
      </c>
      <c r="G3629">
        <v>5.2883709999999997</v>
      </c>
    </row>
    <row r="3630" spans="1:9" x14ac:dyDescent="0.25">
      <c r="A3630">
        <v>3629</v>
      </c>
      <c r="D3630">
        <v>60.830369999999995</v>
      </c>
      <c r="E3630">
        <v>8.0585620000000002</v>
      </c>
      <c r="F3630">
        <v>54.774975999999995</v>
      </c>
      <c r="G3630">
        <v>5.2883709999999997</v>
      </c>
    </row>
    <row r="3631" spans="1:9" x14ac:dyDescent="0.25">
      <c r="A3631">
        <v>3630</v>
      </c>
      <c r="D3631">
        <v>60.830369999999995</v>
      </c>
      <c r="E3631">
        <v>8.0585620000000002</v>
      </c>
      <c r="F3631">
        <v>54.774975999999995</v>
      </c>
      <c r="G3631">
        <v>5.2883709999999997</v>
      </c>
      <c r="H3631">
        <v>59.694906999999994</v>
      </c>
      <c r="I3631">
        <v>9.3806239999999992</v>
      </c>
    </row>
    <row r="3632" spans="1:9" x14ac:dyDescent="0.25">
      <c r="A3632">
        <v>3631</v>
      </c>
      <c r="F3632">
        <v>54.774975999999995</v>
      </c>
      <c r="G3632">
        <v>5.2883709999999997</v>
      </c>
      <c r="H3632">
        <v>59.694906999999994</v>
      </c>
      <c r="I3632">
        <v>9.3806239999999992</v>
      </c>
    </row>
    <row r="3633" spans="1:9" x14ac:dyDescent="0.25">
      <c r="A3633">
        <v>3632</v>
      </c>
      <c r="F3633">
        <v>54.774975999999995</v>
      </c>
      <c r="G3633">
        <v>5.2883709999999997</v>
      </c>
      <c r="H3633">
        <v>59.694906999999994</v>
      </c>
      <c r="I3633">
        <v>9.3806239999999992</v>
      </c>
    </row>
    <row r="3634" spans="1:9" x14ac:dyDescent="0.25">
      <c r="A3634">
        <v>3633</v>
      </c>
      <c r="F3634">
        <v>54.774975999999995</v>
      </c>
      <c r="G3634">
        <v>5.2883709999999997</v>
      </c>
      <c r="H3634">
        <v>59.694906999999994</v>
      </c>
      <c r="I3634">
        <v>9.3806239999999992</v>
      </c>
    </row>
    <row r="3635" spans="1:9" x14ac:dyDescent="0.25">
      <c r="A3635">
        <v>3634</v>
      </c>
      <c r="F3635">
        <v>54.774975999999995</v>
      </c>
      <c r="G3635">
        <v>5.2883709999999997</v>
      </c>
      <c r="H3635">
        <v>59.694906999999994</v>
      </c>
      <c r="I3635">
        <v>9.3806239999999992</v>
      </c>
    </row>
    <row r="3636" spans="1:9" x14ac:dyDescent="0.25">
      <c r="A3636">
        <v>3635</v>
      </c>
      <c r="B3636">
        <v>71.278382999999991</v>
      </c>
      <c r="C3636">
        <v>5.6248630000000004</v>
      </c>
      <c r="F3636">
        <v>54.774975999999995</v>
      </c>
      <c r="G3636">
        <v>5.2883709999999997</v>
      </c>
      <c r="H3636">
        <v>59.694906999999994</v>
      </c>
      <c r="I3636">
        <v>9.3806239999999992</v>
      </c>
    </row>
    <row r="3637" spans="1:9" x14ac:dyDescent="0.25">
      <c r="A3637">
        <v>3636</v>
      </c>
      <c r="B3637">
        <v>71.278382999999991</v>
      </c>
      <c r="C3637">
        <v>5.6248630000000004</v>
      </c>
      <c r="F3637">
        <v>54.774975999999995</v>
      </c>
      <c r="G3637">
        <v>5.2883709999999997</v>
      </c>
      <c r="H3637">
        <v>59.694906999999994</v>
      </c>
      <c r="I3637">
        <v>9.3806239999999992</v>
      </c>
    </row>
    <row r="3638" spans="1:9" x14ac:dyDescent="0.25">
      <c r="A3638">
        <v>3637</v>
      </c>
      <c r="B3638">
        <v>71.278382999999991</v>
      </c>
      <c r="C3638">
        <v>5.6248630000000004</v>
      </c>
      <c r="H3638">
        <v>59.694906999999994</v>
      </c>
      <c r="I3638">
        <v>9.3806239999999992</v>
      </c>
    </row>
    <row r="3639" spans="1:9" x14ac:dyDescent="0.25">
      <c r="A3639">
        <v>3638</v>
      </c>
      <c r="B3639">
        <v>71.278382999999991</v>
      </c>
      <c r="C3639">
        <v>5.6248630000000004</v>
      </c>
      <c r="H3639">
        <v>59.694906999999994</v>
      </c>
      <c r="I3639">
        <v>9.3806239999999992</v>
      </c>
    </row>
    <row r="3640" spans="1:9" x14ac:dyDescent="0.25">
      <c r="A3640">
        <v>3639</v>
      </c>
      <c r="B3640">
        <v>71.278382999999991</v>
      </c>
      <c r="C3640">
        <v>5.6248630000000004</v>
      </c>
      <c r="H3640">
        <v>59.694906999999994</v>
      </c>
      <c r="I3640">
        <v>9.3806239999999992</v>
      </c>
    </row>
    <row r="3641" spans="1:9" x14ac:dyDescent="0.25">
      <c r="A3641">
        <v>3640</v>
      </c>
      <c r="B3641">
        <v>71.278382999999991</v>
      </c>
      <c r="C3641">
        <v>5.6248630000000004</v>
      </c>
      <c r="H3641">
        <v>59.694906999999994</v>
      </c>
      <c r="I3641">
        <v>9.3806239999999992</v>
      </c>
    </row>
    <row r="3642" spans="1:9" x14ac:dyDescent="0.25">
      <c r="A3642">
        <v>3641</v>
      </c>
      <c r="B3642">
        <v>71.278382999999991</v>
      </c>
      <c r="C3642">
        <v>5.6248630000000004</v>
      </c>
      <c r="H3642">
        <v>59.694906999999994</v>
      </c>
      <c r="I3642">
        <v>9.3806239999999992</v>
      </c>
    </row>
    <row r="3643" spans="1:9" x14ac:dyDescent="0.25">
      <c r="A3643">
        <v>3642</v>
      </c>
      <c r="B3643">
        <v>71.278382999999991</v>
      </c>
      <c r="C3643">
        <v>5.6248630000000004</v>
      </c>
      <c r="H3643">
        <v>59.694906999999994</v>
      </c>
      <c r="I3643">
        <v>9.3806239999999992</v>
      </c>
    </row>
    <row r="3644" spans="1:9" x14ac:dyDescent="0.25">
      <c r="A3644">
        <v>3643</v>
      </c>
      <c r="B3644">
        <v>71.278382999999991</v>
      </c>
      <c r="C3644">
        <v>5.6248630000000004</v>
      </c>
      <c r="H3644">
        <v>59.694906999999994</v>
      </c>
      <c r="I3644">
        <v>9.3806239999999992</v>
      </c>
    </row>
    <row r="3645" spans="1:9" x14ac:dyDescent="0.25">
      <c r="A3645">
        <v>3644</v>
      </c>
      <c r="B3645">
        <v>71.278382999999991</v>
      </c>
      <c r="C3645">
        <v>5.6248630000000004</v>
      </c>
      <c r="H3645">
        <v>59.694906999999994</v>
      </c>
      <c r="I3645">
        <v>9.3806239999999992</v>
      </c>
    </row>
    <row r="3646" spans="1:9" x14ac:dyDescent="0.25">
      <c r="A3646">
        <v>3645</v>
      </c>
      <c r="B3646">
        <v>71.278382999999991</v>
      </c>
      <c r="C3646">
        <v>5.6248630000000004</v>
      </c>
      <c r="H3646">
        <v>59.694906999999994</v>
      </c>
      <c r="I3646">
        <v>9.3806239999999992</v>
      </c>
    </row>
    <row r="3647" spans="1:9" x14ac:dyDescent="0.25">
      <c r="A3647">
        <v>3646</v>
      </c>
      <c r="B3647">
        <v>71.278382999999991</v>
      </c>
      <c r="C3647">
        <v>5.6248630000000004</v>
      </c>
      <c r="H3647">
        <v>59.694906999999994</v>
      </c>
      <c r="I3647">
        <v>9.3806239999999992</v>
      </c>
    </row>
    <row r="3648" spans="1:9" x14ac:dyDescent="0.25">
      <c r="A3648">
        <v>3647</v>
      </c>
      <c r="B3648">
        <v>71.278382999999991</v>
      </c>
      <c r="C3648">
        <v>5.6248630000000004</v>
      </c>
      <c r="H3648">
        <v>59.694906999999994</v>
      </c>
      <c r="I3648">
        <v>9.3806239999999992</v>
      </c>
    </row>
    <row r="3649" spans="1:7" x14ac:dyDescent="0.25">
      <c r="A3649">
        <v>3648</v>
      </c>
      <c r="B3649">
        <v>71.278382999999991</v>
      </c>
      <c r="C3649">
        <v>5.6248630000000004</v>
      </c>
    </row>
    <row r="3650" spans="1:7" x14ac:dyDescent="0.25">
      <c r="A3650">
        <v>3649</v>
      </c>
      <c r="B3650">
        <v>71.278382999999991</v>
      </c>
      <c r="C3650">
        <v>5.6248630000000004</v>
      </c>
    </row>
    <row r="3651" spans="1:7" x14ac:dyDescent="0.25">
      <c r="A3651">
        <v>3650</v>
      </c>
      <c r="B3651">
        <v>71.278382999999991</v>
      </c>
      <c r="C3651">
        <v>5.6248630000000004</v>
      </c>
    </row>
    <row r="3652" spans="1:7" x14ac:dyDescent="0.25">
      <c r="A3652">
        <v>3651</v>
      </c>
    </row>
    <row r="3653" spans="1:7" x14ac:dyDescent="0.25">
      <c r="A3653">
        <v>3652</v>
      </c>
      <c r="D3653">
        <v>81.307378999999997</v>
      </c>
      <c r="E3653">
        <v>7.3894359999999999</v>
      </c>
    </row>
    <row r="3654" spans="1:7" x14ac:dyDescent="0.25">
      <c r="A3654">
        <v>3653</v>
      </c>
      <c r="D3654">
        <v>81.307378999999997</v>
      </c>
      <c r="E3654">
        <v>7.3894359999999999</v>
      </c>
    </row>
    <row r="3655" spans="1:7" x14ac:dyDescent="0.25">
      <c r="A3655">
        <v>3654</v>
      </c>
      <c r="D3655">
        <v>81.307378999999997</v>
      </c>
      <c r="E3655">
        <v>7.3894359999999999</v>
      </c>
    </row>
    <row r="3656" spans="1:7" x14ac:dyDescent="0.25">
      <c r="A3656">
        <v>3655</v>
      </c>
      <c r="D3656">
        <v>81.307378999999997</v>
      </c>
      <c r="E3656">
        <v>7.3894359999999999</v>
      </c>
    </row>
    <row r="3657" spans="1:7" x14ac:dyDescent="0.25">
      <c r="A3657">
        <v>3656</v>
      </c>
      <c r="D3657">
        <v>81.307378999999997</v>
      </c>
      <c r="E3657">
        <v>7.3894359999999999</v>
      </c>
    </row>
    <row r="3658" spans="1:7" x14ac:dyDescent="0.25">
      <c r="A3658">
        <v>3657</v>
      </c>
      <c r="D3658">
        <v>81.307378999999997</v>
      </c>
      <c r="E3658">
        <v>7.3894359999999999</v>
      </c>
    </row>
    <row r="3659" spans="1:7" x14ac:dyDescent="0.25">
      <c r="A3659">
        <v>3658</v>
      </c>
      <c r="D3659">
        <v>81.307378999999997</v>
      </c>
      <c r="E3659">
        <v>7.3894359999999999</v>
      </c>
    </row>
    <row r="3660" spans="1:7" x14ac:dyDescent="0.25">
      <c r="A3660">
        <v>3659</v>
      </c>
      <c r="D3660">
        <v>81.307378999999997</v>
      </c>
      <c r="E3660">
        <v>7.3894359999999999</v>
      </c>
    </row>
    <row r="3661" spans="1:7" x14ac:dyDescent="0.25">
      <c r="A3661">
        <v>3660</v>
      </c>
      <c r="D3661">
        <v>81.307378999999997</v>
      </c>
      <c r="E3661">
        <v>7.3894359999999999</v>
      </c>
      <c r="F3661">
        <v>75.080568</v>
      </c>
      <c r="G3661">
        <v>4.7425240000000004</v>
      </c>
    </row>
    <row r="3662" spans="1:7" x14ac:dyDescent="0.25">
      <c r="A3662">
        <v>3661</v>
      </c>
      <c r="D3662">
        <v>81.307378999999997</v>
      </c>
      <c r="E3662">
        <v>7.3894359999999999</v>
      </c>
      <c r="F3662">
        <v>75.080568</v>
      </c>
      <c r="G3662">
        <v>4.7425240000000004</v>
      </c>
    </row>
    <row r="3663" spans="1:7" x14ac:dyDescent="0.25">
      <c r="A3663">
        <v>3662</v>
      </c>
      <c r="D3663">
        <v>81.307378999999997</v>
      </c>
      <c r="E3663">
        <v>7.3894359999999999</v>
      </c>
      <c r="F3663">
        <v>75.080568</v>
      </c>
      <c r="G3663">
        <v>4.7425240000000004</v>
      </c>
    </row>
    <row r="3664" spans="1:7" x14ac:dyDescent="0.25">
      <c r="A3664">
        <v>3663</v>
      </c>
      <c r="D3664">
        <v>81.307378999999997</v>
      </c>
      <c r="E3664">
        <v>7.3894359999999999</v>
      </c>
      <c r="F3664">
        <v>75.080568</v>
      </c>
      <c r="G3664">
        <v>4.7425240000000004</v>
      </c>
    </row>
    <row r="3665" spans="1:9" x14ac:dyDescent="0.25">
      <c r="A3665">
        <v>3664</v>
      </c>
      <c r="D3665">
        <v>81.307378999999997</v>
      </c>
      <c r="E3665">
        <v>7.3894359999999999</v>
      </c>
      <c r="F3665">
        <v>75.080568</v>
      </c>
      <c r="G3665">
        <v>4.7425240000000004</v>
      </c>
    </row>
    <row r="3666" spans="1:9" x14ac:dyDescent="0.25">
      <c r="A3666">
        <v>3665</v>
      </c>
      <c r="D3666">
        <v>81.307378999999997</v>
      </c>
      <c r="E3666">
        <v>7.3894359999999999</v>
      </c>
      <c r="F3666">
        <v>75.080568</v>
      </c>
      <c r="G3666">
        <v>4.7425240000000004</v>
      </c>
      <c r="H3666">
        <v>79.654214999999994</v>
      </c>
      <c r="I3666">
        <v>8.657826</v>
      </c>
    </row>
    <row r="3667" spans="1:9" x14ac:dyDescent="0.25">
      <c r="A3667">
        <v>3666</v>
      </c>
      <c r="F3667">
        <v>75.080568</v>
      </c>
      <c r="G3667">
        <v>4.7425240000000004</v>
      </c>
      <c r="H3667">
        <v>79.654214999999994</v>
      </c>
      <c r="I3667">
        <v>8.657826</v>
      </c>
    </row>
    <row r="3668" spans="1:9" x14ac:dyDescent="0.25">
      <c r="A3668">
        <v>3667</v>
      </c>
      <c r="F3668">
        <v>75.080568</v>
      </c>
      <c r="G3668">
        <v>4.7425240000000004</v>
      </c>
      <c r="H3668">
        <v>79.654214999999994</v>
      </c>
      <c r="I3668">
        <v>8.657826</v>
      </c>
    </row>
    <row r="3669" spans="1:9" x14ac:dyDescent="0.25">
      <c r="A3669">
        <v>3668</v>
      </c>
      <c r="F3669">
        <v>75.080568</v>
      </c>
      <c r="G3669">
        <v>4.7425240000000004</v>
      </c>
      <c r="H3669">
        <v>79.654214999999994</v>
      </c>
      <c r="I3669">
        <v>8.657826</v>
      </c>
    </row>
    <row r="3670" spans="1:9" x14ac:dyDescent="0.25">
      <c r="A3670">
        <v>3669</v>
      </c>
      <c r="F3670">
        <v>75.080568</v>
      </c>
      <c r="G3670">
        <v>4.7425240000000004</v>
      </c>
      <c r="H3670">
        <v>79.654214999999994</v>
      </c>
      <c r="I3670">
        <v>8.657826</v>
      </c>
    </row>
    <row r="3671" spans="1:9" x14ac:dyDescent="0.25">
      <c r="A3671">
        <v>3670</v>
      </c>
      <c r="F3671">
        <v>75.080568</v>
      </c>
      <c r="G3671">
        <v>4.7425240000000004</v>
      </c>
      <c r="H3671">
        <v>79.654214999999994</v>
      </c>
      <c r="I3671">
        <v>8.657826</v>
      </c>
    </row>
    <row r="3672" spans="1:9" x14ac:dyDescent="0.25">
      <c r="A3672">
        <v>3671</v>
      </c>
      <c r="F3672">
        <v>75.080568</v>
      </c>
      <c r="G3672">
        <v>4.7425240000000004</v>
      </c>
      <c r="H3672">
        <v>79.654214999999994</v>
      </c>
      <c r="I3672">
        <v>8.657826</v>
      </c>
    </row>
    <row r="3673" spans="1:9" x14ac:dyDescent="0.25">
      <c r="A3673">
        <v>3672</v>
      </c>
      <c r="F3673">
        <v>75.080568</v>
      </c>
      <c r="G3673">
        <v>4.7425240000000004</v>
      </c>
      <c r="H3673">
        <v>79.654214999999994</v>
      </c>
      <c r="I3673">
        <v>8.657826</v>
      </c>
    </row>
    <row r="3674" spans="1:9" x14ac:dyDescent="0.25">
      <c r="A3674">
        <v>3673</v>
      </c>
      <c r="H3674">
        <v>79.654214999999994</v>
      </c>
      <c r="I3674">
        <v>8.657826</v>
      </c>
    </row>
    <row r="3675" spans="1:9" x14ac:dyDescent="0.25">
      <c r="A3675">
        <v>3674</v>
      </c>
      <c r="H3675">
        <v>79.654214999999994</v>
      </c>
      <c r="I3675">
        <v>8.657826</v>
      </c>
    </row>
    <row r="3676" spans="1:9" x14ac:dyDescent="0.25">
      <c r="A3676">
        <v>3675</v>
      </c>
      <c r="H3676">
        <v>79.654214999999994</v>
      </c>
      <c r="I3676">
        <v>8.657826</v>
      </c>
    </row>
    <row r="3677" spans="1:9" x14ac:dyDescent="0.25">
      <c r="A3677">
        <v>3676</v>
      </c>
      <c r="B3677">
        <v>97.838560000000001</v>
      </c>
      <c r="C3677">
        <v>5.8454480000000002</v>
      </c>
      <c r="H3677">
        <v>79.654214999999994</v>
      </c>
      <c r="I3677">
        <v>8.657826</v>
      </c>
    </row>
    <row r="3678" spans="1:9" x14ac:dyDescent="0.25">
      <c r="A3678">
        <v>3677</v>
      </c>
      <c r="B3678">
        <v>97.838560000000001</v>
      </c>
      <c r="C3678">
        <v>5.8454480000000002</v>
      </c>
      <c r="H3678">
        <v>79.654214999999994</v>
      </c>
      <c r="I3678">
        <v>8.657826</v>
      </c>
    </row>
    <row r="3679" spans="1:9" x14ac:dyDescent="0.25">
      <c r="A3679">
        <v>3678</v>
      </c>
      <c r="B3679">
        <v>97.838560000000001</v>
      </c>
      <c r="C3679">
        <v>5.8454480000000002</v>
      </c>
      <c r="H3679">
        <v>79.654214999999994</v>
      </c>
      <c r="I3679">
        <v>8.657826</v>
      </c>
    </row>
    <row r="3680" spans="1:9" x14ac:dyDescent="0.25">
      <c r="A3680">
        <v>3679</v>
      </c>
      <c r="B3680">
        <v>97.838560000000001</v>
      </c>
      <c r="C3680">
        <v>5.8454480000000002</v>
      </c>
    </row>
    <row r="3681" spans="1:5" x14ac:dyDescent="0.25">
      <c r="A3681">
        <v>3680</v>
      </c>
      <c r="B3681">
        <v>97.838560000000001</v>
      </c>
      <c r="C3681">
        <v>5.8454480000000002</v>
      </c>
    </row>
    <row r="3682" spans="1:5" x14ac:dyDescent="0.25">
      <c r="A3682">
        <v>3681</v>
      </c>
      <c r="B3682">
        <v>97.838560000000001</v>
      </c>
      <c r="C3682">
        <v>5.8454480000000002</v>
      </c>
    </row>
    <row r="3683" spans="1:5" x14ac:dyDescent="0.25">
      <c r="A3683">
        <v>3682</v>
      </c>
      <c r="B3683">
        <v>97.838560000000001</v>
      </c>
      <c r="C3683">
        <v>5.8454480000000002</v>
      </c>
    </row>
    <row r="3684" spans="1:5" x14ac:dyDescent="0.25">
      <c r="A3684">
        <v>3683</v>
      </c>
      <c r="B3684">
        <v>97.838560000000001</v>
      </c>
      <c r="C3684">
        <v>5.8454480000000002</v>
      </c>
    </row>
    <row r="3685" spans="1:5" x14ac:dyDescent="0.25">
      <c r="A3685">
        <v>3684</v>
      </c>
      <c r="B3685">
        <v>97.838560000000001</v>
      </c>
      <c r="C3685">
        <v>5.8454480000000002</v>
      </c>
    </row>
    <row r="3686" spans="1:5" x14ac:dyDescent="0.25">
      <c r="A3686">
        <v>3685</v>
      </c>
      <c r="B3686">
        <v>97.838560000000001</v>
      </c>
      <c r="C3686">
        <v>5.8454480000000002</v>
      </c>
      <c r="D3686">
        <v>104.506113</v>
      </c>
      <c r="E3686">
        <v>7.8306060000000004</v>
      </c>
    </row>
    <row r="3687" spans="1:5" x14ac:dyDescent="0.25">
      <c r="A3687">
        <v>3686</v>
      </c>
      <c r="B3687">
        <v>97.838560000000001</v>
      </c>
      <c r="C3687">
        <v>5.8454480000000002</v>
      </c>
      <c r="D3687">
        <v>104.506113</v>
      </c>
      <c r="E3687">
        <v>7.8306060000000004</v>
      </c>
    </row>
    <row r="3688" spans="1:5" x14ac:dyDescent="0.25">
      <c r="A3688">
        <v>3687</v>
      </c>
      <c r="B3688">
        <v>97.838560000000001</v>
      </c>
      <c r="C3688">
        <v>5.8454480000000002</v>
      </c>
      <c r="D3688">
        <v>104.506113</v>
      </c>
      <c r="E3688">
        <v>7.8306060000000004</v>
      </c>
    </row>
    <row r="3689" spans="1:5" x14ac:dyDescent="0.25">
      <c r="A3689">
        <v>3688</v>
      </c>
      <c r="B3689">
        <v>97.838560000000001</v>
      </c>
      <c r="C3689">
        <v>5.8454480000000002</v>
      </c>
      <c r="D3689">
        <v>104.506113</v>
      </c>
      <c r="E3689">
        <v>7.8306060000000004</v>
      </c>
    </row>
    <row r="3690" spans="1:5" x14ac:dyDescent="0.25">
      <c r="A3690">
        <v>3689</v>
      </c>
      <c r="B3690">
        <v>97.838560000000001</v>
      </c>
      <c r="C3690">
        <v>5.8454480000000002</v>
      </c>
      <c r="D3690">
        <v>104.506113</v>
      </c>
      <c r="E3690">
        <v>7.8306060000000004</v>
      </c>
    </row>
    <row r="3691" spans="1:5" x14ac:dyDescent="0.25">
      <c r="A3691">
        <v>3690</v>
      </c>
      <c r="D3691">
        <v>104.506113</v>
      </c>
      <c r="E3691">
        <v>7.8306060000000004</v>
      </c>
    </row>
    <row r="3692" spans="1:5" x14ac:dyDescent="0.25">
      <c r="A3692">
        <v>3691</v>
      </c>
      <c r="D3692">
        <v>104.506113</v>
      </c>
      <c r="E3692">
        <v>7.8306060000000004</v>
      </c>
    </row>
    <row r="3693" spans="1:5" x14ac:dyDescent="0.25">
      <c r="A3693">
        <v>3692</v>
      </c>
      <c r="D3693">
        <v>104.506113</v>
      </c>
      <c r="E3693">
        <v>7.8306060000000004</v>
      </c>
    </row>
    <row r="3694" spans="1:5" x14ac:dyDescent="0.25">
      <c r="A3694">
        <v>3693</v>
      </c>
      <c r="D3694">
        <v>104.506113</v>
      </c>
      <c r="E3694">
        <v>7.8306060000000004</v>
      </c>
    </row>
    <row r="3695" spans="1:5" x14ac:dyDescent="0.25">
      <c r="A3695">
        <v>3694</v>
      </c>
      <c r="D3695">
        <v>104.506113</v>
      </c>
      <c r="E3695">
        <v>7.8306060000000004</v>
      </c>
    </row>
    <row r="3696" spans="1:5" x14ac:dyDescent="0.25">
      <c r="A3696">
        <v>3695</v>
      </c>
      <c r="D3696">
        <v>104.506113</v>
      </c>
      <c r="E3696">
        <v>7.8306060000000004</v>
      </c>
    </row>
    <row r="3697" spans="1:9" x14ac:dyDescent="0.25">
      <c r="A3697">
        <v>3696</v>
      </c>
      <c r="D3697">
        <v>104.506113</v>
      </c>
      <c r="E3697">
        <v>7.8306060000000004</v>
      </c>
    </row>
    <row r="3698" spans="1:9" x14ac:dyDescent="0.25">
      <c r="A3698">
        <v>3697</v>
      </c>
      <c r="D3698">
        <v>104.506113</v>
      </c>
      <c r="E3698">
        <v>7.8306060000000004</v>
      </c>
    </row>
    <row r="3699" spans="1:9" x14ac:dyDescent="0.25">
      <c r="A3699">
        <v>3698</v>
      </c>
      <c r="H3699">
        <v>103.45916</v>
      </c>
      <c r="I3699">
        <v>8.5474809999999994</v>
      </c>
    </row>
    <row r="3700" spans="1:9" x14ac:dyDescent="0.25">
      <c r="A3700">
        <v>3699</v>
      </c>
      <c r="F3700">
        <v>104.836721</v>
      </c>
      <c r="G3700">
        <v>4.9078819999999999</v>
      </c>
      <c r="H3700">
        <v>103.45916</v>
      </c>
      <c r="I3700">
        <v>8.5474809999999994</v>
      </c>
    </row>
    <row r="3701" spans="1:9" x14ac:dyDescent="0.25">
      <c r="A3701">
        <v>3700</v>
      </c>
      <c r="F3701">
        <v>104.836721</v>
      </c>
      <c r="G3701">
        <v>4.9078819999999999</v>
      </c>
      <c r="H3701">
        <v>103.45916</v>
      </c>
      <c r="I3701">
        <v>8.5474809999999994</v>
      </c>
    </row>
    <row r="3702" spans="1:9" x14ac:dyDescent="0.25">
      <c r="A3702">
        <v>3701</v>
      </c>
      <c r="F3702">
        <v>104.836721</v>
      </c>
      <c r="G3702">
        <v>4.9078819999999999</v>
      </c>
      <c r="H3702">
        <v>103.45916</v>
      </c>
      <c r="I3702">
        <v>8.5474809999999994</v>
      </c>
    </row>
    <row r="3703" spans="1:9" x14ac:dyDescent="0.25">
      <c r="A3703">
        <v>3702</v>
      </c>
      <c r="F3703">
        <v>104.836721</v>
      </c>
      <c r="G3703">
        <v>4.9078819999999999</v>
      </c>
      <c r="H3703">
        <v>103.45916</v>
      </c>
      <c r="I3703">
        <v>8.5474809999999994</v>
      </c>
    </row>
    <row r="3704" spans="1:9" x14ac:dyDescent="0.25">
      <c r="A3704">
        <v>3703</v>
      </c>
      <c r="F3704">
        <v>104.836721</v>
      </c>
      <c r="G3704">
        <v>4.9078819999999999</v>
      </c>
      <c r="H3704">
        <v>103.45916</v>
      </c>
      <c r="I3704">
        <v>8.5474809999999994</v>
      </c>
    </row>
    <row r="3705" spans="1:9" x14ac:dyDescent="0.25">
      <c r="A3705">
        <v>3704</v>
      </c>
      <c r="F3705">
        <v>104.836721</v>
      </c>
      <c r="G3705">
        <v>4.9078819999999999</v>
      </c>
      <c r="H3705">
        <v>103.45916</v>
      </c>
      <c r="I3705">
        <v>8.5474809999999994</v>
      </c>
    </row>
    <row r="3706" spans="1:9" x14ac:dyDescent="0.25">
      <c r="A3706">
        <v>3705</v>
      </c>
      <c r="F3706">
        <v>104.836721</v>
      </c>
      <c r="G3706">
        <v>4.9078819999999999</v>
      </c>
      <c r="H3706">
        <v>103.45916</v>
      </c>
      <c r="I3706">
        <v>8.5474809999999994</v>
      </c>
    </row>
    <row r="3707" spans="1:9" x14ac:dyDescent="0.25">
      <c r="A3707">
        <v>3706</v>
      </c>
      <c r="F3707">
        <v>104.836721</v>
      </c>
      <c r="G3707">
        <v>4.9078819999999999</v>
      </c>
      <c r="H3707">
        <v>103.45916</v>
      </c>
      <c r="I3707">
        <v>8.5474809999999994</v>
      </c>
    </row>
    <row r="3708" spans="1:9" x14ac:dyDescent="0.25">
      <c r="A3708">
        <v>3707</v>
      </c>
      <c r="F3708">
        <v>104.836721</v>
      </c>
      <c r="G3708">
        <v>4.9078819999999999</v>
      </c>
      <c r="H3708">
        <v>103.45916</v>
      </c>
      <c r="I3708">
        <v>8.5474809999999994</v>
      </c>
    </row>
    <row r="3709" spans="1:9" x14ac:dyDescent="0.25">
      <c r="A3709">
        <v>3708</v>
      </c>
      <c r="F3709">
        <v>104.836721</v>
      </c>
      <c r="G3709">
        <v>4.9078819999999999</v>
      </c>
      <c r="H3709">
        <v>103.45916</v>
      </c>
      <c r="I3709">
        <v>8.5474809999999994</v>
      </c>
    </row>
    <row r="3710" spans="1:9" x14ac:dyDescent="0.25">
      <c r="A3710">
        <v>3709</v>
      </c>
      <c r="F3710">
        <v>104.836721</v>
      </c>
      <c r="G3710">
        <v>4.9078819999999999</v>
      </c>
      <c r="H3710">
        <v>103.45916</v>
      </c>
      <c r="I3710">
        <v>8.5474809999999994</v>
      </c>
    </row>
    <row r="3711" spans="1:9" x14ac:dyDescent="0.25">
      <c r="A3711">
        <v>3710</v>
      </c>
      <c r="F3711">
        <v>104.836721</v>
      </c>
      <c r="G3711">
        <v>4.9078819999999999</v>
      </c>
      <c r="H3711">
        <v>103.45916</v>
      </c>
      <c r="I3711">
        <v>8.5474809999999994</v>
      </c>
    </row>
    <row r="3712" spans="1:9" x14ac:dyDescent="0.25">
      <c r="A3712">
        <v>3711</v>
      </c>
    </row>
    <row r="3713" spans="1:5" x14ac:dyDescent="0.25">
      <c r="A3713">
        <v>3712</v>
      </c>
    </row>
    <row r="3714" spans="1:5" x14ac:dyDescent="0.25">
      <c r="A3714">
        <v>3713</v>
      </c>
      <c r="B3714">
        <v>124.34361799999999</v>
      </c>
      <c r="C3714">
        <v>6.176272</v>
      </c>
    </row>
    <row r="3715" spans="1:5" x14ac:dyDescent="0.25">
      <c r="A3715">
        <v>3714</v>
      </c>
      <c r="B3715">
        <v>124.34361799999999</v>
      </c>
      <c r="C3715">
        <v>6.176272</v>
      </c>
    </row>
    <row r="3716" spans="1:5" x14ac:dyDescent="0.25">
      <c r="A3716">
        <v>3715</v>
      </c>
      <c r="B3716">
        <v>124.34361799999999</v>
      </c>
      <c r="C3716">
        <v>6.176272</v>
      </c>
    </row>
    <row r="3717" spans="1:5" x14ac:dyDescent="0.25">
      <c r="A3717">
        <v>3716</v>
      </c>
      <c r="B3717">
        <v>124.34361799999999</v>
      </c>
      <c r="C3717">
        <v>6.176272</v>
      </c>
    </row>
    <row r="3718" spans="1:5" x14ac:dyDescent="0.25">
      <c r="A3718">
        <v>3717</v>
      </c>
      <c r="B3718">
        <v>124.34361799999999</v>
      </c>
      <c r="C3718">
        <v>6.176272</v>
      </c>
    </row>
    <row r="3719" spans="1:5" x14ac:dyDescent="0.25">
      <c r="A3719">
        <v>3718</v>
      </c>
      <c r="B3719">
        <v>124.34361799999999</v>
      </c>
      <c r="C3719">
        <v>6.176272</v>
      </c>
      <c r="D3719">
        <v>127.76007199999999</v>
      </c>
      <c r="E3719">
        <v>7.3894359999999999</v>
      </c>
    </row>
    <row r="3720" spans="1:5" x14ac:dyDescent="0.25">
      <c r="A3720">
        <v>3719</v>
      </c>
      <c r="B3720">
        <v>124.34361799999999</v>
      </c>
      <c r="C3720">
        <v>6.176272</v>
      </c>
      <c r="D3720">
        <v>127.76007199999999</v>
      </c>
      <c r="E3720">
        <v>7.3894359999999999</v>
      </c>
    </row>
    <row r="3721" spans="1:5" x14ac:dyDescent="0.25">
      <c r="A3721">
        <v>3720</v>
      </c>
      <c r="B3721">
        <v>124.34361799999999</v>
      </c>
      <c r="C3721">
        <v>6.176272</v>
      </c>
      <c r="D3721">
        <v>127.76007199999999</v>
      </c>
      <c r="E3721">
        <v>7.3894359999999999</v>
      </c>
    </row>
    <row r="3722" spans="1:5" x14ac:dyDescent="0.25">
      <c r="A3722">
        <v>3721</v>
      </c>
      <c r="B3722">
        <v>124.34361799999999</v>
      </c>
      <c r="C3722">
        <v>6.176272</v>
      </c>
      <c r="D3722">
        <v>127.76007199999999</v>
      </c>
      <c r="E3722">
        <v>7.3894359999999999</v>
      </c>
    </row>
    <row r="3723" spans="1:5" x14ac:dyDescent="0.25">
      <c r="A3723">
        <v>3722</v>
      </c>
      <c r="B3723">
        <v>124.34361799999999</v>
      </c>
      <c r="C3723">
        <v>6.176272</v>
      </c>
      <c r="D3723">
        <v>127.76007199999999</v>
      </c>
      <c r="E3723">
        <v>7.3894359999999999</v>
      </c>
    </row>
    <row r="3724" spans="1:5" x14ac:dyDescent="0.25">
      <c r="A3724">
        <v>3723</v>
      </c>
      <c r="B3724">
        <v>124.34361799999999</v>
      </c>
      <c r="C3724">
        <v>6.176272</v>
      </c>
      <c r="D3724">
        <v>127.76007199999999</v>
      </c>
      <c r="E3724">
        <v>7.3894359999999999</v>
      </c>
    </row>
    <row r="3725" spans="1:5" x14ac:dyDescent="0.25">
      <c r="A3725">
        <v>3724</v>
      </c>
      <c r="B3725">
        <v>124.34361799999999</v>
      </c>
      <c r="C3725">
        <v>6.176272</v>
      </c>
      <c r="D3725">
        <v>127.76007199999999</v>
      </c>
      <c r="E3725">
        <v>7.3894359999999999</v>
      </c>
    </row>
    <row r="3726" spans="1:5" x14ac:dyDescent="0.25">
      <c r="A3726">
        <v>3725</v>
      </c>
      <c r="B3726">
        <v>124.34361799999999</v>
      </c>
      <c r="C3726">
        <v>6.176272</v>
      </c>
      <c r="D3726">
        <v>127.76007199999999</v>
      </c>
      <c r="E3726">
        <v>7.3894359999999999</v>
      </c>
    </row>
    <row r="3727" spans="1:5" x14ac:dyDescent="0.25">
      <c r="A3727">
        <v>3726</v>
      </c>
      <c r="D3727">
        <v>127.76007199999999</v>
      </c>
      <c r="E3727">
        <v>7.3894359999999999</v>
      </c>
    </row>
    <row r="3728" spans="1:5" x14ac:dyDescent="0.25">
      <c r="A3728">
        <v>3727</v>
      </c>
      <c r="D3728">
        <v>127.76007199999999</v>
      </c>
      <c r="E3728">
        <v>7.3894359999999999</v>
      </c>
    </row>
    <row r="3729" spans="1:9" x14ac:dyDescent="0.25">
      <c r="A3729">
        <v>3728</v>
      </c>
      <c r="D3729">
        <v>127.76007199999999</v>
      </c>
      <c r="E3729">
        <v>7.3894359999999999</v>
      </c>
    </row>
    <row r="3730" spans="1:9" x14ac:dyDescent="0.25">
      <c r="A3730">
        <v>3729</v>
      </c>
      <c r="D3730">
        <v>127.76007199999999</v>
      </c>
      <c r="E3730">
        <v>7.3894359999999999</v>
      </c>
    </row>
    <row r="3731" spans="1:9" x14ac:dyDescent="0.25">
      <c r="A3731">
        <v>3730</v>
      </c>
      <c r="D3731">
        <v>127.76007199999999</v>
      </c>
      <c r="E3731">
        <v>7.3894359999999999</v>
      </c>
    </row>
    <row r="3732" spans="1:9" x14ac:dyDescent="0.25">
      <c r="A3732">
        <v>3731</v>
      </c>
      <c r="H3732">
        <v>128.91726399999999</v>
      </c>
      <c r="I3732">
        <v>7.8858329999999999</v>
      </c>
    </row>
    <row r="3733" spans="1:9" x14ac:dyDescent="0.25">
      <c r="A3733">
        <v>3732</v>
      </c>
      <c r="F3733">
        <v>128.97238299999998</v>
      </c>
      <c r="G3733">
        <v>4.8527620000000002</v>
      </c>
      <c r="H3733">
        <v>128.91726399999999</v>
      </c>
      <c r="I3733">
        <v>7.8858329999999999</v>
      </c>
    </row>
    <row r="3734" spans="1:9" x14ac:dyDescent="0.25">
      <c r="A3734">
        <v>3733</v>
      </c>
      <c r="F3734">
        <v>128.97238299999998</v>
      </c>
      <c r="G3734">
        <v>4.8527620000000002</v>
      </c>
      <c r="H3734">
        <v>128.91726399999999</v>
      </c>
      <c r="I3734">
        <v>7.8858329999999999</v>
      </c>
    </row>
    <row r="3735" spans="1:9" x14ac:dyDescent="0.25">
      <c r="A3735">
        <v>3734</v>
      </c>
      <c r="F3735">
        <v>128.97238299999998</v>
      </c>
      <c r="G3735">
        <v>4.8527620000000002</v>
      </c>
      <c r="H3735">
        <v>128.91726399999999</v>
      </c>
      <c r="I3735">
        <v>7.8858329999999999</v>
      </c>
    </row>
    <row r="3736" spans="1:9" x14ac:dyDescent="0.25">
      <c r="A3736">
        <v>3735</v>
      </c>
      <c r="F3736">
        <v>128.97238299999998</v>
      </c>
      <c r="G3736">
        <v>4.8527620000000002</v>
      </c>
      <c r="H3736">
        <v>128.91726399999999</v>
      </c>
      <c r="I3736">
        <v>7.8858329999999999</v>
      </c>
    </row>
    <row r="3737" spans="1:9" x14ac:dyDescent="0.25">
      <c r="A3737">
        <v>3736</v>
      </c>
      <c r="F3737">
        <v>128.97238299999998</v>
      </c>
      <c r="G3737">
        <v>4.8527620000000002</v>
      </c>
      <c r="H3737">
        <v>128.91726399999999</v>
      </c>
      <c r="I3737">
        <v>7.8858329999999999</v>
      </c>
    </row>
    <row r="3738" spans="1:9" x14ac:dyDescent="0.25">
      <c r="A3738">
        <v>3737</v>
      </c>
      <c r="F3738">
        <v>128.97238299999998</v>
      </c>
      <c r="G3738">
        <v>4.8527620000000002</v>
      </c>
      <c r="H3738">
        <v>128.91726399999999</v>
      </c>
      <c r="I3738">
        <v>7.8858329999999999</v>
      </c>
    </row>
    <row r="3739" spans="1:9" x14ac:dyDescent="0.25">
      <c r="A3739">
        <v>3738</v>
      </c>
      <c r="F3739">
        <v>128.97238299999998</v>
      </c>
      <c r="G3739">
        <v>4.8527620000000002</v>
      </c>
      <c r="H3739">
        <v>128.91726399999999</v>
      </c>
      <c r="I3739">
        <v>7.8858329999999999</v>
      </c>
    </row>
    <row r="3740" spans="1:9" x14ac:dyDescent="0.25">
      <c r="A3740">
        <v>3739</v>
      </c>
      <c r="F3740">
        <v>128.97238299999998</v>
      </c>
      <c r="G3740">
        <v>4.8527620000000002</v>
      </c>
      <c r="H3740">
        <v>128.91726399999999</v>
      </c>
      <c r="I3740">
        <v>7.8858329999999999</v>
      </c>
    </row>
    <row r="3741" spans="1:9" x14ac:dyDescent="0.25">
      <c r="A3741">
        <v>3740</v>
      </c>
      <c r="F3741">
        <v>128.97238299999998</v>
      </c>
      <c r="G3741">
        <v>4.8527620000000002</v>
      </c>
      <c r="H3741">
        <v>128.91726399999999</v>
      </c>
      <c r="I3741">
        <v>7.8858329999999999</v>
      </c>
    </row>
    <row r="3742" spans="1:9" x14ac:dyDescent="0.25">
      <c r="A3742">
        <v>3741</v>
      </c>
      <c r="F3742">
        <v>128.97238299999998</v>
      </c>
      <c r="G3742">
        <v>4.8527620000000002</v>
      </c>
      <c r="H3742">
        <v>128.91726399999999</v>
      </c>
      <c r="I3742">
        <v>7.8858329999999999</v>
      </c>
    </row>
    <row r="3743" spans="1:9" x14ac:dyDescent="0.25">
      <c r="A3743">
        <v>3742</v>
      </c>
      <c r="F3743">
        <v>128.97238299999998</v>
      </c>
      <c r="G3743">
        <v>4.8527620000000002</v>
      </c>
      <c r="H3743">
        <v>128.91726399999999</v>
      </c>
      <c r="I3743">
        <v>7.8858329999999999</v>
      </c>
    </row>
    <row r="3744" spans="1:9" x14ac:dyDescent="0.25">
      <c r="A3744">
        <v>3743</v>
      </c>
      <c r="F3744">
        <v>128.97238299999998</v>
      </c>
      <c r="G3744">
        <v>4.8527620000000002</v>
      </c>
      <c r="H3744">
        <v>128.91726399999999</v>
      </c>
      <c r="I3744">
        <v>7.8858329999999999</v>
      </c>
    </row>
    <row r="3745" spans="1:9" x14ac:dyDescent="0.25">
      <c r="A3745">
        <v>3744</v>
      </c>
      <c r="F3745">
        <v>128.97238299999998</v>
      </c>
      <c r="G3745">
        <v>4.8527620000000002</v>
      </c>
      <c r="H3745">
        <v>128.91726399999999</v>
      </c>
      <c r="I3745">
        <v>7.8858329999999999</v>
      </c>
    </row>
    <row r="3746" spans="1:9" x14ac:dyDescent="0.25">
      <c r="A3746">
        <v>3745</v>
      </c>
      <c r="B3746">
        <v>155.97598600000001</v>
      </c>
      <c r="C3746">
        <v>6.8828990000000001</v>
      </c>
    </row>
    <row r="3747" spans="1:9" x14ac:dyDescent="0.25">
      <c r="A3747">
        <v>3746</v>
      </c>
      <c r="B3747">
        <v>155.97598600000001</v>
      </c>
      <c r="C3747">
        <v>6.8828990000000001</v>
      </c>
    </row>
    <row r="3748" spans="1:9" x14ac:dyDescent="0.25">
      <c r="A3748">
        <v>3747</v>
      </c>
      <c r="B3748">
        <v>155.97598600000001</v>
      </c>
      <c r="C3748">
        <v>6.8828990000000001</v>
      </c>
    </row>
    <row r="3749" spans="1:9" x14ac:dyDescent="0.25">
      <c r="A3749">
        <v>3748</v>
      </c>
      <c r="B3749">
        <v>155.97598600000001</v>
      </c>
      <c r="C3749">
        <v>6.8828990000000001</v>
      </c>
    </row>
    <row r="3750" spans="1:9" x14ac:dyDescent="0.25">
      <c r="A3750">
        <v>3749</v>
      </c>
      <c r="B3750">
        <v>155.97598600000001</v>
      </c>
      <c r="C3750">
        <v>6.8828990000000001</v>
      </c>
    </row>
    <row r="3751" spans="1:9" x14ac:dyDescent="0.25">
      <c r="A3751">
        <v>3750</v>
      </c>
      <c r="B3751">
        <v>155.97598600000001</v>
      </c>
      <c r="C3751">
        <v>6.8828990000000001</v>
      </c>
      <c r="D3751">
        <v>159.33611999999999</v>
      </c>
      <c r="E3751">
        <v>8.038767</v>
      </c>
    </row>
    <row r="3752" spans="1:9" x14ac:dyDescent="0.25">
      <c r="A3752">
        <v>3751</v>
      </c>
      <c r="B3752">
        <v>155.97598600000001</v>
      </c>
      <c r="C3752">
        <v>6.8828990000000001</v>
      </c>
      <c r="D3752">
        <v>159.33611999999999</v>
      </c>
      <c r="E3752">
        <v>8.038767</v>
      </c>
    </row>
    <row r="3753" spans="1:9" x14ac:dyDescent="0.25">
      <c r="A3753">
        <v>3752</v>
      </c>
      <c r="B3753">
        <v>155.97598600000001</v>
      </c>
      <c r="C3753">
        <v>6.8828990000000001</v>
      </c>
      <c r="D3753">
        <v>159.33611999999999</v>
      </c>
      <c r="E3753">
        <v>8.038767</v>
      </c>
    </row>
    <row r="3754" spans="1:9" x14ac:dyDescent="0.25">
      <c r="A3754">
        <v>3753</v>
      </c>
      <c r="B3754">
        <v>155.97598600000001</v>
      </c>
      <c r="C3754">
        <v>6.8828990000000001</v>
      </c>
      <c r="D3754">
        <v>159.33611999999999</v>
      </c>
      <c r="E3754">
        <v>8.038767</v>
      </c>
    </row>
    <row r="3755" spans="1:9" x14ac:dyDescent="0.25">
      <c r="A3755">
        <v>3754</v>
      </c>
      <c r="B3755">
        <v>155.97598600000001</v>
      </c>
      <c r="C3755">
        <v>6.8828990000000001</v>
      </c>
      <c r="D3755">
        <v>159.33611999999999</v>
      </c>
      <c r="E3755">
        <v>8.038767</v>
      </c>
    </row>
    <row r="3756" spans="1:9" x14ac:dyDescent="0.25">
      <c r="A3756">
        <v>3755</v>
      </c>
      <c r="B3756">
        <v>155.97598600000001</v>
      </c>
      <c r="C3756">
        <v>6.8828990000000001</v>
      </c>
      <c r="D3756">
        <v>159.33611999999999</v>
      </c>
      <c r="E3756">
        <v>8.038767</v>
      </c>
    </row>
    <row r="3757" spans="1:9" x14ac:dyDescent="0.25">
      <c r="A3757">
        <v>3756</v>
      </c>
      <c r="B3757">
        <v>155.97598600000001</v>
      </c>
      <c r="C3757">
        <v>6.8828990000000001</v>
      </c>
      <c r="D3757">
        <v>159.33611999999999</v>
      </c>
      <c r="E3757">
        <v>8.038767</v>
      </c>
    </row>
    <row r="3758" spans="1:9" x14ac:dyDescent="0.25">
      <c r="A3758">
        <v>3757</v>
      </c>
      <c r="B3758">
        <v>155.97598600000001</v>
      </c>
      <c r="C3758">
        <v>6.8828990000000001</v>
      </c>
      <c r="D3758">
        <v>159.33611999999999</v>
      </c>
      <c r="E3758">
        <v>8.038767</v>
      </c>
    </row>
    <row r="3759" spans="1:9" x14ac:dyDescent="0.25">
      <c r="A3759">
        <v>3758</v>
      </c>
      <c r="B3759">
        <v>155.97598600000001</v>
      </c>
      <c r="C3759">
        <v>6.8828990000000001</v>
      </c>
      <c r="D3759">
        <v>159.33611999999999</v>
      </c>
      <c r="E3759">
        <v>8.038767</v>
      </c>
    </row>
    <row r="3760" spans="1:9" x14ac:dyDescent="0.25">
      <c r="A3760">
        <v>3759</v>
      </c>
      <c r="B3760">
        <v>155.97598600000001</v>
      </c>
      <c r="C3760">
        <v>6.8828990000000001</v>
      </c>
      <c r="D3760">
        <v>159.33611999999999</v>
      </c>
      <c r="E3760">
        <v>8.038767</v>
      </c>
    </row>
    <row r="3761" spans="1:9" x14ac:dyDescent="0.25">
      <c r="A3761">
        <v>3760</v>
      </c>
      <c r="D3761">
        <v>159.33611999999999</v>
      </c>
      <c r="E3761">
        <v>8.038767</v>
      </c>
    </row>
    <row r="3762" spans="1:9" x14ac:dyDescent="0.25">
      <c r="A3762">
        <v>3761</v>
      </c>
      <c r="D3762">
        <v>159.33611999999999</v>
      </c>
      <c r="E3762">
        <v>8.038767</v>
      </c>
    </row>
    <row r="3763" spans="1:9" x14ac:dyDescent="0.25">
      <c r="A3763">
        <v>3762</v>
      </c>
      <c r="D3763">
        <v>159.33611999999999</v>
      </c>
      <c r="E3763">
        <v>8.038767</v>
      </c>
    </row>
    <row r="3764" spans="1:9" x14ac:dyDescent="0.25">
      <c r="A3764">
        <v>3763</v>
      </c>
      <c r="D3764">
        <v>159.33611999999999</v>
      </c>
      <c r="E3764">
        <v>8.038767</v>
      </c>
    </row>
    <row r="3765" spans="1:9" x14ac:dyDescent="0.25">
      <c r="A3765">
        <v>3764</v>
      </c>
    </row>
    <row r="3766" spans="1:9" x14ac:dyDescent="0.25">
      <c r="A3766">
        <v>3765</v>
      </c>
    </row>
    <row r="3767" spans="1:9" x14ac:dyDescent="0.25">
      <c r="A3767">
        <v>3766</v>
      </c>
      <c r="H3767">
        <v>161.593616</v>
      </c>
      <c r="I3767">
        <v>8.6692689999999999</v>
      </c>
    </row>
    <row r="3768" spans="1:9" x14ac:dyDescent="0.25">
      <c r="A3768">
        <v>3767</v>
      </c>
      <c r="F3768">
        <v>161.908714</v>
      </c>
      <c r="G3768">
        <v>5.726928</v>
      </c>
      <c r="H3768">
        <v>161.593616</v>
      </c>
      <c r="I3768">
        <v>8.6692689999999999</v>
      </c>
    </row>
    <row r="3769" spans="1:9" x14ac:dyDescent="0.25">
      <c r="A3769">
        <v>3768</v>
      </c>
      <c r="F3769">
        <v>161.908714</v>
      </c>
      <c r="G3769">
        <v>5.726928</v>
      </c>
      <c r="H3769">
        <v>161.593616</v>
      </c>
      <c r="I3769">
        <v>8.6692689999999999</v>
      </c>
    </row>
    <row r="3770" spans="1:9" x14ac:dyDescent="0.25">
      <c r="A3770">
        <v>3769</v>
      </c>
      <c r="F3770">
        <v>161.908714</v>
      </c>
      <c r="G3770">
        <v>5.726928</v>
      </c>
      <c r="H3770">
        <v>161.593616</v>
      </c>
      <c r="I3770">
        <v>8.6692689999999999</v>
      </c>
    </row>
    <row r="3771" spans="1:9" x14ac:dyDescent="0.25">
      <c r="A3771">
        <v>3770</v>
      </c>
      <c r="F3771">
        <v>161.908714</v>
      </c>
      <c r="G3771">
        <v>5.726928</v>
      </c>
      <c r="H3771">
        <v>161.593616</v>
      </c>
      <c r="I3771">
        <v>8.6692689999999999</v>
      </c>
    </row>
    <row r="3772" spans="1:9" x14ac:dyDescent="0.25">
      <c r="A3772">
        <v>3771</v>
      </c>
      <c r="F3772">
        <v>161.908714</v>
      </c>
      <c r="G3772">
        <v>5.726928</v>
      </c>
      <c r="H3772">
        <v>161.593616</v>
      </c>
      <c r="I3772">
        <v>8.6692689999999999</v>
      </c>
    </row>
    <row r="3773" spans="1:9" x14ac:dyDescent="0.25">
      <c r="A3773">
        <v>3772</v>
      </c>
      <c r="F3773">
        <v>161.908714</v>
      </c>
      <c r="G3773">
        <v>5.726928</v>
      </c>
      <c r="H3773">
        <v>161.593616</v>
      </c>
      <c r="I3773">
        <v>8.6692689999999999</v>
      </c>
    </row>
    <row r="3774" spans="1:9" x14ac:dyDescent="0.25">
      <c r="A3774">
        <v>3773</v>
      </c>
      <c r="F3774">
        <v>161.908714</v>
      </c>
      <c r="G3774">
        <v>5.726928</v>
      </c>
      <c r="H3774">
        <v>161.593616</v>
      </c>
      <c r="I3774">
        <v>8.6692689999999999</v>
      </c>
    </row>
    <row r="3775" spans="1:9" x14ac:dyDescent="0.25">
      <c r="A3775">
        <v>3774</v>
      </c>
      <c r="F3775">
        <v>161.908714</v>
      </c>
      <c r="G3775">
        <v>5.726928</v>
      </c>
      <c r="H3775">
        <v>161.593616</v>
      </c>
      <c r="I3775">
        <v>8.6692689999999999</v>
      </c>
    </row>
    <row r="3776" spans="1:9" x14ac:dyDescent="0.25">
      <c r="A3776">
        <v>3775</v>
      </c>
      <c r="F3776">
        <v>161.908714</v>
      </c>
      <c r="G3776">
        <v>5.726928</v>
      </c>
      <c r="H3776">
        <v>161.593616</v>
      </c>
      <c r="I3776">
        <v>8.6692689999999999</v>
      </c>
    </row>
    <row r="3777" spans="1:9" x14ac:dyDescent="0.25">
      <c r="A3777">
        <v>3776</v>
      </c>
      <c r="F3777">
        <v>161.908714</v>
      </c>
      <c r="G3777">
        <v>5.726928</v>
      </c>
      <c r="H3777">
        <v>161.593616</v>
      </c>
      <c r="I3777">
        <v>8.6692689999999999</v>
      </c>
    </row>
    <row r="3778" spans="1:9" x14ac:dyDescent="0.25">
      <c r="A3778">
        <v>3777</v>
      </c>
      <c r="F3778">
        <v>161.908714</v>
      </c>
      <c r="G3778">
        <v>5.726928</v>
      </c>
      <c r="H3778">
        <v>161.593616</v>
      </c>
      <c r="I3778">
        <v>8.6692689999999999</v>
      </c>
    </row>
    <row r="3779" spans="1:9" x14ac:dyDescent="0.25">
      <c r="A3779">
        <v>3778</v>
      </c>
      <c r="F3779">
        <v>161.908714</v>
      </c>
      <c r="G3779">
        <v>5.726928</v>
      </c>
      <c r="H3779">
        <v>161.593616</v>
      </c>
      <c r="I3779">
        <v>8.6692689999999999</v>
      </c>
    </row>
    <row r="3780" spans="1:9" x14ac:dyDescent="0.25">
      <c r="A3780">
        <v>3779</v>
      </c>
      <c r="F3780">
        <v>161.908714</v>
      </c>
      <c r="G3780">
        <v>5.726928</v>
      </c>
      <c r="H3780">
        <v>161.593616</v>
      </c>
      <c r="I3780">
        <v>8.6692689999999999</v>
      </c>
    </row>
    <row r="3781" spans="1:9" x14ac:dyDescent="0.25">
      <c r="A3781">
        <v>3780</v>
      </c>
      <c r="F3781">
        <v>161.908714</v>
      </c>
      <c r="G3781">
        <v>5.726928</v>
      </c>
      <c r="H3781">
        <v>161.593616</v>
      </c>
      <c r="I3781">
        <v>8.6692689999999999</v>
      </c>
    </row>
    <row r="3782" spans="1:9" x14ac:dyDescent="0.25">
      <c r="A3782">
        <v>3781</v>
      </c>
      <c r="B3782">
        <v>180.70419899999999</v>
      </c>
      <c r="C3782">
        <v>6.0947459999999998</v>
      </c>
    </row>
    <row r="3783" spans="1:9" x14ac:dyDescent="0.25">
      <c r="A3783">
        <v>3782</v>
      </c>
      <c r="B3783">
        <v>180.70419899999999</v>
      </c>
      <c r="C3783">
        <v>6.0947459999999998</v>
      </c>
    </row>
    <row r="3784" spans="1:9" x14ac:dyDescent="0.25">
      <c r="A3784">
        <v>3783</v>
      </c>
      <c r="B3784">
        <v>180.70419899999999</v>
      </c>
      <c r="C3784">
        <v>6.0947459999999998</v>
      </c>
    </row>
    <row r="3785" spans="1:9" x14ac:dyDescent="0.25">
      <c r="A3785">
        <v>3784</v>
      </c>
      <c r="B3785">
        <v>180.70419899999999</v>
      </c>
      <c r="C3785">
        <v>6.0947459999999998</v>
      </c>
    </row>
    <row r="3786" spans="1:9" x14ac:dyDescent="0.25">
      <c r="A3786">
        <v>3785</v>
      </c>
      <c r="B3786">
        <v>180.70419899999999</v>
      </c>
      <c r="C3786">
        <v>6.0947459999999998</v>
      </c>
    </row>
    <row r="3787" spans="1:9" x14ac:dyDescent="0.25">
      <c r="A3787">
        <v>3786</v>
      </c>
      <c r="B3787">
        <v>180.70419899999999</v>
      </c>
      <c r="C3787">
        <v>6.0947459999999998</v>
      </c>
    </row>
    <row r="3788" spans="1:9" x14ac:dyDescent="0.25">
      <c r="A3788">
        <v>3787</v>
      </c>
      <c r="B3788">
        <v>180.70419899999999</v>
      </c>
      <c r="C3788">
        <v>6.0947459999999998</v>
      </c>
    </row>
    <row r="3789" spans="1:9" x14ac:dyDescent="0.25">
      <c r="A3789">
        <v>3788</v>
      </c>
      <c r="B3789">
        <v>180.70419899999999</v>
      </c>
      <c r="C3789">
        <v>6.0947459999999998</v>
      </c>
    </row>
    <row r="3790" spans="1:9" x14ac:dyDescent="0.25">
      <c r="A3790">
        <v>3789</v>
      </c>
      <c r="B3790">
        <v>180.70419899999999</v>
      </c>
      <c r="C3790">
        <v>6.0947459999999998</v>
      </c>
      <c r="D3790">
        <v>185.219391</v>
      </c>
      <c r="E3790">
        <v>7.4082660000000002</v>
      </c>
    </row>
    <row r="3791" spans="1:9" x14ac:dyDescent="0.25">
      <c r="A3791">
        <v>3790</v>
      </c>
      <c r="B3791">
        <v>180.70419899999999</v>
      </c>
      <c r="C3791">
        <v>6.0947459999999998</v>
      </c>
      <c r="D3791">
        <v>185.219391</v>
      </c>
      <c r="E3791">
        <v>7.4082660000000002</v>
      </c>
    </row>
    <row r="3792" spans="1:9" x14ac:dyDescent="0.25">
      <c r="A3792">
        <v>3791</v>
      </c>
      <c r="B3792">
        <v>180.70419899999999</v>
      </c>
      <c r="C3792">
        <v>6.0947459999999998</v>
      </c>
      <c r="D3792">
        <v>185.219391</v>
      </c>
      <c r="E3792">
        <v>7.4082660000000002</v>
      </c>
    </row>
    <row r="3793" spans="1:9" x14ac:dyDescent="0.25">
      <c r="A3793">
        <v>3792</v>
      </c>
      <c r="B3793">
        <v>180.70419899999999</v>
      </c>
      <c r="C3793">
        <v>6.0947459999999998</v>
      </c>
      <c r="D3793">
        <v>185.219391</v>
      </c>
      <c r="E3793">
        <v>7.4082660000000002</v>
      </c>
    </row>
    <row r="3794" spans="1:9" x14ac:dyDescent="0.25">
      <c r="A3794">
        <v>3793</v>
      </c>
      <c r="B3794">
        <v>180.70419899999999</v>
      </c>
      <c r="C3794">
        <v>6.0947459999999998</v>
      </c>
      <c r="D3794">
        <v>185.219391</v>
      </c>
      <c r="E3794">
        <v>7.4082660000000002</v>
      </c>
    </row>
    <row r="3795" spans="1:9" x14ac:dyDescent="0.25">
      <c r="A3795">
        <v>3794</v>
      </c>
      <c r="B3795">
        <v>180.70419899999999</v>
      </c>
      <c r="C3795">
        <v>6.0947459999999998</v>
      </c>
      <c r="D3795">
        <v>185.219391</v>
      </c>
      <c r="E3795">
        <v>7.4082660000000002</v>
      </c>
    </row>
    <row r="3796" spans="1:9" x14ac:dyDescent="0.25">
      <c r="A3796">
        <v>3795</v>
      </c>
      <c r="B3796">
        <v>180.70419899999999</v>
      </c>
      <c r="C3796">
        <v>6.1472619999999996</v>
      </c>
      <c r="D3796">
        <v>185.219391</v>
      </c>
      <c r="E3796">
        <v>7.4082660000000002</v>
      </c>
    </row>
    <row r="3797" spans="1:9" x14ac:dyDescent="0.25">
      <c r="A3797">
        <v>3796</v>
      </c>
      <c r="D3797">
        <v>185.219391</v>
      </c>
      <c r="E3797">
        <v>7.4082660000000002</v>
      </c>
    </row>
    <row r="3798" spans="1:9" x14ac:dyDescent="0.25">
      <c r="A3798">
        <v>3797</v>
      </c>
      <c r="D3798">
        <v>185.219391</v>
      </c>
      <c r="E3798">
        <v>7.4082660000000002</v>
      </c>
    </row>
    <row r="3799" spans="1:9" x14ac:dyDescent="0.25">
      <c r="A3799">
        <v>3798</v>
      </c>
      <c r="D3799">
        <v>185.219391</v>
      </c>
      <c r="E3799">
        <v>7.4082660000000002</v>
      </c>
    </row>
    <row r="3800" spans="1:9" x14ac:dyDescent="0.25">
      <c r="A3800">
        <v>3799</v>
      </c>
      <c r="D3800">
        <v>185.219391</v>
      </c>
      <c r="E3800">
        <v>7.4082660000000002</v>
      </c>
    </row>
    <row r="3801" spans="1:9" x14ac:dyDescent="0.25">
      <c r="A3801">
        <v>3800</v>
      </c>
      <c r="D3801">
        <v>185.219391</v>
      </c>
      <c r="E3801">
        <v>7.4082660000000002</v>
      </c>
    </row>
    <row r="3802" spans="1:9" x14ac:dyDescent="0.25">
      <c r="A3802">
        <v>3801</v>
      </c>
    </row>
    <row r="3803" spans="1:9" x14ac:dyDescent="0.25">
      <c r="A3803">
        <v>3802</v>
      </c>
      <c r="F3803">
        <v>186.899406</v>
      </c>
      <c r="G3803">
        <v>4.6235759999999999</v>
      </c>
    </row>
    <row r="3804" spans="1:9" x14ac:dyDescent="0.25">
      <c r="A3804">
        <v>3803</v>
      </c>
      <c r="F3804">
        <v>186.899406</v>
      </c>
      <c r="G3804">
        <v>4.6235759999999999</v>
      </c>
      <c r="H3804">
        <v>186.74185699999998</v>
      </c>
      <c r="I3804">
        <v>7.723465</v>
      </c>
    </row>
    <row r="3805" spans="1:9" x14ac:dyDescent="0.25">
      <c r="A3805">
        <v>3804</v>
      </c>
      <c r="F3805">
        <v>186.899406</v>
      </c>
      <c r="G3805">
        <v>4.6235759999999999</v>
      </c>
      <c r="H3805">
        <v>186.74185699999998</v>
      </c>
      <c r="I3805">
        <v>7.723465</v>
      </c>
    </row>
    <row r="3806" spans="1:9" x14ac:dyDescent="0.25">
      <c r="A3806">
        <v>3805</v>
      </c>
      <c r="F3806">
        <v>186.899406</v>
      </c>
      <c r="G3806">
        <v>4.6235759999999999</v>
      </c>
      <c r="H3806">
        <v>186.74185699999998</v>
      </c>
      <c r="I3806">
        <v>7.723465</v>
      </c>
    </row>
    <row r="3807" spans="1:9" x14ac:dyDescent="0.25">
      <c r="A3807">
        <v>3806</v>
      </c>
      <c r="F3807">
        <v>186.899406</v>
      </c>
      <c r="G3807">
        <v>4.6235759999999999</v>
      </c>
      <c r="H3807">
        <v>186.74185699999998</v>
      </c>
      <c r="I3807">
        <v>7.723465</v>
      </c>
    </row>
    <row r="3808" spans="1:9" x14ac:dyDescent="0.25">
      <c r="A3808">
        <v>3807</v>
      </c>
      <c r="F3808">
        <v>186.899406</v>
      </c>
      <c r="G3808">
        <v>4.6235759999999999</v>
      </c>
      <c r="H3808">
        <v>186.74185699999998</v>
      </c>
      <c r="I3808">
        <v>7.723465</v>
      </c>
    </row>
    <row r="3809" spans="1:9" x14ac:dyDescent="0.25">
      <c r="A3809">
        <v>3808</v>
      </c>
      <c r="F3809">
        <v>186.899406</v>
      </c>
      <c r="G3809">
        <v>4.6235759999999999</v>
      </c>
      <c r="H3809">
        <v>186.74185699999998</v>
      </c>
      <c r="I3809">
        <v>7.723465</v>
      </c>
    </row>
    <row r="3810" spans="1:9" x14ac:dyDescent="0.25">
      <c r="A3810">
        <v>3809</v>
      </c>
      <c r="F3810">
        <v>186.899406</v>
      </c>
      <c r="G3810">
        <v>4.6235759999999999</v>
      </c>
      <c r="H3810">
        <v>186.74185699999998</v>
      </c>
      <c r="I3810">
        <v>7.723465</v>
      </c>
    </row>
    <row r="3811" spans="1:9" x14ac:dyDescent="0.25">
      <c r="A3811">
        <v>3810</v>
      </c>
      <c r="F3811">
        <v>186.899406</v>
      </c>
      <c r="G3811">
        <v>4.6235759999999999</v>
      </c>
      <c r="H3811">
        <v>186.74185699999998</v>
      </c>
      <c r="I3811">
        <v>7.723465</v>
      </c>
    </row>
    <row r="3812" spans="1:9" x14ac:dyDescent="0.25">
      <c r="A3812">
        <v>3811</v>
      </c>
      <c r="F3812">
        <v>186.899406</v>
      </c>
      <c r="G3812">
        <v>4.6235759999999999</v>
      </c>
      <c r="H3812">
        <v>186.74185699999998</v>
      </c>
      <c r="I3812">
        <v>7.723465</v>
      </c>
    </row>
    <row r="3813" spans="1:9" x14ac:dyDescent="0.25">
      <c r="A3813">
        <v>3812</v>
      </c>
      <c r="F3813">
        <v>186.899406</v>
      </c>
      <c r="G3813">
        <v>4.6235759999999999</v>
      </c>
      <c r="H3813">
        <v>186.74185699999998</v>
      </c>
      <c r="I3813">
        <v>7.723465</v>
      </c>
    </row>
    <row r="3814" spans="1:9" x14ac:dyDescent="0.25">
      <c r="A3814">
        <v>3813</v>
      </c>
      <c r="F3814">
        <v>186.899406</v>
      </c>
      <c r="G3814">
        <v>4.6235759999999999</v>
      </c>
      <c r="H3814">
        <v>186.74185699999998</v>
      </c>
      <c r="I3814">
        <v>7.723465</v>
      </c>
    </row>
    <row r="3815" spans="1:9" x14ac:dyDescent="0.25">
      <c r="A3815">
        <v>3814</v>
      </c>
      <c r="F3815">
        <v>186.899406</v>
      </c>
      <c r="G3815">
        <v>4.6235759999999999</v>
      </c>
      <c r="H3815">
        <v>186.74185699999998</v>
      </c>
      <c r="I3815">
        <v>7.723465</v>
      </c>
    </row>
    <row r="3816" spans="1:9" x14ac:dyDescent="0.25">
      <c r="A3816">
        <v>3815</v>
      </c>
      <c r="F3816">
        <v>186.899406</v>
      </c>
      <c r="G3816">
        <v>4.6235759999999999</v>
      </c>
      <c r="H3816">
        <v>186.74185699999998</v>
      </c>
      <c r="I3816">
        <v>7.723465</v>
      </c>
    </row>
    <row r="3817" spans="1:9" x14ac:dyDescent="0.25">
      <c r="A3817">
        <v>3816</v>
      </c>
    </row>
    <row r="3818" spans="1:9" x14ac:dyDescent="0.25">
      <c r="A3818">
        <v>3817</v>
      </c>
      <c r="B3818">
        <v>203.33236499999998</v>
      </c>
      <c r="C3818">
        <v>5.8320629999999998</v>
      </c>
    </row>
    <row r="3819" spans="1:9" x14ac:dyDescent="0.25">
      <c r="A3819">
        <v>3818</v>
      </c>
      <c r="B3819">
        <v>203.33236499999998</v>
      </c>
      <c r="C3819">
        <v>5.8320629999999998</v>
      </c>
    </row>
    <row r="3820" spans="1:9" x14ac:dyDescent="0.25">
      <c r="A3820">
        <v>3819</v>
      </c>
      <c r="B3820">
        <v>203.33236499999998</v>
      </c>
      <c r="C3820">
        <v>5.8320629999999998</v>
      </c>
    </row>
    <row r="3821" spans="1:9" x14ac:dyDescent="0.25">
      <c r="A3821">
        <v>3820</v>
      </c>
      <c r="B3821">
        <v>203.33236499999998</v>
      </c>
      <c r="C3821">
        <v>5.8320629999999998</v>
      </c>
    </row>
    <row r="3822" spans="1:9" x14ac:dyDescent="0.25">
      <c r="A3822">
        <v>3821</v>
      </c>
      <c r="B3822">
        <v>203.33236499999998</v>
      </c>
      <c r="C3822">
        <v>5.8320629999999998</v>
      </c>
    </row>
    <row r="3823" spans="1:9" x14ac:dyDescent="0.25">
      <c r="A3823">
        <v>3822</v>
      </c>
      <c r="B3823">
        <v>203.33236499999998</v>
      </c>
      <c r="C3823">
        <v>5.8320629999999998</v>
      </c>
    </row>
    <row r="3824" spans="1:9" x14ac:dyDescent="0.25">
      <c r="A3824">
        <v>3823</v>
      </c>
      <c r="B3824">
        <v>203.33236499999998</v>
      </c>
      <c r="C3824">
        <v>5.8845789999999996</v>
      </c>
    </row>
    <row r="3825" spans="1:7" x14ac:dyDescent="0.25">
      <c r="A3825">
        <v>3824</v>
      </c>
      <c r="B3825">
        <v>203.33236499999998</v>
      </c>
      <c r="C3825">
        <v>5.8320629999999998</v>
      </c>
    </row>
    <row r="3826" spans="1:7" x14ac:dyDescent="0.25">
      <c r="A3826">
        <v>3825</v>
      </c>
      <c r="B3826">
        <v>203.33236499999998</v>
      </c>
      <c r="C3826">
        <v>5.8320629999999998</v>
      </c>
      <c r="D3826">
        <v>208.34196</v>
      </c>
      <c r="E3826">
        <v>6.5818620000000001</v>
      </c>
    </row>
    <row r="3827" spans="1:7" x14ac:dyDescent="0.25">
      <c r="A3827">
        <v>3826</v>
      </c>
      <c r="B3827">
        <v>203.33236499999998</v>
      </c>
      <c r="C3827">
        <v>5.8320629999999998</v>
      </c>
      <c r="D3827">
        <v>208.34196</v>
      </c>
      <c r="E3827">
        <v>6.5818620000000001</v>
      </c>
    </row>
    <row r="3828" spans="1:7" x14ac:dyDescent="0.25">
      <c r="A3828">
        <v>3827</v>
      </c>
      <c r="B3828">
        <v>203.33236499999998</v>
      </c>
      <c r="C3828">
        <v>5.8320629999999998</v>
      </c>
      <c r="D3828">
        <v>208.34196</v>
      </c>
      <c r="E3828">
        <v>6.5818620000000001</v>
      </c>
    </row>
    <row r="3829" spans="1:7" x14ac:dyDescent="0.25">
      <c r="A3829">
        <v>3828</v>
      </c>
      <c r="B3829">
        <v>203.33236499999998</v>
      </c>
      <c r="C3829">
        <v>5.8320629999999998</v>
      </c>
      <c r="D3829">
        <v>208.34196</v>
      </c>
      <c r="E3829">
        <v>6.5818620000000001</v>
      </c>
    </row>
    <row r="3830" spans="1:7" x14ac:dyDescent="0.25">
      <c r="A3830">
        <v>3829</v>
      </c>
      <c r="B3830">
        <v>203.33236499999998</v>
      </c>
      <c r="C3830">
        <v>5.8320629999999998</v>
      </c>
      <c r="D3830">
        <v>208.34196</v>
      </c>
      <c r="E3830">
        <v>6.5818620000000001</v>
      </c>
    </row>
    <row r="3831" spans="1:7" x14ac:dyDescent="0.25">
      <c r="A3831">
        <v>3830</v>
      </c>
      <c r="B3831">
        <v>203.33236499999998</v>
      </c>
      <c r="C3831">
        <v>5.8320629999999998</v>
      </c>
      <c r="D3831">
        <v>208.34196</v>
      </c>
      <c r="E3831">
        <v>6.5818620000000001</v>
      </c>
    </row>
    <row r="3832" spans="1:7" x14ac:dyDescent="0.25">
      <c r="A3832">
        <v>3831</v>
      </c>
      <c r="D3832">
        <v>208.34196</v>
      </c>
      <c r="E3832">
        <v>6.5818620000000001</v>
      </c>
    </row>
    <row r="3833" spans="1:7" x14ac:dyDescent="0.25">
      <c r="A3833">
        <v>3832</v>
      </c>
      <c r="D3833">
        <v>208.34196</v>
      </c>
      <c r="E3833">
        <v>6.5818620000000001</v>
      </c>
    </row>
    <row r="3834" spans="1:7" x14ac:dyDescent="0.25">
      <c r="A3834">
        <v>3833</v>
      </c>
      <c r="D3834">
        <v>208.34196</v>
      </c>
      <c r="E3834">
        <v>6.5818620000000001</v>
      </c>
    </row>
    <row r="3835" spans="1:7" x14ac:dyDescent="0.25">
      <c r="A3835">
        <v>3834</v>
      </c>
      <c r="D3835">
        <v>208.34196</v>
      </c>
      <c r="E3835">
        <v>6.5818620000000001</v>
      </c>
    </row>
    <row r="3836" spans="1:7" x14ac:dyDescent="0.25">
      <c r="A3836">
        <v>3835</v>
      </c>
      <c r="D3836">
        <v>208.34196</v>
      </c>
      <c r="E3836">
        <v>6.5818620000000001</v>
      </c>
    </row>
    <row r="3837" spans="1:7" x14ac:dyDescent="0.25">
      <c r="A3837">
        <v>3836</v>
      </c>
      <c r="D3837">
        <v>208.34196</v>
      </c>
      <c r="E3837">
        <v>6.5818620000000001</v>
      </c>
    </row>
    <row r="3838" spans="1:7" x14ac:dyDescent="0.25">
      <c r="A3838">
        <v>3837</v>
      </c>
      <c r="D3838">
        <v>208.34196</v>
      </c>
      <c r="E3838">
        <v>6.5818620000000001</v>
      </c>
    </row>
    <row r="3839" spans="1:7" x14ac:dyDescent="0.25">
      <c r="A3839">
        <v>3838</v>
      </c>
    </row>
    <row r="3840" spans="1:7" x14ac:dyDescent="0.25">
      <c r="A3840">
        <v>3839</v>
      </c>
      <c r="F3840">
        <v>209.81116399999999</v>
      </c>
      <c r="G3840">
        <v>4.1515849999999999</v>
      </c>
    </row>
    <row r="3841" spans="1:9" x14ac:dyDescent="0.25">
      <c r="A3841">
        <v>3840</v>
      </c>
      <c r="F3841">
        <v>209.81116399999999</v>
      </c>
      <c r="G3841">
        <v>4.1515849999999999</v>
      </c>
    </row>
    <row r="3842" spans="1:9" x14ac:dyDescent="0.25">
      <c r="A3842">
        <v>3841</v>
      </c>
      <c r="F3842">
        <v>209.81116399999999</v>
      </c>
      <c r="G3842">
        <v>4.1515849999999999</v>
      </c>
      <c r="H3842">
        <v>210.267146</v>
      </c>
      <c r="I3842">
        <v>7.0881290000000003</v>
      </c>
    </row>
    <row r="3843" spans="1:9" x14ac:dyDescent="0.25">
      <c r="A3843">
        <v>3842</v>
      </c>
      <c r="F3843">
        <v>209.81116399999999</v>
      </c>
      <c r="G3843">
        <v>4.1515849999999999</v>
      </c>
      <c r="H3843">
        <v>210.267146</v>
      </c>
      <c r="I3843">
        <v>7.0881290000000003</v>
      </c>
    </row>
    <row r="3844" spans="1:9" x14ac:dyDescent="0.25">
      <c r="A3844">
        <v>3843</v>
      </c>
      <c r="F3844">
        <v>209.81116399999999</v>
      </c>
      <c r="G3844">
        <v>4.1515849999999999</v>
      </c>
      <c r="H3844">
        <v>210.267146</v>
      </c>
      <c r="I3844">
        <v>7.0881290000000003</v>
      </c>
    </row>
    <row r="3845" spans="1:9" x14ac:dyDescent="0.25">
      <c r="A3845">
        <v>3844</v>
      </c>
      <c r="F3845">
        <v>209.81116399999999</v>
      </c>
      <c r="G3845">
        <v>4.1515849999999999</v>
      </c>
      <c r="H3845">
        <v>210.267146</v>
      </c>
      <c r="I3845">
        <v>7.0881290000000003</v>
      </c>
    </row>
    <row r="3846" spans="1:9" x14ac:dyDescent="0.25">
      <c r="A3846">
        <v>3845</v>
      </c>
      <c r="F3846">
        <v>209.81116399999999</v>
      </c>
      <c r="G3846">
        <v>4.1515849999999999</v>
      </c>
      <c r="H3846">
        <v>210.267146</v>
      </c>
      <c r="I3846">
        <v>7.0881290000000003</v>
      </c>
    </row>
    <row r="3847" spans="1:9" x14ac:dyDescent="0.25">
      <c r="A3847">
        <v>3846</v>
      </c>
      <c r="F3847">
        <v>209.81116399999999</v>
      </c>
      <c r="G3847">
        <v>4.1515849999999999</v>
      </c>
      <c r="H3847">
        <v>210.267146</v>
      </c>
      <c r="I3847">
        <v>7.0881290000000003</v>
      </c>
    </row>
    <row r="3848" spans="1:9" x14ac:dyDescent="0.25">
      <c r="A3848">
        <v>3847</v>
      </c>
      <c r="F3848">
        <v>209.81116399999999</v>
      </c>
      <c r="G3848">
        <v>4.1515849999999999</v>
      </c>
      <c r="H3848">
        <v>210.267146</v>
      </c>
      <c r="I3848">
        <v>7.0881290000000003</v>
      </c>
    </row>
    <row r="3849" spans="1:9" x14ac:dyDescent="0.25">
      <c r="A3849">
        <v>3848</v>
      </c>
      <c r="F3849">
        <v>209.81116399999999</v>
      </c>
      <c r="G3849">
        <v>4.1515849999999999</v>
      </c>
      <c r="H3849">
        <v>210.267146</v>
      </c>
      <c r="I3849">
        <v>7.0881290000000003</v>
      </c>
    </row>
    <row r="3850" spans="1:9" x14ac:dyDescent="0.25">
      <c r="A3850">
        <v>3849</v>
      </c>
      <c r="F3850">
        <v>209.81116399999999</v>
      </c>
      <c r="G3850">
        <v>4.1515849999999999</v>
      </c>
      <c r="H3850">
        <v>210.267146</v>
      </c>
      <c r="I3850">
        <v>7.0881290000000003</v>
      </c>
    </row>
    <row r="3851" spans="1:9" x14ac:dyDescent="0.25">
      <c r="A3851">
        <v>3850</v>
      </c>
      <c r="F3851">
        <v>209.81116399999999</v>
      </c>
      <c r="G3851">
        <v>4.1515849999999999</v>
      </c>
      <c r="H3851">
        <v>210.267146</v>
      </c>
      <c r="I3851">
        <v>7.0881290000000003</v>
      </c>
    </row>
    <row r="3852" spans="1:9" x14ac:dyDescent="0.25">
      <c r="A3852">
        <v>3851</v>
      </c>
      <c r="B3852">
        <v>224.958888</v>
      </c>
      <c r="C3852">
        <v>5.2654699999999997</v>
      </c>
      <c r="F3852">
        <v>209.81116399999999</v>
      </c>
      <c r="G3852">
        <v>4.1515849999999999</v>
      </c>
      <c r="H3852">
        <v>210.267146</v>
      </c>
      <c r="I3852">
        <v>7.0881290000000003</v>
      </c>
    </row>
    <row r="3853" spans="1:9" x14ac:dyDescent="0.25">
      <c r="A3853">
        <v>3852</v>
      </c>
      <c r="B3853">
        <v>224.958888</v>
      </c>
      <c r="C3853">
        <v>5.2654699999999997</v>
      </c>
      <c r="F3853">
        <v>209.81116399999999</v>
      </c>
      <c r="G3853">
        <v>4.1515849999999999</v>
      </c>
      <c r="H3853">
        <v>210.267146</v>
      </c>
      <c r="I3853">
        <v>7.0881290000000003</v>
      </c>
    </row>
    <row r="3854" spans="1:9" x14ac:dyDescent="0.25">
      <c r="A3854">
        <v>3853</v>
      </c>
      <c r="B3854">
        <v>224.958888</v>
      </c>
      <c r="C3854">
        <v>5.2654699999999997</v>
      </c>
      <c r="F3854">
        <v>209.81116399999999</v>
      </c>
      <c r="G3854">
        <v>4.1515849999999999</v>
      </c>
      <c r="H3854">
        <v>210.267146</v>
      </c>
      <c r="I3854">
        <v>7.0881290000000003</v>
      </c>
    </row>
    <row r="3855" spans="1:9" x14ac:dyDescent="0.25">
      <c r="A3855">
        <v>3854</v>
      </c>
      <c r="B3855">
        <v>224.958888</v>
      </c>
      <c r="C3855">
        <v>5.2654699999999997</v>
      </c>
      <c r="H3855">
        <v>210.267146</v>
      </c>
      <c r="I3855">
        <v>7.0881290000000003</v>
      </c>
    </row>
    <row r="3856" spans="1:9" x14ac:dyDescent="0.25">
      <c r="A3856">
        <v>3855</v>
      </c>
      <c r="B3856">
        <v>224.958888</v>
      </c>
      <c r="C3856">
        <v>5.2654699999999997</v>
      </c>
    </row>
    <row r="3857" spans="1:5" x14ac:dyDescent="0.25">
      <c r="A3857">
        <v>3856</v>
      </c>
      <c r="B3857">
        <v>224.958888</v>
      </c>
      <c r="C3857">
        <v>5.2654699999999997</v>
      </c>
    </row>
    <row r="3858" spans="1:5" x14ac:dyDescent="0.25">
      <c r="A3858">
        <v>3857</v>
      </c>
      <c r="B3858">
        <v>224.958888</v>
      </c>
      <c r="C3858">
        <v>5.2654699999999997</v>
      </c>
    </row>
    <row r="3859" spans="1:5" x14ac:dyDescent="0.25">
      <c r="A3859">
        <v>3858</v>
      </c>
      <c r="B3859">
        <v>224.958888</v>
      </c>
      <c r="C3859">
        <v>5.2654699999999997</v>
      </c>
    </row>
    <row r="3860" spans="1:5" x14ac:dyDescent="0.25">
      <c r="A3860">
        <v>3859</v>
      </c>
      <c r="B3860">
        <v>224.958888</v>
      </c>
      <c r="C3860">
        <v>5.2654699999999997</v>
      </c>
    </row>
    <row r="3861" spans="1:5" x14ac:dyDescent="0.25">
      <c r="A3861">
        <v>3860</v>
      </c>
      <c r="B3861">
        <v>224.958888</v>
      </c>
      <c r="C3861">
        <v>5.2654699999999997</v>
      </c>
    </row>
    <row r="3862" spans="1:5" x14ac:dyDescent="0.25">
      <c r="A3862">
        <v>3861</v>
      </c>
      <c r="B3862">
        <v>224.958888</v>
      </c>
      <c r="C3862">
        <v>5.2654699999999997</v>
      </c>
    </row>
    <row r="3863" spans="1:5" x14ac:dyDescent="0.25">
      <c r="A3863">
        <v>3862</v>
      </c>
      <c r="B3863">
        <v>224.958888</v>
      </c>
      <c r="C3863">
        <v>5.2654699999999997</v>
      </c>
    </row>
    <row r="3864" spans="1:5" x14ac:dyDescent="0.25">
      <c r="A3864">
        <v>3863</v>
      </c>
      <c r="B3864">
        <v>224.958888</v>
      </c>
      <c r="C3864">
        <v>5.2654699999999997</v>
      </c>
    </row>
    <row r="3865" spans="1:5" x14ac:dyDescent="0.25">
      <c r="A3865">
        <v>3864</v>
      </c>
      <c r="B3865">
        <v>224.958888</v>
      </c>
      <c r="C3865">
        <v>5.2654699999999997</v>
      </c>
      <c r="D3865">
        <v>232.051524</v>
      </c>
      <c r="E3865">
        <v>6.4299330000000001</v>
      </c>
    </row>
    <row r="3866" spans="1:5" x14ac:dyDescent="0.25">
      <c r="A3866">
        <v>3865</v>
      </c>
      <c r="B3866">
        <v>224.958888</v>
      </c>
      <c r="C3866">
        <v>5.2654699999999997</v>
      </c>
      <c r="D3866">
        <v>232.051524</v>
      </c>
      <c r="E3866">
        <v>6.4299330000000001</v>
      </c>
    </row>
    <row r="3867" spans="1:5" x14ac:dyDescent="0.25">
      <c r="A3867">
        <v>3866</v>
      </c>
      <c r="B3867">
        <v>224.958888</v>
      </c>
      <c r="C3867">
        <v>5.2654699999999997</v>
      </c>
      <c r="D3867">
        <v>232.051524</v>
      </c>
      <c r="E3867">
        <v>6.4299330000000001</v>
      </c>
    </row>
    <row r="3868" spans="1:5" x14ac:dyDescent="0.25">
      <c r="A3868">
        <v>3867</v>
      </c>
      <c r="D3868">
        <v>232.051524</v>
      </c>
      <c r="E3868">
        <v>6.4299330000000001</v>
      </c>
    </row>
    <row r="3869" spans="1:5" x14ac:dyDescent="0.25">
      <c r="A3869">
        <v>3868</v>
      </c>
      <c r="D3869">
        <v>232.051524</v>
      </c>
      <c r="E3869">
        <v>6.4299330000000001</v>
      </c>
    </row>
    <row r="3870" spans="1:5" x14ac:dyDescent="0.25">
      <c r="A3870">
        <v>3869</v>
      </c>
      <c r="D3870">
        <v>232.051524</v>
      </c>
      <c r="E3870">
        <v>6.4299330000000001</v>
      </c>
    </row>
    <row r="3871" spans="1:5" x14ac:dyDescent="0.25">
      <c r="A3871">
        <v>3870</v>
      </c>
      <c r="D3871">
        <v>232.051524</v>
      </c>
      <c r="E3871">
        <v>6.4299330000000001</v>
      </c>
    </row>
    <row r="3872" spans="1:5" x14ac:dyDescent="0.25">
      <c r="A3872">
        <v>3871</v>
      </c>
      <c r="D3872">
        <v>232.051524</v>
      </c>
      <c r="E3872">
        <v>6.4299330000000001</v>
      </c>
    </row>
    <row r="3873" spans="1:9" x14ac:dyDescent="0.25">
      <c r="A3873">
        <v>3872</v>
      </c>
      <c r="D3873">
        <v>232.051524</v>
      </c>
      <c r="E3873">
        <v>6.4299330000000001</v>
      </c>
    </row>
    <row r="3874" spans="1:9" x14ac:dyDescent="0.25">
      <c r="A3874">
        <v>3873</v>
      </c>
      <c r="D3874">
        <v>232.051524</v>
      </c>
      <c r="E3874">
        <v>6.4299330000000001</v>
      </c>
    </row>
    <row r="3875" spans="1:9" x14ac:dyDescent="0.25">
      <c r="A3875">
        <v>3874</v>
      </c>
      <c r="D3875">
        <v>232.051524</v>
      </c>
      <c r="E3875">
        <v>6.4299330000000001</v>
      </c>
      <c r="F3875">
        <v>229.721126</v>
      </c>
      <c r="G3875">
        <v>3.797247</v>
      </c>
    </row>
    <row r="3876" spans="1:9" x14ac:dyDescent="0.25">
      <c r="A3876">
        <v>3875</v>
      </c>
      <c r="D3876">
        <v>232.051524</v>
      </c>
      <c r="E3876">
        <v>6.4299330000000001</v>
      </c>
      <c r="F3876">
        <v>229.721126</v>
      </c>
      <c r="G3876">
        <v>3.797247</v>
      </c>
    </row>
    <row r="3877" spans="1:9" x14ac:dyDescent="0.25">
      <c r="A3877">
        <v>3876</v>
      </c>
      <c r="D3877">
        <v>232.051524</v>
      </c>
      <c r="E3877">
        <v>6.4299330000000001</v>
      </c>
      <c r="F3877">
        <v>229.721126</v>
      </c>
      <c r="G3877">
        <v>3.797247</v>
      </c>
    </row>
    <row r="3878" spans="1:9" x14ac:dyDescent="0.25">
      <c r="A3878">
        <v>3877</v>
      </c>
      <c r="D3878">
        <v>232.051524</v>
      </c>
      <c r="E3878">
        <v>6.4299330000000001</v>
      </c>
      <c r="F3878">
        <v>229.721126</v>
      </c>
      <c r="G3878">
        <v>3.797247</v>
      </c>
    </row>
    <row r="3879" spans="1:9" x14ac:dyDescent="0.25">
      <c r="A3879">
        <v>3878</v>
      </c>
      <c r="F3879">
        <v>229.721126</v>
      </c>
      <c r="G3879">
        <v>3.797247</v>
      </c>
      <c r="H3879">
        <v>232.15287699999999</v>
      </c>
      <c r="I3879">
        <v>7.3413110000000001</v>
      </c>
    </row>
    <row r="3880" spans="1:9" x14ac:dyDescent="0.25">
      <c r="A3880">
        <v>3879</v>
      </c>
      <c r="F3880">
        <v>229.721126</v>
      </c>
      <c r="G3880">
        <v>3.8478249999999998</v>
      </c>
      <c r="H3880">
        <v>232.15287699999999</v>
      </c>
      <c r="I3880">
        <v>7.3413110000000001</v>
      </c>
    </row>
    <row r="3881" spans="1:9" x14ac:dyDescent="0.25">
      <c r="A3881">
        <v>3880</v>
      </c>
      <c r="F3881">
        <v>229.721126</v>
      </c>
      <c r="G3881">
        <v>3.797247</v>
      </c>
      <c r="H3881">
        <v>232.15287699999999</v>
      </c>
      <c r="I3881">
        <v>7.3413110000000001</v>
      </c>
    </row>
    <row r="3882" spans="1:9" x14ac:dyDescent="0.25">
      <c r="A3882">
        <v>3881</v>
      </c>
      <c r="F3882">
        <v>229.721126</v>
      </c>
      <c r="G3882">
        <v>3.797247</v>
      </c>
      <c r="H3882">
        <v>232.15287699999999</v>
      </c>
      <c r="I3882">
        <v>7.3413110000000001</v>
      </c>
    </row>
    <row r="3883" spans="1:9" x14ac:dyDescent="0.25">
      <c r="A3883">
        <v>3882</v>
      </c>
      <c r="F3883">
        <v>229.721126</v>
      </c>
      <c r="G3883">
        <v>3.797247</v>
      </c>
      <c r="H3883">
        <v>232.15287699999999</v>
      </c>
      <c r="I3883">
        <v>7.3413110000000001</v>
      </c>
    </row>
    <row r="3884" spans="1:9" x14ac:dyDescent="0.25">
      <c r="A3884">
        <v>3883</v>
      </c>
      <c r="F3884">
        <v>229.721126</v>
      </c>
      <c r="G3884">
        <v>3.797247</v>
      </c>
      <c r="H3884">
        <v>232.15287699999999</v>
      </c>
      <c r="I3884">
        <v>7.3413110000000001</v>
      </c>
    </row>
    <row r="3885" spans="1:9" x14ac:dyDescent="0.25">
      <c r="A3885">
        <v>3884</v>
      </c>
      <c r="F3885">
        <v>229.721126</v>
      </c>
      <c r="G3885">
        <v>3.797247</v>
      </c>
      <c r="H3885">
        <v>232.15287699999999</v>
      </c>
      <c r="I3885">
        <v>7.3413110000000001</v>
      </c>
    </row>
    <row r="3886" spans="1:9" x14ac:dyDescent="0.25">
      <c r="A3886">
        <v>3885</v>
      </c>
      <c r="F3886">
        <v>229.721126</v>
      </c>
      <c r="G3886">
        <v>3.797247</v>
      </c>
      <c r="H3886">
        <v>232.15287699999999</v>
      </c>
      <c r="I3886">
        <v>7.3413110000000001</v>
      </c>
    </row>
    <row r="3887" spans="1:9" x14ac:dyDescent="0.25">
      <c r="A3887">
        <v>3886</v>
      </c>
      <c r="F3887">
        <v>229.721126</v>
      </c>
      <c r="G3887">
        <v>3.797247</v>
      </c>
      <c r="H3887">
        <v>232.15287699999999</v>
      </c>
      <c r="I3887">
        <v>7.3413110000000001</v>
      </c>
    </row>
    <row r="3888" spans="1:9" x14ac:dyDescent="0.25">
      <c r="A3888">
        <v>3887</v>
      </c>
      <c r="F3888">
        <v>229.721126</v>
      </c>
      <c r="G3888">
        <v>3.797247</v>
      </c>
      <c r="H3888">
        <v>232.15287699999999</v>
      </c>
      <c r="I3888">
        <v>7.3413110000000001</v>
      </c>
    </row>
    <row r="3889" spans="1:9" x14ac:dyDescent="0.25">
      <c r="A3889">
        <v>3888</v>
      </c>
      <c r="F3889">
        <v>229.721126</v>
      </c>
      <c r="G3889">
        <v>3.797247</v>
      </c>
      <c r="H3889">
        <v>232.15287699999999</v>
      </c>
      <c r="I3889">
        <v>7.3413110000000001</v>
      </c>
    </row>
    <row r="3890" spans="1:9" x14ac:dyDescent="0.25">
      <c r="A3890">
        <v>3889</v>
      </c>
      <c r="B3890">
        <v>246.54065600000001</v>
      </c>
      <c r="C3890">
        <v>6.4299330000000001</v>
      </c>
      <c r="F3890">
        <v>229.721126</v>
      </c>
      <c r="G3890">
        <v>3.797247</v>
      </c>
      <c r="H3890">
        <v>232.15287699999999</v>
      </c>
      <c r="I3890">
        <v>7.3413110000000001</v>
      </c>
    </row>
    <row r="3891" spans="1:9" x14ac:dyDescent="0.25">
      <c r="A3891">
        <v>3890</v>
      </c>
      <c r="B3891">
        <v>246.54065600000001</v>
      </c>
      <c r="C3891">
        <v>6.4299330000000001</v>
      </c>
      <c r="H3891">
        <v>232.15287699999999</v>
      </c>
      <c r="I3891">
        <v>7.3413110000000001</v>
      </c>
    </row>
    <row r="3892" spans="1:9" x14ac:dyDescent="0.25">
      <c r="A3892">
        <v>3891</v>
      </c>
      <c r="B3892">
        <v>246.54065600000001</v>
      </c>
      <c r="C3892">
        <v>6.4299330000000001</v>
      </c>
      <c r="H3892">
        <v>232.15287699999999</v>
      </c>
      <c r="I3892">
        <v>7.3413110000000001</v>
      </c>
    </row>
    <row r="3893" spans="1:9" x14ac:dyDescent="0.25">
      <c r="A3893">
        <v>3892</v>
      </c>
      <c r="B3893">
        <v>246.54065600000001</v>
      </c>
      <c r="C3893">
        <v>6.4299330000000001</v>
      </c>
      <c r="H3893">
        <v>232.15287699999999</v>
      </c>
      <c r="I3893">
        <v>7.3413110000000001</v>
      </c>
    </row>
    <row r="3894" spans="1:9" x14ac:dyDescent="0.25">
      <c r="A3894">
        <v>3893</v>
      </c>
      <c r="B3894">
        <v>246.54065600000001</v>
      </c>
      <c r="C3894">
        <v>6.4299330000000001</v>
      </c>
      <c r="H3894">
        <v>232.15287699999999</v>
      </c>
      <c r="I3894">
        <v>7.3413110000000001</v>
      </c>
    </row>
    <row r="3895" spans="1:9" x14ac:dyDescent="0.25">
      <c r="A3895">
        <v>3894</v>
      </c>
      <c r="B3895">
        <v>246.54065600000001</v>
      </c>
      <c r="C3895">
        <v>6.4299330000000001</v>
      </c>
      <c r="H3895">
        <v>232.15287699999999</v>
      </c>
      <c r="I3895">
        <v>7.3413110000000001</v>
      </c>
    </row>
    <row r="3896" spans="1:9" x14ac:dyDescent="0.25">
      <c r="A3896">
        <v>3895</v>
      </c>
      <c r="B3896">
        <v>246.54065600000001</v>
      </c>
      <c r="C3896">
        <v>6.4299330000000001</v>
      </c>
    </row>
    <row r="3897" spans="1:9" x14ac:dyDescent="0.25">
      <c r="A3897">
        <v>3896</v>
      </c>
      <c r="B3897">
        <v>246.54065600000001</v>
      </c>
      <c r="C3897">
        <v>6.4299330000000001</v>
      </c>
    </row>
    <row r="3898" spans="1:9" x14ac:dyDescent="0.25">
      <c r="A3898">
        <v>3897</v>
      </c>
      <c r="B3898">
        <v>246.54065600000001</v>
      </c>
      <c r="C3898">
        <v>6.4299330000000001</v>
      </c>
    </row>
    <row r="3899" spans="1:9" x14ac:dyDescent="0.25">
      <c r="A3899">
        <v>3898</v>
      </c>
      <c r="B3899">
        <v>246.54065600000001</v>
      </c>
      <c r="C3899">
        <v>6.4299330000000001</v>
      </c>
    </row>
    <row r="3900" spans="1:9" x14ac:dyDescent="0.25">
      <c r="A3900">
        <v>3899</v>
      </c>
      <c r="B3900">
        <v>246.54065600000001</v>
      </c>
      <c r="C3900">
        <v>6.4299330000000001</v>
      </c>
      <c r="D3900">
        <v>251.353477</v>
      </c>
      <c r="E3900">
        <v>7.7969020000000002</v>
      </c>
    </row>
    <row r="3901" spans="1:9" x14ac:dyDescent="0.25">
      <c r="A3901">
        <v>3900</v>
      </c>
      <c r="B3901">
        <v>246.54065600000001</v>
      </c>
      <c r="C3901">
        <v>6.4299330000000001</v>
      </c>
      <c r="D3901">
        <v>251.353477</v>
      </c>
      <c r="E3901">
        <v>7.7969020000000002</v>
      </c>
    </row>
    <row r="3902" spans="1:9" x14ac:dyDescent="0.25">
      <c r="A3902">
        <v>3901</v>
      </c>
      <c r="B3902">
        <v>246.54065600000001</v>
      </c>
      <c r="C3902">
        <v>6.4299330000000001</v>
      </c>
      <c r="D3902">
        <v>251.353477</v>
      </c>
      <c r="E3902">
        <v>7.7969020000000002</v>
      </c>
    </row>
    <row r="3903" spans="1:9" x14ac:dyDescent="0.25">
      <c r="A3903">
        <v>3902</v>
      </c>
      <c r="B3903">
        <v>246.54065600000001</v>
      </c>
      <c r="C3903">
        <v>6.4299330000000001</v>
      </c>
      <c r="D3903">
        <v>251.353477</v>
      </c>
      <c r="E3903">
        <v>7.7969020000000002</v>
      </c>
    </row>
    <row r="3904" spans="1:9" x14ac:dyDescent="0.25">
      <c r="A3904">
        <v>3903</v>
      </c>
      <c r="B3904">
        <v>246.54065600000001</v>
      </c>
      <c r="C3904">
        <v>6.4299330000000001</v>
      </c>
      <c r="D3904">
        <v>251.353477</v>
      </c>
      <c r="E3904">
        <v>7.7969020000000002</v>
      </c>
    </row>
    <row r="3905" spans="1:9" x14ac:dyDescent="0.25">
      <c r="A3905">
        <v>3904</v>
      </c>
      <c r="B3905">
        <v>246.54065600000001</v>
      </c>
      <c r="C3905">
        <v>6.4299330000000001</v>
      </c>
      <c r="D3905">
        <v>251.353477</v>
      </c>
      <c r="E3905">
        <v>7.7969020000000002</v>
      </c>
    </row>
    <row r="3906" spans="1:9" x14ac:dyDescent="0.25">
      <c r="A3906">
        <v>3905</v>
      </c>
      <c r="B3906">
        <v>246.54065600000001</v>
      </c>
      <c r="C3906">
        <v>6.4299330000000001</v>
      </c>
      <c r="D3906">
        <v>251.353477</v>
      </c>
      <c r="E3906">
        <v>7.7969020000000002</v>
      </c>
    </row>
    <row r="3907" spans="1:9" x14ac:dyDescent="0.25">
      <c r="A3907">
        <v>3906</v>
      </c>
      <c r="B3907">
        <v>246.54065600000001</v>
      </c>
      <c r="C3907">
        <v>6.4299330000000001</v>
      </c>
      <c r="D3907">
        <v>251.353477</v>
      </c>
      <c r="E3907">
        <v>7.7969020000000002</v>
      </c>
    </row>
    <row r="3908" spans="1:9" x14ac:dyDescent="0.25">
      <c r="A3908">
        <v>3907</v>
      </c>
      <c r="D3908">
        <v>251.353477</v>
      </c>
      <c r="E3908">
        <v>7.7969020000000002</v>
      </c>
    </row>
    <row r="3909" spans="1:9" x14ac:dyDescent="0.25">
      <c r="A3909">
        <v>3908</v>
      </c>
      <c r="D3909">
        <v>251.353477</v>
      </c>
      <c r="E3909">
        <v>7.7969020000000002</v>
      </c>
    </row>
    <row r="3910" spans="1:9" x14ac:dyDescent="0.25">
      <c r="A3910">
        <v>3909</v>
      </c>
      <c r="D3910">
        <v>251.353477</v>
      </c>
      <c r="E3910">
        <v>7.7969020000000002</v>
      </c>
    </row>
    <row r="3911" spans="1:9" x14ac:dyDescent="0.25">
      <c r="A3911">
        <v>3910</v>
      </c>
      <c r="D3911">
        <v>251.353477</v>
      </c>
      <c r="E3911">
        <v>7.7969020000000002</v>
      </c>
    </row>
    <row r="3912" spans="1:9" x14ac:dyDescent="0.25">
      <c r="A3912">
        <v>3911</v>
      </c>
      <c r="D3912">
        <v>251.353477</v>
      </c>
      <c r="E3912">
        <v>7.7969020000000002</v>
      </c>
    </row>
    <row r="3913" spans="1:9" x14ac:dyDescent="0.25">
      <c r="A3913">
        <v>3912</v>
      </c>
      <c r="D3913">
        <v>251.353477</v>
      </c>
      <c r="E3913">
        <v>7.7969020000000002</v>
      </c>
    </row>
    <row r="3914" spans="1:9" x14ac:dyDescent="0.25">
      <c r="A3914">
        <v>3913</v>
      </c>
      <c r="D3914">
        <v>251.353477</v>
      </c>
      <c r="E3914">
        <v>7.7969020000000002</v>
      </c>
    </row>
    <row r="3915" spans="1:9" x14ac:dyDescent="0.25">
      <c r="A3915">
        <v>3914</v>
      </c>
      <c r="D3915">
        <v>251.353477</v>
      </c>
      <c r="E3915">
        <v>7.7969020000000002</v>
      </c>
    </row>
    <row r="3916" spans="1:9" x14ac:dyDescent="0.25">
      <c r="A3916">
        <v>3915</v>
      </c>
      <c r="D3916">
        <v>251.353477</v>
      </c>
      <c r="E3916">
        <v>7.7969020000000002</v>
      </c>
      <c r="H3916">
        <v>249.783019</v>
      </c>
      <c r="I3916">
        <v>8.9107880000000002</v>
      </c>
    </row>
    <row r="3917" spans="1:9" x14ac:dyDescent="0.25">
      <c r="A3917">
        <v>3916</v>
      </c>
      <c r="D3917">
        <v>251.353477</v>
      </c>
      <c r="E3917">
        <v>7.7969020000000002</v>
      </c>
      <c r="F3917">
        <v>249.58031599999998</v>
      </c>
      <c r="G3917">
        <v>5.7717369999999999</v>
      </c>
      <c r="H3917">
        <v>249.783019</v>
      </c>
      <c r="I3917">
        <v>8.9107880000000002</v>
      </c>
    </row>
    <row r="3918" spans="1:9" x14ac:dyDescent="0.25">
      <c r="A3918">
        <v>3917</v>
      </c>
      <c r="D3918">
        <v>251.353477</v>
      </c>
      <c r="E3918">
        <v>7.7969020000000002</v>
      </c>
      <c r="F3918">
        <v>249.58031599999998</v>
      </c>
      <c r="G3918">
        <v>5.7717369999999999</v>
      </c>
      <c r="H3918">
        <v>249.783019</v>
      </c>
      <c r="I3918">
        <v>8.9107880000000002</v>
      </c>
    </row>
    <row r="3919" spans="1:9" x14ac:dyDescent="0.25">
      <c r="A3919">
        <v>3918</v>
      </c>
      <c r="D3919">
        <v>251.353477</v>
      </c>
      <c r="E3919">
        <v>7.7969020000000002</v>
      </c>
      <c r="F3919">
        <v>249.58031599999998</v>
      </c>
      <c r="G3919">
        <v>5.7717369999999999</v>
      </c>
      <c r="H3919">
        <v>249.783019</v>
      </c>
      <c r="I3919">
        <v>8.9107880000000002</v>
      </c>
    </row>
    <row r="3920" spans="1:9" x14ac:dyDescent="0.25">
      <c r="A3920">
        <v>3919</v>
      </c>
      <c r="F3920">
        <v>249.58031599999998</v>
      </c>
      <c r="G3920">
        <v>5.7717369999999999</v>
      </c>
      <c r="H3920">
        <v>249.783019</v>
      </c>
      <c r="I3920">
        <v>8.9107880000000002</v>
      </c>
    </row>
    <row r="3921" spans="1:11" x14ac:dyDescent="0.25">
      <c r="A3921">
        <v>3920</v>
      </c>
      <c r="F3921">
        <v>249.58031599999998</v>
      </c>
      <c r="G3921">
        <v>5.7717369999999999</v>
      </c>
      <c r="H3921">
        <v>249.783019</v>
      </c>
      <c r="I3921">
        <v>8.9107880000000002</v>
      </c>
    </row>
    <row r="3922" spans="1:11" x14ac:dyDescent="0.25">
      <c r="A3922">
        <v>3921</v>
      </c>
      <c r="F3922">
        <v>249.58031599999998</v>
      </c>
      <c r="G3922">
        <v>5.7717369999999999</v>
      </c>
      <c r="H3922">
        <v>249.783019</v>
      </c>
      <c r="I3922">
        <v>8.9107880000000002</v>
      </c>
    </row>
    <row r="3923" spans="1:11" x14ac:dyDescent="0.25">
      <c r="A3923">
        <v>3922</v>
      </c>
      <c r="F3923">
        <v>249.58031599999998</v>
      </c>
      <c r="G3923">
        <v>5.7717369999999999</v>
      </c>
      <c r="H3923">
        <v>249.783019</v>
      </c>
      <c r="I3923">
        <v>8.9107880000000002</v>
      </c>
    </row>
    <row r="3924" spans="1:11" x14ac:dyDescent="0.25">
      <c r="A3924">
        <v>3923</v>
      </c>
      <c r="F3924">
        <v>249.58031599999998</v>
      </c>
      <c r="G3924">
        <v>5.7717369999999999</v>
      </c>
      <c r="H3924">
        <v>249.783019</v>
      </c>
      <c r="I3924">
        <v>8.9107880000000002</v>
      </c>
    </row>
    <row r="3925" spans="1:11" x14ac:dyDescent="0.25">
      <c r="A3925">
        <v>3924</v>
      </c>
      <c r="F3925">
        <v>249.58031599999998</v>
      </c>
      <c r="G3925">
        <v>5.7717369999999999</v>
      </c>
      <c r="H3925">
        <v>249.783019</v>
      </c>
      <c r="I3925">
        <v>8.9107880000000002</v>
      </c>
    </row>
    <row r="3926" spans="1:11" x14ac:dyDescent="0.25">
      <c r="A3926">
        <v>3925</v>
      </c>
      <c r="J3926">
        <v>267.91972399999997</v>
      </c>
      <c r="K3926">
        <v>11.746078000000001</v>
      </c>
    </row>
    <row r="3927" spans="1:11" x14ac:dyDescent="0.25">
      <c r="A3927">
        <v>3926</v>
      </c>
    </row>
    <row r="3928" spans="1:11" x14ac:dyDescent="0.25">
      <c r="A3928">
        <v>3927</v>
      </c>
    </row>
    <row r="3929" spans="1:11" x14ac:dyDescent="0.25">
      <c r="A3929">
        <v>3928</v>
      </c>
    </row>
    <row r="3930" spans="1:11" x14ac:dyDescent="0.25">
      <c r="A3930">
        <v>3929</v>
      </c>
    </row>
    <row r="3931" spans="1:11" x14ac:dyDescent="0.25">
      <c r="A3931">
        <v>3930</v>
      </c>
    </row>
    <row r="3932" spans="1:11" x14ac:dyDescent="0.25">
      <c r="A3932">
        <v>3931</v>
      </c>
    </row>
    <row r="3933" spans="1:11" x14ac:dyDescent="0.25">
      <c r="A3933">
        <v>3932</v>
      </c>
    </row>
    <row r="3934" spans="1:11" x14ac:dyDescent="0.25">
      <c r="A3934">
        <v>3933</v>
      </c>
    </row>
    <row r="3935" spans="1:11" x14ac:dyDescent="0.25">
      <c r="A3935">
        <v>3934</v>
      </c>
    </row>
    <row r="3936" spans="1:11" x14ac:dyDescent="0.25">
      <c r="A3936">
        <v>3935</v>
      </c>
    </row>
    <row r="3937" spans="1:1" x14ac:dyDescent="0.25">
      <c r="A3937">
        <v>3936</v>
      </c>
    </row>
    <row r="3938" spans="1:1" x14ac:dyDescent="0.25">
      <c r="A3938">
        <v>3937</v>
      </c>
    </row>
    <row r="3939" spans="1:1" x14ac:dyDescent="0.25">
      <c r="A3939">
        <v>3938</v>
      </c>
    </row>
    <row r="3940" spans="1:1" x14ac:dyDescent="0.25">
      <c r="A3940">
        <v>3939</v>
      </c>
    </row>
    <row r="3941" spans="1:1" x14ac:dyDescent="0.25">
      <c r="A3941">
        <v>3940</v>
      </c>
    </row>
    <row r="3942" spans="1:1" x14ac:dyDescent="0.25">
      <c r="A3942">
        <v>3941</v>
      </c>
    </row>
    <row r="3943" spans="1:1" x14ac:dyDescent="0.25">
      <c r="A3943">
        <v>3942</v>
      </c>
    </row>
    <row r="3944" spans="1:1" x14ac:dyDescent="0.25">
      <c r="A3944">
        <v>3943</v>
      </c>
    </row>
    <row r="3945" spans="1:1" x14ac:dyDescent="0.25">
      <c r="A3945">
        <v>3944</v>
      </c>
    </row>
    <row r="3946" spans="1:1" x14ac:dyDescent="0.25">
      <c r="A3946">
        <v>3945</v>
      </c>
    </row>
    <row r="3947" spans="1:1" x14ac:dyDescent="0.25">
      <c r="A3947">
        <v>3946</v>
      </c>
    </row>
    <row r="3948" spans="1:1" x14ac:dyDescent="0.25">
      <c r="A3948">
        <v>3947</v>
      </c>
    </row>
    <row r="3949" spans="1:1" x14ac:dyDescent="0.25">
      <c r="A3949">
        <v>3948</v>
      </c>
    </row>
    <row r="3950" spans="1:1" x14ac:dyDescent="0.25">
      <c r="A3950">
        <v>3949</v>
      </c>
    </row>
    <row r="3951" spans="1:1" x14ac:dyDescent="0.25">
      <c r="A3951">
        <v>3950</v>
      </c>
    </row>
    <row r="3952" spans="1:1" x14ac:dyDescent="0.25">
      <c r="A3952">
        <v>3951</v>
      </c>
    </row>
    <row r="3953" spans="1:1" x14ac:dyDescent="0.25">
      <c r="A3953">
        <v>3952</v>
      </c>
    </row>
    <row r="3954" spans="1:1" x14ac:dyDescent="0.25">
      <c r="A3954">
        <v>3953</v>
      </c>
    </row>
    <row r="3955" spans="1:1" x14ac:dyDescent="0.25">
      <c r="A3955">
        <v>3954</v>
      </c>
    </row>
    <row r="3956" spans="1:1" x14ac:dyDescent="0.25">
      <c r="A3956">
        <v>3955</v>
      </c>
    </row>
    <row r="3957" spans="1:1" x14ac:dyDescent="0.25">
      <c r="A3957">
        <v>3956</v>
      </c>
    </row>
    <row r="3958" spans="1:1" x14ac:dyDescent="0.25">
      <c r="A3958">
        <v>3957</v>
      </c>
    </row>
    <row r="3959" spans="1:1" x14ac:dyDescent="0.25">
      <c r="A3959">
        <v>3958</v>
      </c>
    </row>
    <row r="3960" spans="1:1" x14ac:dyDescent="0.25">
      <c r="A3960">
        <v>3959</v>
      </c>
    </row>
    <row r="3961" spans="1:1" x14ac:dyDescent="0.25">
      <c r="A3961">
        <v>3960</v>
      </c>
    </row>
    <row r="3962" spans="1:1" x14ac:dyDescent="0.25">
      <c r="A3962">
        <v>3961</v>
      </c>
    </row>
    <row r="3963" spans="1:1" x14ac:dyDescent="0.25">
      <c r="A3963">
        <v>3962</v>
      </c>
    </row>
    <row r="3964" spans="1:1" x14ac:dyDescent="0.25">
      <c r="A3964">
        <v>3963</v>
      </c>
    </row>
    <row r="3965" spans="1:1" x14ac:dyDescent="0.25">
      <c r="A3965">
        <v>3964</v>
      </c>
    </row>
    <row r="3966" spans="1:1" x14ac:dyDescent="0.25">
      <c r="A3966">
        <v>3965</v>
      </c>
    </row>
    <row r="3967" spans="1:1" x14ac:dyDescent="0.25">
      <c r="A3967">
        <v>3966</v>
      </c>
    </row>
    <row r="3968" spans="1:1" x14ac:dyDescent="0.25">
      <c r="A3968">
        <v>3967</v>
      </c>
    </row>
    <row r="3969" spans="1:1" x14ac:dyDescent="0.25">
      <c r="A3969">
        <v>3968</v>
      </c>
    </row>
    <row r="3970" spans="1:1" x14ac:dyDescent="0.25">
      <c r="A3970">
        <v>3969</v>
      </c>
    </row>
    <row r="3971" spans="1:1" x14ac:dyDescent="0.25">
      <c r="A3971">
        <v>3970</v>
      </c>
    </row>
    <row r="3972" spans="1:1" x14ac:dyDescent="0.25">
      <c r="A3972">
        <v>3971</v>
      </c>
    </row>
    <row r="3973" spans="1:1" x14ac:dyDescent="0.25">
      <c r="A3973">
        <v>3972</v>
      </c>
    </row>
    <row r="3974" spans="1:1" x14ac:dyDescent="0.25">
      <c r="A3974">
        <v>3973</v>
      </c>
    </row>
    <row r="3975" spans="1:1" x14ac:dyDescent="0.25">
      <c r="A3975">
        <v>3974</v>
      </c>
    </row>
    <row r="3976" spans="1:1" x14ac:dyDescent="0.25">
      <c r="A3976">
        <v>3975</v>
      </c>
    </row>
    <row r="3977" spans="1:1" x14ac:dyDescent="0.25">
      <c r="A3977">
        <v>3976</v>
      </c>
    </row>
    <row r="3978" spans="1:1" x14ac:dyDescent="0.25">
      <c r="A3978">
        <v>3977</v>
      </c>
    </row>
    <row r="3979" spans="1:1" x14ac:dyDescent="0.25">
      <c r="A3979">
        <v>3978</v>
      </c>
    </row>
    <row r="3980" spans="1:1" x14ac:dyDescent="0.25">
      <c r="A3980">
        <v>3979</v>
      </c>
    </row>
    <row r="3981" spans="1:1" x14ac:dyDescent="0.25">
      <c r="A3981">
        <v>3980</v>
      </c>
    </row>
    <row r="3982" spans="1:1" x14ac:dyDescent="0.25">
      <c r="A3982">
        <v>3981</v>
      </c>
    </row>
    <row r="3983" spans="1:1" x14ac:dyDescent="0.25">
      <c r="A3983">
        <v>3982</v>
      </c>
    </row>
    <row r="3984" spans="1:1" x14ac:dyDescent="0.25">
      <c r="A3984">
        <v>3983</v>
      </c>
    </row>
    <row r="3985" spans="1:1" x14ac:dyDescent="0.25">
      <c r="A3985">
        <v>3984</v>
      </c>
    </row>
    <row r="3986" spans="1:1" x14ac:dyDescent="0.25">
      <c r="A3986">
        <v>3985</v>
      </c>
    </row>
    <row r="3987" spans="1:1" x14ac:dyDescent="0.25">
      <c r="A3987">
        <v>3986</v>
      </c>
    </row>
    <row r="3988" spans="1:1" x14ac:dyDescent="0.25">
      <c r="A3988">
        <v>3987</v>
      </c>
    </row>
    <row r="3989" spans="1:1" x14ac:dyDescent="0.25">
      <c r="A3989">
        <v>3988</v>
      </c>
    </row>
    <row r="3990" spans="1:1" x14ac:dyDescent="0.25">
      <c r="A3990">
        <v>3989</v>
      </c>
    </row>
    <row r="3991" spans="1:1" x14ac:dyDescent="0.25">
      <c r="A3991">
        <v>3990</v>
      </c>
    </row>
    <row r="3992" spans="1:1" x14ac:dyDescent="0.25">
      <c r="A3992">
        <v>3991</v>
      </c>
    </row>
    <row r="3993" spans="1:1" x14ac:dyDescent="0.25">
      <c r="A3993">
        <v>3992</v>
      </c>
    </row>
    <row r="3994" spans="1:1" x14ac:dyDescent="0.25">
      <c r="A3994">
        <v>3993</v>
      </c>
    </row>
    <row r="3995" spans="1:1" x14ac:dyDescent="0.25">
      <c r="A3995">
        <v>3994</v>
      </c>
    </row>
    <row r="3996" spans="1:1" x14ac:dyDescent="0.25">
      <c r="A3996">
        <v>3995</v>
      </c>
    </row>
    <row r="3997" spans="1:1" x14ac:dyDescent="0.25">
      <c r="A3997">
        <v>3996</v>
      </c>
    </row>
    <row r="3998" spans="1:1" x14ac:dyDescent="0.25">
      <c r="A3998">
        <v>3997</v>
      </c>
    </row>
    <row r="3999" spans="1:1" x14ac:dyDescent="0.25">
      <c r="A3999">
        <v>3998</v>
      </c>
    </row>
    <row r="4000" spans="1:1" x14ac:dyDescent="0.25">
      <c r="A4000">
        <v>3999</v>
      </c>
    </row>
    <row r="4001" spans="1:1" x14ac:dyDescent="0.25">
      <c r="A4001">
        <v>4000</v>
      </c>
    </row>
    <row r="4002" spans="1:1" x14ac:dyDescent="0.25">
      <c r="A4002">
        <v>4001</v>
      </c>
    </row>
    <row r="4003" spans="1:1" x14ac:dyDescent="0.25">
      <c r="A4003">
        <v>4002</v>
      </c>
    </row>
    <row r="4004" spans="1:1" x14ac:dyDescent="0.25">
      <c r="A4004">
        <v>4003</v>
      </c>
    </row>
    <row r="4005" spans="1:1" x14ac:dyDescent="0.25">
      <c r="A4005">
        <v>4004</v>
      </c>
    </row>
    <row r="4006" spans="1:1" x14ac:dyDescent="0.25">
      <c r="A4006">
        <v>4005</v>
      </c>
    </row>
    <row r="4007" spans="1:1" x14ac:dyDescent="0.25">
      <c r="A4007">
        <v>4006</v>
      </c>
    </row>
    <row r="4008" spans="1:1" x14ac:dyDescent="0.25">
      <c r="A4008">
        <v>4007</v>
      </c>
    </row>
    <row r="4009" spans="1:1" x14ac:dyDescent="0.25">
      <c r="A4009">
        <v>4008</v>
      </c>
    </row>
    <row r="4010" spans="1:1" x14ac:dyDescent="0.25">
      <c r="A4010">
        <v>4009</v>
      </c>
    </row>
    <row r="4011" spans="1:1" x14ac:dyDescent="0.25">
      <c r="A4011">
        <v>4010</v>
      </c>
    </row>
    <row r="4012" spans="1:1" x14ac:dyDescent="0.25">
      <c r="A4012">
        <v>4011</v>
      </c>
    </row>
    <row r="4013" spans="1:1" x14ac:dyDescent="0.25">
      <c r="A4013">
        <v>4012</v>
      </c>
    </row>
    <row r="4014" spans="1:1" x14ac:dyDescent="0.25">
      <c r="A4014">
        <v>4013</v>
      </c>
    </row>
    <row r="4015" spans="1:1" x14ac:dyDescent="0.25">
      <c r="A4015">
        <v>4014</v>
      </c>
    </row>
    <row r="4016" spans="1:1" x14ac:dyDescent="0.25">
      <c r="A4016">
        <v>4015</v>
      </c>
    </row>
    <row r="4017" spans="1:1" x14ac:dyDescent="0.25">
      <c r="A4017">
        <v>4016</v>
      </c>
    </row>
    <row r="4018" spans="1:1" x14ac:dyDescent="0.25">
      <c r="A4018">
        <v>4017</v>
      </c>
    </row>
    <row r="4019" spans="1:1" x14ac:dyDescent="0.25">
      <c r="A4019">
        <v>4018</v>
      </c>
    </row>
    <row r="4020" spans="1:1" x14ac:dyDescent="0.25">
      <c r="A4020">
        <v>4019</v>
      </c>
    </row>
    <row r="4021" spans="1:1" x14ac:dyDescent="0.25">
      <c r="A4021">
        <v>4020</v>
      </c>
    </row>
    <row r="4022" spans="1:1" x14ac:dyDescent="0.25">
      <c r="A4022">
        <v>4021</v>
      </c>
    </row>
    <row r="4023" spans="1:1" x14ac:dyDescent="0.25">
      <c r="A4023">
        <v>4022</v>
      </c>
    </row>
    <row r="4024" spans="1:1" x14ac:dyDescent="0.25">
      <c r="A4024">
        <v>4023</v>
      </c>
    </row>
    <row r="4025" spans="1:1" x14ac:dyDescent="0.25">
      <c r="A4025">
        <v>4024</v>
      </c>
    </row>
    <row r="4026" spans="1:1" x14ac:dyDescent="0.25">
      <c r="A4026">
        <v>4025</v>
      </c>
    </row>
    <row r="4027" spans="1:1" x14ac:dyDescent="0.25">
      <c r="A4027">
        <v>4026</v>
      </c>
    </row>
    <row r="4028" spans="1:1" x14ac:dyDescent="0.25">
      <c r="A4028">
        <v>4027</v>
      </c>
    </row>
    <row r="4029" spans="1:1" x14ac:dyDescent="0.25">
      <c r="A4029">
        <v>4028</v>
      </c>
    </row>
    <row r="4030" spans="1:1" x14ac:dyDescent="0.25">
      <c r="A4030">
        <v>4029</v>
      </c>
    </row>
    <row r="4031" spans="1:1" x14ac:dyDescent="0.25">
      <c r="A4031">
        <v>4030</v>
      </c>
    </row>
    <row r="4032" spans="1:1" x14ac:dyDescent="0.25">
      <c r="A4032">
        <v>4031</v>
      </c>
    </row>
    <row r="4033" spans="1:1" x14ac:dyDescent="0.25">
      <c r="A4033">
        <v>4032</v>
      </c>
    </row>
    <row r="4034" spans="1:1" x14ac:dyDescent="0.25">
      <c r="A4034">
        <v>4033</v>
      </c>
    </row>
    <row r="4035" spans="1:1" x14ac:dyDescent="0.25">
      <c r="A4035">
        <v>4034</v>
      </c>
    </row>
    <row r="4036" spans="1:1" x14ac:dyDescent="0.25">
      <c r="A4036">
        <v>4035</v>
      </c>
    </row>
    <row r="4037" spans="1:1" x14ac:dyDescent="0.25">
      <c r="A4037">
        <v>4036</v>
      </c>
    </row>
    <row r="4038" spans="1:1" x14ac:dyDescent="0.25">
      <c r="A4038">
        <v>4037</v>
      </c>
    </row>
    <row r="4039" spans="1:1" x14ac:dyDescent="0.25">
      <c r="A4039">
        <v>4038</v>
      </c>
    </row>
    <row r="4040" spans="1:1" x14ac:dyDescent="0.25">
      <c r="A4040">
        <v>4039</v>
      </c>
    </row>
    <row r="4041" spans="1:1" x14ac:dyDescent="0.25">
      <c r="A4041">
        <v>4040</v>
      </c>
    </row>
    <row r="4042" spans="1:1" x14ac:dyDescent="0.25">
      <c r="A4042">
        <v>4041</v>
      </c>
    </row>
    <row r="4043" spans="1:1" x14ac:dyDescent="0.25">
      <c r="A4043">
        <v>4042</v>
      </c>
    </row>
    <row r="4044" spans="1:1" x14ac:dyDescent="0.25">
      <c r="A4044">
        <v>4043</v>
      </c>
    </row>
    <row r="4045" spans="1:1" x14ac:dyDescent="0.25">
      <c r="A4045">
        <v>4044</v>
      </c>
    </row>
    <row r="4046" spans="1:1" x14ac:dyDescent="0.25">
      <c r="A4046">
        <v>4045</v>
      </c>
    </row>
    <row r="4047" spans="1:1" x14ac:dyDescent="0.25">
      <c r="A4047">
        <v>4046</v>
      </c>
    </row>
    <row r="4048" spans="1:1" x14ac:dyDescent="0.25">
      <c r="A4048">
        <v>4047</v>
      </c>
    </row>
    <row r="4049" spans="1:1" x14ac:dyDescent="0.25">
      <c r="A4049">
        <v>4048</v>
      </c>
    </row>
    <row r="4050" spans="1:1" x14ac:dyDescent="0.25">
      <c r="A4050">
        <v>4049</v>
      </c>
    </row>
    <row r="4051" spans="1:1" x14ac:dyDescent="0.25">
      <c r="A4051">
        <v>4050</v>
      </c>
    </row>
    <row r="4052" spans="1:1" x14ac:dyDescent="0.25">
      <c r="A4052">
        <v>4051</v>
      </c>
    </row>
    <row r="4053" spans="1:1" x14ac:dyDescent="0.25">
      <c r="A4053">
        <v>4052</v>
      </c>
    </row>
    <row r="4054" spans="1:1" x14ac:dyDescent="0.25">
      <c r="A4054">
        <v>4053</v>
      </c>
    </row>
    <row r="4055" spans="1:1" x14ac:dyDescent="0.25">
      <c r="A4055">
        <v>4054</v>
      </c>
    </row>
    <row r="4056" spans="1:1" x14ac:dyDescent="0.25">
      <c r="A4056">
        <v>4055</v>
      </c>
    </row>
    <row r="4057" spans="1:1" x14ac:dyDescent="0.25">
      <c r="A4057">
        <v>4056</v>
      </c>
    </row>
    <row r="4058" spans="1:1" x14ac:dyDescent="0.25">
      <c r="A4058">
        <v>4057</v>
      </c>
    </row>
    <row r="4059" spans="1:1" x14ac:dyDescent="0.25">
      <c r="A4059">
        <v>4058</v>
      </c>
    </row>
    <row r="4060" spans="1:1" x14ac:dyDescent="0.25">
      <c r="A4060">
        <v>4059</v>
      </c>
    </row>
    <row r="4061" spans="1:1" x14ac:dyDescent="0.25">
      <c r="A4061">
        <v>4060</v>
      </c>
    </row>
    <row r="4062" spans="1:1" x14ac:dyDescent="0.25">
      <c r="A4062">
        <v>4061</v>
      </c>
    </row>
    <row r="4063" spans="1:1" x14ac:dyDescent="0.25">
      <c r="A4063">
        <v>4062</v>
      </c>
    </row>
    <row r="4064" spans="1:1" x14ac:dyDescent="0.25">
      <c r="A4064">
        <v>4063</v>
      </c>
    </row>
    <row r="4065" spans="1:1" x14ac:dyDescent="0.25">
      <c r="A4065">
        <v>4064</v>
      </c>
    </row>
    <row r="4066" spans="1:1" x14ac:dyDescent="0.25">
      <c r="A4066">
        <v>4065</v>
      </c>
    </row>
    <row r="4067" spans="1:1" x14ac:dyDescent="0.25">
      <c r="A4067">
        <v>4066</v>
      </c>
    </row>
    <row r="4068" spans="1:1" x14ac:dyDescent="0.25">
      <c r="A4068">
        <v>4067</v>
      </c>
    </row>
    <row r="4069" spans="1:1" x14ac:dyDescent="0.25">
      <c r="A4069">
        <v>4068</v>
      </c>
    </row>
    <row r="4070" spans="1:1" x14ac:dyDescent="0.25">
      <c r="A4070">
        <v>4069</v>
      </c>
    </row>
    <row r="4071" spans="1:1" x14ac:dyDescent="0.25">
      <c r="A4071">
        <v>4070</v>
      </c>
    </row>
    <row r="4072" spans="1:1" x14ac:dyDescent="0.25">
      <c r="A4072">
        <v>4071</v>
      </c>
    </row>
    <row r="4073" spans="1:1" x14ac:dyDescent="0.25">
      <c r="A4073">
        <v>4072</v>
      </c>
    </row>
    <row r="4074" spans="1:1" x14ac:dyDescent="0.25">
      <c r="A4074">
        <v>4073</v>
      </c>
    </row>
    <row r="4075" spans="1:1" x14ac:dyDescent="0.25">
      <c r="A4075">
        <v>4074</v>
      </c>
    </row>
    <row r="4076" spans="1:1" x14ac:dyDescent="0.25">
      <c r="A4076">
        <v>4075</v>
      </c>
    </row>
    <row r="4077" spans="1:1" x14ac:dyDescent="0.25">
      <c r="A4077">
        <v>4076</v>
      </c>
    </row>
    <row r="4078" spans="1:1" x14ac:dyDescent="0.25">
      <c r="A4078">
        <v>4077</v>
      </c>
    </row>
    <row r="4079" spans="1:1" x14ac:dyDescent="0.25">
      <c r="A4079">
        <v>4078</v>
      </c>
    </row>
    <row r="4080" spans="1:1" x14ac:dyDescent="0.25">
      <c r="A4080">
        <v>4079</v>
      </c>
    </row>
    <row r="4081" spans="1:1" x14ac:dyDescent="0.25">
      <c r="A4081">
        <v>4080</v>
      </c>
    </row>
    <row r="4082" spans="1:1" x14ac:dyDescent="0.25">
      <c r="A4082">
        <v>4081</v>
      </c>
    </row>
    <row r="4083" spans="1:1" x14ac:dyDescent="0.25">
      <c r="A4083">
        <v>4082</v>
      </c>
    </row>
    <row r="4084" spans="1:1" x14ac:dyDescent="0.25">
      <c r="A4084">
        <v>4083</v>
      </c>
    </row>
    <row r="4085" spans="1:1" x14ac:dyDescent="0.25">
      <c r="A4085">
        <v>4084</v>
      </c>
    </row>
    <row r="4086" spans="1:1" x14ac:dyDescent="0.25">
      <c r="A4086">
        <v>4085</v>
      </c>
    </row>
    <row r="4087" spans="1:1" x14ac:dyDescent="0.25">
      <c r="A4087">
        <v>4086</v>
      </c>
    </row>
    <row r="4088" spans="1:1" x14ac:dyDescent="0.25">
      <c r="A4088">
        <v>4087</v>
      </c>
    </row>
    <row r="4089" spans="1:1" x14ac:dyDescent="0.25">
      <c r="A4089">
        <v>4088</v>
      </c>
    </row>
    <row r="4090" spans="1:1" x14ac:dyDescent="0.25">
      <c r="A4090">
        <v>4089</v>
      </c>
    </row>
    <row r="4091" spans="1:1" x14ac:dyDescent="0.25">
      <c r="A4091">
        <v>4090</v>
      </c>
    </row>
    <row r="4092" spans="1:1" x14ac:dyDescent="0.25">
      <c r="A4092">
        <v>4091</v>
      </c>
    </row>
    <row r="4093" spans="1:1" x14ac:dyDescent="0.25">
      <c r="A4093">
        <v>4092</v>
      </c>
    </row>
    <row r="4094" spans="1:1" x14ac:dyDescent="0.25">
      <c r="A4094">
        <v>4093</v>
      </c>
    </row>
    <row r="4095" spans="1:1" x14ac:dyDescent="0.25">
      <c r="A4095">
        <v>4094</v>
      </c>
    </row>
    <row r="4096" spans="1:1" x14ac:dyDescent="0.25">
      <c r="A4096">
        <v>4095</v>
      </c>
    </row>
    <row r="4097" spans="1:1" x14ac:dyDescent="0.25">
      <c r="A4097">
        <v>4096</v>
      </c>
    </row>
    <row r="4098" spans="1:1" x14ac:dyDescent="0.25">
      <c r="A4098">
        <v>4097</v>
      </c>
    </row>
    <row r="4099" spans="1:1" x14ac:dyDescent="0.25">
      <c r="A4099">
        <v>4098</v>
      </c>
    </row>
    <row r="4100" spans="1:1" x14ac:dyDescent="0.25">
      <c r="A4100">
        <v>4099</v>
      </c>
    </row>
    <row r="4101" spans="1:1" x14ac:dyDescent="0.25">
      <c r="A4101">
        <v>4100</v>
      </c>
    </row>
    <row r="4102" spans="1:1" x14ac:dyDescent="0.25">
      <c r="A4102">
        <v>4101</v>
      </c>
    </row>
    <row r="4103" spans="1:1" x14ac:dyDescent="0.25">
      <c r="A4103">
        <v>4102</v>
      </c>
    </row>
    <row r="4104" spans="1:1" x14ac:dyDescent="0.25">
      <c r="A4104">
        <v>4103</v>
      </c>
    </row>
    <row r="4105" spans="1:1" x14ac:dyDescent="0.25">
      <c r="A4105">
        <v>4104</v>
      </c>
    </row>
    <row r="4106" spans="1:1" x14ac:dyDescent="0.25">
      <c r="A4106">
        <v>4105</v>
      </c>
    </row>
    <row r="4107" spans="1:1" x14ac:dyDescent="0.25">
      <c r="A4107">
        <v>4106</v>
      </c>
    </row>
    <row r="4108" spans="1:1" x14ac:dyDescent="0.25">
      <c r="A4108">
        <v>4107</v>
      </c>
    </row>
    <row r="4109" spans="1:1" x14ac:dyDescent="0.25">
      <c r="A4109">
        <v>4108</v>
      </c>
    </row>
    <row r="4110" spans="1:1" x14ac:dyDescent="0.25">
      <c r="A4110">
        <v>4109</v>
      </c>
    </row>
    <row r="4111" spans="1:1" x14ac:dyDescent="0.25">
      <c r="A4111">
        <v>4110</v>
      </c>
    </row>
    <row r="4112" spans="1:1" x14ac:dyDescent="0.25">
      <c r="A4112">
        <v>4111</v>
      </c>
    </row>
    <row r="4113" spans="1:1" x14ac:dyDescent="0.25">
      <c r="A4113">
        <v>4112</v>
      </c>
    </row>
    <row r="4114" spans="1:1" x14ac:dyDescent="0.25">
      <c r="A4114">
        <v>4113</v>
      </c>
    </row>
    <row r="4115" spans="1:1" x14ac:dyDescent="0.25">
      <c r="A4115">
        <v>4114</v>
      </c>
    </row>
    <row r="4116" spans="1:1" x14ac:dyDescent="0.25">
      <c r="A4116">
        <v>4115</v>
      </c>
    </row>
    <row r="4117" spans="1:1" x14ac:dyDescent="0.25">
      <c r="A4117">
        <v>4116</v>
      </c>
    </row>
    <row r="4118" spans="1:1" x14ac:dyDescent="0.25">
      <c r="A4118">
        <v>4117</v>
      </c>
    </row>
    <row r="4119" spans="1:1" x14ac:dyDescent="0.25">
      <c r="A4119">
        <v>4118</v>
      </c>
    </row>
    <row r="4120" spans="1:1" x14ac:dyDescent="0.25">
      <c r="A4120">
        <v>4119</v>
      </c>
    </row>
    <row r="4121" spans="1:1" x14ac:dyDescent="0.25">
      <c r="A4121">
        <v>4120</v>
      </c>
    </row>
    <row r="4122" spans="1:1" x14ac:dyDescent="0.25">
      <c r="A4122">
        <v>4121</v>
      </c>
    </row>
    <row r="4123" spans="1:1" x14ac:dyDescent="0.25">
      <c r="A4123">
        <v>4122</v>
      </c>
    </row>
    <row r="4124" spans="1:1" x14ac:dyDescent="0.25">
      <c r="A4124">
        <v>4123</v>
      </c>
    </row>
    <row r="4125" spans="1:1" x14ac:dyDescent="0.25">
      <c r="A4125">
        <v>4124</v>
      </c>
    </row>
    <row r="4126" spans="1:1" x14ac:dyDescent="0.25">
      <c r="A4126">
        <v>4125</v>
      </c>
    </row>
    <row r="4127" spans="1:1" x14ac:dyDescent="0.25">
      <c r="A4127">
        <v>4126</v>
      </c>
    </row>
    <row r="4128" spans="1:1" x14ac:dyDescent="0.25">
      <c r="A4128">
        <v>4127</v>
      </c>
    </row>
    <row r="4129" spans="1:1" x14ac:dyDescent="0.25">
      <c r="A4129">
        <v>4128</v>
      </c>
    </row>
    <row r="4130" spans="1:1" x14ac:dyDescent="0.25">
      <c r="A4130">
        <v>4129</v>
      </c>
    </row>
    <row r="4131" spans="1:1" x14ac:dyDescent="0.25">
      <c r="A4131">
        <v>4130</v>
      </c>
    </row>
    <row r="4132" spans="1:1" x14ac:dyDescent="0.25">
      <c r="A4132">
        <v>4131</v>
      </c>
    </row>
    <row r="4133" spans="1:1" x14ac:dyDescent="0.25">
      <c r="A4133">
        <v>4132</v>
      </c>
    </row>
    <row r="4134" spans="1:1" x14ac:dyDescent="0.25">
      <c r="A4134">
        <v>4133</v>
      </c>
    </row>
    <row r="4135" spans="1:1" x14ac:dyDescent="0.25">
      <c r="A4135">
        <v>4134</v>
      </c>
    </row>
    <row r="4136" spans="1:1" x14ac:dyDescent="0.25">
      <c r="A4136">
        <v>4135</v>
      </c>
    </row>
    <row r="4137" spans="1:1" x14ac:dyDescent="0.25">
      <c r="A4137">
        <v>4136</v>
      </c>
    </row>
    <row r="4138" spans="1:1" x14ac:dyDescent="0.25">
      <c r="A4138">
        <v>4137</v>
      </c>
    </row>
    <row r="4139" spans="1:1" x14ac:dyDescent="0.25">
      <c r="A4139">
        <v>4138</v>
      </c>
    </row>
    <row r="4140" spans="1:1" x14ac:dyDescent="0.25">
      <c r="A4140">
        <v>4139</v>
      </c>
    </row>
    <row r="4141" spans="1:1" x14ac:dyDescent="0.25">
      <c r="A4141">
        <v>4140</v>
      </c>
    </row>
    <row r="4142" spans="1:1" x14ac:dyDescent="0.25">
      <c r="A4142">
        <v>4141</v>
      </c>
    </row>
    <row r="4143" spans="1:1" x14ac:dyDescent="0.25">
      <c r="A4143">
        <v>4142</v>
      </c>
    </row>
    <row r="4144" spans="1:1" x14ac:dyDescent="0.25">
      <c r="A4144">
        <v>4143</v>
      </c>
    </row>
    <row r="4145" spans="1:1" x14ac:dyDescent="0.25">
      <c r="A4145">
        <v>4144</v>
      </c>
    </row>
    <row r="4146" spans="1:1" x14ac:dyDescent="0.25">
      <c r="A4146">
        <v>4145</v>
      </c>
    </row>
    <row r="4147" spans="1:1" x14ac:dyDescent="0.25">
      <c r="A4147">
        <v>4146</v>
      </c>
    </row>
    <row r="4148" spans="1:1" x14ac:dyDescent="0.25">
      <c r="A4148">
        <v>4147</v>
      </c>
    </row>
    <row r="4149" spans="1:1" x14ac:dyDescent="0.25">
      <c r="A4149">
        <v>4148</v>
      </c>
    </row>
    <row r="4150" spans="1:1" x14ac:dyDescent="0.25">
      <c r="A4150">
        <v>4149</v>
      </c>
    </row>
    <row r="4151" spans="1:1" x14ac:dyDescent="0.25">
      <c r="A4151">
        <v>4150</v>
      </c>
    </row>
    <row r="4152" spans="1:1" x14ac:dyDescent="0.25">
      <c r="A4152">
        <v>4151</v>
      </c>
    </row>
    <row r="4153" spans="1:1" x14ac:dyDescent="0.25">
      <c r="A4153">
        <v>4152</v>
      </c>
    </row>
    <row r="4154" spans="1:1" x14ac:dyDescent="0.25">
      <c r="A4154">
        <v>4153</v>
      </c>
    </row>
    <row r="4155" spans="1:1" x14ac:dyDescent="0.25">
      <c r="A4155">
        <v>4154</v>
      </c>
    </row>
    <row r="4156" spans="1:1" x14ac:dyDescent="0.25">
      <c r="A4156">
        <v>4155</v>
      </c>
    </row>
    <row r="4157" spans="1:1" x14ac:dyDescent="0.25">
      <c r="A4157">
        <v>4156</v>
      </c>
    </row>
    <row r="4158" spans="1:1" x14ac:dyDescent="0.25">
      <c r="A4158">
        <v>4157</v>
      </c>
    </row>
    <row r="4159" spans="1:1" x14ac:dyDescent="0.25">
      <c r="A4159">
        <v>4158</v>
      </c>
    </row>
    <row r="4160" spans="1:1" x14ac:dyDescent="0.25">
      <c r="A4160">
        <v>4159</v>
      </c>
    </row>
    <row r="4161" spans="1:1" x14ac:dyDescent="0.25">
      <c r="A4161">
        <v>4160</v>
      </c>
    </row>
    <row r="4162" spans="1:1" x14ac:dyDescent="0.25">
      <c r="A4162">
        <v>4161</v>
      </c>
    </row>
    <row r="4163" spans="1:1" x14ac:dyDescent="0.25">
      <c r="A4163">
        <v>4162</v>
      </c>
    </row>
    <row r="4164" spans="1:1" x14ac:dyDescent="0.25">
      <c r="A4164">
        <v>4163</v>
      </c>
    </row>
    <row r="4165" spans="1:1" x14ac:dyDescent="0.25">
      <c r="A4165">
        <v>4164</v>
      </c>
    </row>
    <row r="4166" spans="1:1" x14ac:dyDescent="0.25">
      <c r="A4166">
        <v>4165</v>
      </c>
    </row>
    <row r="4167" spans="1:1" x14ac:dyDescent="0.25">
      <c r="A4167">
        <v>4166</v>
      </c>
    </row>
    <row r="4168" spans="1:1" x14ac:dyDescent="0.25">
      <c r="A4168">
        <v>4167</v>
      </c>
    </row>
    <row r="4169" spans="1:1" x14ac:dyDescent="0.25">
      <c r="A4169">
        <v>4168</v>
      </c>
    </row>
    <row r="4170" spans="1:1" x14ac:dyDescent="0.25">
      <c r="A4170">
        <v>4169</v>
      </c>
    </row>
    <row r="4171" spans="1:1" x14ac:dyDescent="0.25">
      <c r="A4171">
        <v>4170</v>
      </c>
    </row>
    <row r="4172" spans="1:1" x14ac:dyDescent="0.25">
      <c r="A4172">
        <v>4171</v>
      </c>
    </row>
    <row r="4173" spans="1:1" x14ac:dyDescent="0.25">
      <c r="A4173">
        <v>4172</v>
      </c>
    </row>
    <row r="4174" spans="1:1" x14ac:dyDescent="0.25">
      <c r="A4174">
        <v>4173</v>
      </c>
    </row>
    <row r="4175" spans="1:1" x14ac:dyDescent="0.25">
      <c r="A4175">
        <v>4174</v>
      </c>
    </row>
    <row r="4176" spans="1:1" x14ac:dyDescent="0.25">
      <c r="A4176">
        <v>4175</v>
      </c>
    </row>
    <row r="4177" spans="1:1" x14ac:dyDescent="0.25">
      <c r="A4177">
        <v>4176</v>
      </c>
    </row>
    <row r="4178" spans="1:1" x14ac:dyDescent="0.25">
      <c r="A4178">
        <v>4177</v>
      </c>
    </row>
    <row r="4179" spans="1:1" x14ac:dyDescent="0.25">
      <c r="A4179">
        <v>4178</v>
      </c>
    </row>
    <row r="4180" spans="1:1" x14ac:dyDescent="0.25">
      <c r="A4180">
        <v>4179</v>
      </c>
    </row>
    <row r="4181" spans="1:1" x14ac:dyDescent="0.25">
      <c r="A4181">
        <v>4180</v>
      </c>
    </row>
    <row r="4182" spans="1:1" x14ac:dyDescent="0.25">
      <c r="A4182">
        <v>4181</v>
      </c>
    </row>
    <row r="4183" spans="1:1" x14ac:dyDescent="0.25">
      <c r="A4183">
        <v>4182</v>
      </c>
    </row>
    <row r="4184" spans="1:1" x14ac:dyDescent="0.25">
      <c r="A4184">
        <v>4183</v>
      </c>
    </row>
    <row r="4185" spans="1:1" x14ac:dyDescent="0.25">
      <c r="A4185">
        <v>4184</v>
      </c>
    </row>
    <row r="4186" spans="1:1" x14ac:dyDescent="0.25">
      <c r="A4186">
        <v>4185</v>
      </c>
    </row>
    <row r="4187" spans="1:1" x14ac:dyDescent="0.25">
      <c r="A4187">
        <v>4186</v>
      </c>
    </row>
    <row r="4188" spans="1:1" x14ac:dyDescent="0.25">
      <c r="A4188">
        <v>4187</v>
      </c>
    </row>
    <row r="4189" spans="1:1" x14ac:dyDescent="0.25">
      <c r="A4189">
        <v>4188</v>
      </c>
    </row>
    <row r="4190" spans="1:1" x14ac:dyDescent="0.25">
      <c r="A4190">
        <v>4189</v>
      </c>
    </row>
    <row r="4191" spans="1:1" x14ac:dyDescent="0.25">
      <c r="A4191">
        <v>4190</v>
      </c>
    </row>
    <row r="4192" spans="1:1" x14ac:dyDescent="0.25">
      <c r="A4192">
        <v>4191</v>
      </c>
    </row>
    <row r="4193" spans="1:1" x14ac:dyDescent="0.25">
      <c r="A4193">
        <v>4192</v>
      </c>
    </row>
    <row r="4194" spans="1:1" x14ac:dyDescent="0.25">
      <c r="A4194">
        <v>4193</v>
      </c>
    </row>
    <row r="4195" spans="1:1" x14ac:dyDescent="0.25">
      <c r="A4195">
        <v>4194</v>
      </c>
    </row>
    <row r="4196" spans="1:1" x14ac:dyDescent="0.25">
      <c r="A4196">
        <v>4195</v>
      </c>
    </row>
    <row r="4197" spans="1:1" x14ac:dyDescent="0.25">
      <c r="A4197">
        <v>4196</v>
      </c>
    </row>
    <row r="4198" spans="1:1" x14ac:dyDescent="0.25">
      <c r="A4198">
        <v>4197</v>
      </c>
    </row>
    <row r="4199" spans="1:1" x14ac:dyDescent="0.25">
      <c r="A4199">
        <v>4198</v>
      </c>
    </row>
    <row r="4200" spans="1:1" x14ac:dyDescent="0.25">
      <c r="A4200">
        <v>4199</v>
      </c>
    </row>
    <row r="4201" spans="1:1" x14ac:dyDescent="0.25">
      <c r="A4201">
        <v>4200</v>
      </c>
    </row>
    <row r="4202" spans="1:1" x14ac:dyDescent="0.25">
      <c r="A4202">
        <v>4201</v>
      </c>
    </row>
    <row r="4203" spans="1:1" x14ac:dyDescent="0.25">
      <c r="A4203">
        <v>4202</v>
      </c>
    </row>
    <row r="4204" spans="1:1" x14ac:dyDescent="0.25">
      <c r="A4204">
        <v>4203</v>
      </c>
    </row>
    <row r="4205" spans="1:1" x14ac:dyDescent="0.25">
      <c r="A4205">
        <v>4204</v>
      </c>
    </row>
    <row r="4206" spans="1:1" x14ac:dyDescent="0.25">
      <c r="A4206">
        <v>4205</v>
      </c>
    </row>
    <row r="4207" spans="1:1" x14ac:dyDescent="0.25">
      <c r="A4207">
        <v>4206</v>
      </c>
    </row>
    <row r="4208" spans="1:1" x14ac:dyDescent="0.25">
      <c r="A4208">
        <v>4207</v>
      </c>
    </row>
    <row r="4209" spans="1:1" x14ac:dyDescent="0.25">
      <c r="A4209">
        <v>4208</v>
      </c>
    </row>
    <row r="4210" spans="1:1" x14ac:dyDescent="0.25">
      <c r="A4210">
        <v>4209</v>
      </c>
    </row>
    <row r="4211" spans="1:1" x14ac:dyDescent="0.25">
      <c r="A4211">
        <v>4210</v>
      </c>
    </row>
    <row r="4212" spans="1:1" x14ac:dyDescent="0.25">
      <c r="A4212">
        <v>4211</v>
      </c>
    </row>
    <row r="4213" spans="1:1" x14ac:dyDescent="0.25">
      <c r="A4213">
        <v>4212</v>
      </c>
    </row>
    <row r="4214" spans="1:1" x14ac:dyDescent="0.25">
      <c r="A4214">
        <v>4213</v>
      </c>
    </row>
    <row r="4215" spans="1:1" x14ac:dyDescent="0.25">
      <c r="A4215">
        <v>4214</v>
      </c>
    </row>
    <row r="4216" spans="1:1" x14ac:dyDescent="0.25">
      <c r="A4216">
        <v>4215</v>
      </c>
    </row>
    <row r="4217" spans="1:1" x14ac:dyDescent="0.25">
      <c r="A4217">
        <v>4216</v>
      </c>
    </row>
    <row r="4218" spans="1:1" x14ac:dyDescent="0.25">
      <c r="A4218">
        <v>4217</v>
      </c>
    </row>
    <row r="4219" spans="1:1" x14ac:dyDescent="0.25">
      <c r="A4219">
        <v>4218</v>
      </c>
    </row>
    <row r="4220" spans="1:1" x14ac:dyDescent="0.25">
      <c r="A4220">
        <v>4219</v>
      </c>
    </row>
    <row r="4221" spans="1:1" x14ac:dyDescent="0.25">
      <c r="A4221">
        <v>4220</v>
      </c>
    </row>
    <row r="4222" spans="1:1" x14ac:dyDescent="0.25">
      <c r="A4222">
        <v>4221</v>
      </c>
    </row>
    <row r="4223" spans="1:1" x14ac:dyDescent="0.25">
      <c r="A4223">
        <v>4222</v>
      </c>
    </row>
    <row r="4224" spans="1:1" x14ac:dyDescent="0.25">
      <c r="A4224">
        <v>4223</v>
      </c>
    </row>
    <row r="4225" spans="1:1" x14ac:dyDescent="0.25">
      <c r="A4225">
        <v>4224</v>
      </c>
    </row>
    <row r="4226" spans="1:1" x14ac:dyDescent="0.25">
      <c r="A4226">
        <v>4225</v>
      </c>
    </row>
    <row r="4227" spans="1:1" x14ac:dyDescent="0.25">
      <c r="A4227">
        <v>4226</v>
      </c>
    </row>
    <row r="4228" spans="1:1" x14ac:dyDescent="0.25">
      <c r="A4228">
        <v>4227</v>
      </c>
    </row>
    <row r="4229" spans="1:1" x14ac:dyDescent="0.25">
      <c r="A4229">
        <v>4228</v>
      </c>
    </row>
    <row r="4230" spans="1:1" x14ac:dyDescent="0.25">
      <c r="A4230">
        <v>4229</v>
      </c>
    </row>
    <row r="4231" spans="1:1" x14ac:dyDescent="0.25">
      <c r="A4231">
        <v>4230</v>
      </c>
    </row>
    <row r="4232" spans="1:1" x14ac:dyDescent="0.25">
      <c r="A4232">
        <v>4231</v>
      </c>
    </row>
    <row r="4233" spans="1:1" x14ac:dyDescent="0.25">
      <c r="A4233">
        <v>4232</v>
      </c>
    </row>
    <row r="4234" spans="1:1" x14ac:dyDescent="0.25">
      <c r="A4234">
        <v>4233</v>
      </c>
    </row>
    <row r="4235" spans="1:1" x14ac:dyDescent="0.25">
      <c r="A4235">
        <v>4234</v>
      </c>
    </row>
    <row r="4236" spans="1:1" x14ac:dyDescent="0.25">
      <c r="A4236">
        <v>4235</v>
      </c>
    </row>
    <row r="4237" spans="1:1" x14ac:dyDescent="0.25">
      <c r="A4237">
        <v>4236</v>
      </c>
    </row>
    <row r="4238" spans="1:1" x14ac:dyDescent="0.25">
      <c r="A4238">
        <v>4237</v>
      </c>
    </row>
    <row r="4239" spans="1:1" x14ac:dyDescent="0.25">
      <c r="A4239">
        <v>4238</v>
      </c>
    </row>
    <row r="4240" spans="1:1" x14ac:dyDescent="0.25">
      <c r="A4240">
        <v>4239</v>
      </c>
    </row>
    <row r="4241" spans="1:1" x14ac:dyDescent="0.25">
      <c r="A4241">
        <v>4240</v>
      </c>
    </row>
    <row r="4242" spans="1:1" x14ac:dyDescent="0.25">
      <c r="A4242">
        <v>4241</v>
      </c>
    </row>
    <row r="4243" spans="1:1" x14ac:dyDescent="0.25">
      <c r="A4243">
        <v>4242</v>
      </c>
    </row>
    <row r="4244" spans="1:1" x14ac:dyDescent="0.25">
      <c r="A4244">
        <v>4243</v>
      </c>
    </row>
    <row r="4245" spans="1:1" x14ac:dyDescent="0.25">
      <c r="A4245">
        <v>4244</v>
      </c>
    </row>
    <row r="4246" spans="1:1" x14ac:dyDescent="0.25">
      <c r="A4246">
        <v>4245</v>
      </c>
    </row>
    <row r="4247" spans="1:1" x14ac:dyDescent="0.25">
      <c r="A4247">
        <v>4246</v>
      </c>
    </row>
    <row r="4248" spans="1:1" x14ac:dyDescent="0.25">
      <c r="A4248">
        <v>4247</v>
      </c>
    </row>
    <row r="4249" spans="1:1" x14ac:dyDescent="0.25">
      <c r="A4249">
        <v>4248</v>
      </c>
    </row>
    <row r="4250" spans="1:1" x14ac:dyDescent="0.25">
      <c r="A4250">
        <v>4249</v>
      </c>
    </row>
    <row r="4251" spans="1:1" x14ac:dyDescent="0.25">
      <c r="A4251">
        <v>4250</v>
      </c>
    </row>
    <row r="4252" spans="1:1" x14ac:dyDescent="0.25">
      <c r="A4252">
        <v>4251</v>
      </c>
    </row>
    <row r="4253" spans="1:1" x14ac:dyDescent="0.25">
      <c r="A4253">
        <v>4252</v>
      </c>
    </row>
    <row r="4254" spans="1:1" x14ac:dyDescent="0.25">
      <c r="A4254">
        <v>4253</v>
      </c>
    </row>
    <row r="4255" spans="1:1" x14ac:dyDescent="0.25">
      <c r="A4255">
        <v>4254</v>
      </c>
    </row>
    <row r="4256" spans="1:1" x14ac:dyDescent="0.25">
      <c r="A4256">
        <v>4255</v>
      </c>
    </row>
    <row r="4257" spans="1:1" x14ac:dyDescent="0.25">
      <c r="A4257">
        <v>4256</v>
      </c>
    </row>
    <row r="4258" spans="1:1" x14ac:dyDescent="0.25">
      <c r="A4258">
        <v>4257</v>
      </c>
    </row>
    <row r="4259" spans="1:1" x14ac:dyDescent="0.25">
      <c r="A4259">
        <v>4258</v>
      </c>
    </row>
    <row r="4260" spans="1:1" x14ac:dyDescent="0.25">
      <c r="A4260">
        <v>4259</v>
      </c>
    </row>
    <row r="4261" spans="1:1" x14ac:dyDescent="0.25">
      <c r="A4261">
        <v>4260</v>
      </c>
    </row>
    <row r="4262" spans="1:1" x14ac:dyDescent="0.25">
      <c r="A4262">
        <v>4261</v>
      </c>
    </row>
    <row r="4263" spans="1:1" x14ac:dyDescent="0.25">
      <c r="A4263">
        <v>4262</v>
      </c>
    </row>
    <row r="4264" spans="1:1" x14ac:dyDescent="0.25">
      <c r="A4264">
        <v>4263</v>
      </c>
    </row>
    <row r="4265" spans="1:1" x14ac:dyDescent="0.25">
      <c r="A4265">
        <v>4264</v>
      </c>
    </row>
    <row r="4266" spans="1:1" x14ac:dyDescent="0.25">
      <c r="A4266">
        <v>4265</v>
      </c>
    </row>
    <row r="4267" spans="1:1" x14ac:dyDescent="0.25">
      <c r="A4267">
        <v>4266</v>
      </c>
    </row>
    <row r="4268" spans="1:1" x14ac:dyDescent="0.25">
      <c r="A4268">
        <v>4267</v>
      </c>
    </row>
    <row r="4269" spans="1:1" x14ac:dyDescent="0.25">
      <c r="A4269">
        <v>4268</v>
      </c>
    </row>
    <row r="4270" spans="1:1" x14ac:dyDescent="0.25">
      <c r="A4270">
        <v>4269</v>
      </c>
    </row>
    <row r="4271" spans="1:1" x14ac:dyDescent="0.25">
      <c r="A4271">
        <v>4270</v>
      </c>
    </row>
    <row r="4272" spans="1:1" x14ac:dyDescent="0.25">
      <c r="A4272">
        <v>4271</v>
      </c>
    </row>
    <row r="4273" spans="1:1" x14ac:dyDescent="0.25">
      <c r="A4273">
        <v>4272</v>
      </c>
    </row>
    <row r="4274" spans="1:1" x14ac:dyDescent="0.25">
      <c r="A4274">
        <v>4273</v>
      </c>
    </row>
    <row r="4275" spans="1:1" x14ac:dyDescent="0.25">
      <c r="A4275">
        <v>4274</v>
      </c>
    </row>
    <row r="4276" spans="1:1" x14ac:dyDescent="0.25">
      <c r="A4276">
        <v>4275</v>
      </c>
    </row>
    <row r="4277" spans="1:1" x14ac:dyDescent="0.25">
      <c r="A4277">
        <v>4276</v>
      </c>
    </row>
    <row r="4278" spans="1:1" x14ac:dyDescent="0.25">
      <c r="A4278">
        <v>4277</v>
      </c>
    </row>
    <row r="4279" spans="1:1" x14ac:dyDescent="0.25">
      <c r="A4279">
        <v>4278</v>
      </c>
    </row>
    <row r="4280" spans="1:1" x14ac:dyDescent="0.25">
      <c r="A4280">
        <v>4279</v>
      </c>
    </row>
    <row r="4281" spans="1:1" x14ac:dyDescent="0.25">
      <c r="A4281">
        <v>4280</v>
      </c>
    </row>
    <row r="4282" spans="1:1" x14ac:dyDescent="0.25">
      <c r="A4282">
        <v>4281</v>
      </c>
    </row>
    <row r="4283" spans="1:1" x14ac:dyDescent="0.25">
      <c r="A4283">
        <v>4282</v>
      </c>
    </row>
    <row r="4284" spans="1:1" x14ac:dyDescent="0.25">
      <c r="A4284">
        <v>4283</v>
      </c>
    </row>
    <row r="4285" spans="1:1" x14ac:dyDescent="0.25">
      <c r="A4285">
        <v>4284</v>
      </c>
    </row>
    <row r="4286" spans="1:1" x14ac:dyDescent="0.25">
      <c r="A4286">
        <v>4285</v>
      </c>
    </row>
    <row r="4287" spans="1:1" x14ac:dyDescent="0.25">
      <c r="A4287">
        <v>4286</v>
      </c>
    </row>
    <row r="4288" spans="1:1" x14ac:dyDescent="0.25">
      <c r="A4288">
        <v>4287</v>
      </c>
    </row>
    <row r="4289" spans="1:1" x14ac:dyDescent="0.25">
      <c r="A4289">
        <v>4288</v>
      </c>
    </row>
    <row r="4290" spans="1:1" x14ac:dyDescent="0.25">
      <c r="A4290">
        <v>4289</v>
      </c>
    </row>
    <row r="4291" spans="1:1" x14ac:dyDescent="0.25">
      <c r="A4291">
        <v>4290</v>
      </c>
    </row>
    <row r="4292" spans="1:1" x14ac:dyDescent="0.25">
      <c r="A4292">
        <v>4291</v>
      </c>
    </row>
    <row r="4293" spans="1:1" x14ac:dyDescent="0.25">
      <c r="A4293">
        <v>4292</v>
      </c>
    </row>
    <row r="4294" spans="1:1" x14ac:dyDescent="0.25">
      <c r="A4294">
        <v>4293</v>
      </c>
    </row>
    <row r="4295" spans="1:1" x14ac:dyDescent="0.25">
      <c r="A4295">
        <v>4294</v>
      </c>
    </row>
    <row r="4296" spans="1:1" x14ac:dyDescent="0.25">
      <c r="A4296">
        <v>4295</v>
      </c>
    </row>
    <row r="4297" spans="1:1" x14ac:dyDescent="0.25">
      <c r="A4297">
        <v>4296</v>
      </c>
    </row>
    <row r="4298" spans="1:1" x14ac:dyDescent="0.25">
      <c r="A4298">
        <v>4297</v>
      </c>
    </row>
    <row r="4299" spans="1:1" x14ac:dyDescent="0.25">
      <c r="A4299">
        <v>4298</v>
      </c>
    </row>
    <row r="4300" spans="1:1" x14ac:dyDescent="0.25">
      <c r="A4300">
        <v>4299</v>
      </c>
    </row>
    <row r="4301" spans="1:1" x14ac:dyDescent="0.25">
      <c r="A4301">
        <v>4300</v>
      </c>
    </row>
    <row r="4302" spans="1:1" x14ac:dyDescent="0.25">
      <c r="A4302">
        <v>4301</v>
      </c>
    </row>
    <row r="4303" spans="1:1" x14ac:dyDescent="0.25">
      <c r="A4303">
        <v>4302</v>
      </c>
    </row>
    <row r="4304" spans="1:1" x14ac:dyDescent="0.25">
      <c r="A4304">
        <v>4303</v>
      </c>
    </row>
    <row r="4305" spans="1:1" x14ac:dyDescent="0.25">
      <c r="A4305">
        <v>4304</v>
      </c>
    </row>
    <row r="4306" spans="1:1" x14ac:dyDescent="0.25">
      <c r="A4306">
        <v>4305</v>
      </c>
    </row>
    <row r="4307" spans="1:1" x14ac:dyDescent="0.25">
      <c r="A4307">
        <v>4306</v>
      </c>
    </row>
    <row r="4308" spans="1:1" x14ac:dyDescent="0.25">
      <c r="A4308">
        <v>4307</v>
      </c>
    </row>
    <row r="4309" spans="1:1" x14ac:dyDescent="0.25">
      <c r="A4309">
        <v>4308</v>
      </c>
    </row>
    <row r="4310" spans="1:1" x14ac:dyDescent="0.25">
      <c r="A4310">
        <v>4309</v>
      </c>
    </row>
    <row r="4311" spans="1:1" x14ac:dyDescent="0.25">
      <c r="A4311">
        <v>4310</v>
      </c>
    </row>
    <row r="4312" spans="1:1" x14ac:dyDescent="0.25">
      <c r="A4312">
        <v>4311</v>
      </c>
    </row>
    <row r="4313" spans="1:1" x14ac:dyDescent="0.25">
      <c r="A4313">
        <v>4312</v>
      </c>
    </row>
    <row r="4314" spans="1:1" x14ac:dyDescent="0.25">
      <c r="A4314">
        <v>4313</v>
      </c>
    </row>
    <row r="4315" spans="1:1" x14ac:dyDescent="0.25">
      <c r="A4315">
        <v>4314</v>
      </c>
    </row>
    <row r="4316" spans="1:1" x14ac:dyDescent="0.25">
      <c r="A4316">
        <v>4315</v>
      </c>
    </row>
    <row r="4317" spans="1:1" x14ac:dyDescent="0.25">
      <c r="A4317">
        <v>4316</v>
      </c>
    </row>
    <row r="4318" spans="1:1" x14ac:dyDescent="0.25">
      <c r="A4318">
        <v>4317</v>
      </c>
    </row>
    <row r="4319" spans="1:1" x14ac:dyDescent="0.25">
      <c r="A4319">
        <v>4318</v>
      </c>
    </row>
    <row r="4320" spans="1:1" x14ac:dyDescent="0.25">
      <c r="A4320">
        <v>4319</v>
      </c>
    </row>
    <row r="4321" spans="1:1" x14ac:dyDescent="0.25">
      <c r="A4321">
        <v>4320</v>
      </c>
    </row>
    <row r="4322" spans="1:1" x14ac:dyDescent="0.25">
      <c r="A4322">
        <v>4321</v>
      </c>
    </row>
    <row r="4323" spans="1:1" x14ac:dyDescent="0.25">
      <c r="A4323">
        <v>4322</v>
      </c>
    </row>
    <row r="4324" spans="1:1" x14ac:dyDescent="0.25">
      <c r="A4324">
        <v>4323</v>
      </c>
    </row>
    <row r="4325" spans="1:1" x14ac:dyDescent="0.25">
      <c r="A4325">
        <v>4324</v>
      </c>
    </row>
    <row r="4326" spans="1:1" x14ac:dyDescent="0.25">
      <c r="A4326">
        <v>4325</v>
      </c>
    </row>
    <row r="4327" spans="1:1" x14ac:dyDescent="0.25">
      <c r="A4327">
        <v>4326</v>
      </c>
    </row>
    <row r="4328" spans="1:1" x14ac:dyDescent="0.25">
      <c r="A4328">
        <v>4327</v>
      </c>
    </row>
    <row r="4329" spans="1:1" x14ac:dyDescent="0.25">
      <c r="A4329">
        <v>4328</v>
      </c>
    </row>
    <row r="4330" spans="1:1" x14ac:dyDescent="0.25">
      <c r="A4330">
        <v>4329</v>
      </c>
    </row>
    <row r="4331" spans="1:1" x14ac:dyDescent="0.25">
      <c r="A4331">
        <v>4330</v>
      </c>
    </row>
    <row r="4332" spans="1:1" x14ac:dyDescent="0.25">
      <c r="A4332">
        <v>4331</v>
      </c>
    </row>
    <row r="4333" spans="1:1" x14ac:dyDescent="0.25">
      <c r="A4333">
        <v>4332</v>
      </c>
    </row>
    <row r="4334" spans="1:1" x14ac:dyDescent="0.25">
      <c r="A4334">
        <v>4333</v>
      </c>
    </row>
    <row r="4335" spans="1:1" x14ac:dyDescent="0.25">
      <c r="A4335">
        <v>4334</v>
      </c>
    </row>
    <row r="4336" spans="1:1" x14ac:dyDescent="0.25">
      <c r="A4336">
        <v>4335</v>
      </c>
    </row>
    <row r="4337" spans="1:1" x14ac:dyDescent="0.25">
      <c r="A4337">
        <v>4336</v>
      </c>
    </row>
    <row r="4338" spans="1:1" x14ac:dyDescent="0.25">
      <c r="A4338">
        <v>4337</v>
      </c>
    </row>
    <row r="4339" spans="1:1" x14ac:dyDescent="0.25">
      <c r="A4339">
        <v>4338</v>
      </c>
    </row>
    <row r="4340" spans="1:1" x14ac:dyDescent="0.25">
      <c r="A4340">
        <v>4339</v>
      </c>
    </row>
    <row r="4341" spans="1:1" x14ac:dyDescent="0.25">
      <c r="A4341">
        <v>4340</v>
      </c>
    </row>
    <row r="4342" spans="1:1" x14ac:dyDescent="0.25">
      <c r="A4342">
        <v>4341</v>
      </c>
    </row>
    <row r="4343" spans="1:1" x14ac:dyDescent="0.25">
      <c r="A4343">
        <v>4342</v>
      </c>
    </row>
    <row r="4344" spans="1:1" x14ac:dyDescent="0.25">
      <c r="A4344">
        <v>4343</v>
      </c>
    </row>
    <row r="4345" spans="1:1" x14ac:dyDescent="0.25">
      <c r="A4345">
        <v>4344</v>
      </c>
    </row>
    <row r="4346" spans="1:1" x14ac:dyDescent="0.25">
      <c r="A4346">
        <v>4345</v>
      </c>
    </row>
    <row r="4347" spans="1:1" x14ac:dyDescent="0.25">
      <c r="A4347">
        <v>4346</v>
      </c>
    </row>
    <row r="4348" spans="1:1" x14ac:dyDescent="0.25">
      <c r="A4348">
        <v>4347</v>
      </c>
    </row>
    <row r="4349" spans="1:1" x14ac:dyDescent="0.25">
      <c r="A4349">
        <v>4348</v>
      </c>
    </row>
    <row r="4350" spans="1:1" x14ac:dyDescent="0.25">
      <c r="A4350">
        <v>4349</v>
      </c>
    </row>
    <row r="4351" spans="1:1" x14ac:dyDescent="0.25">
      <c r="A4351">
        <v>4350</v>
      </c>
    </row>
    <row r="4352" spans="1:1" x14ac:dyDescent="0.25">
      <c r="A4352">
        <v>4351</v>
      </c>
    </row>
    <row r="4353" spans="1:1" x14ac:dyDescent="0.25">
      <c r="A4353">
        <v>4352</v>
      </c>
    </row>
    <row r="4354" spans="1:1" x14ac:dyDescent="0.25">
      <c r="A4354">
        <v>4353</v>
      </c>
    </row>
    <row r="4355" spans="1:1" x14ac:dyDescent="0.25">
      <c r="A4355">
        <v>4354</v>
      </c>
    </row>
    <row r="4356" spans="1:1" x14ac:dyDescent="0.25">
      <c r="A4356">
        <v>4355</v>
      </c>
    </row>
    <row r="4357" spans="1:1" x14ac:dyDescent="0.25">
      <c r="A4357">
        <v>4356</v>
      </c>
    </row>
    <row r="4358" spans="1:1" x14ac:dyDescent="0.25">
      <c r="A4358">
        <v>4357</v>
      </c>
    </row>
    <row r="4359" spans="1:1" x14ac:dyDescent="0.25">
      <c r="A4359">
        <v>4358</v>
      </c>
    </row>
    <row r="4360" spans="1:1" x14ac:dyDescent="0.25">
      <c r="A4360">
        <v>4359</v>
      </c>
    </row>
    <row r="4361" spans="1:1" x14ac:dyDescent="0.25">
      <c r="A4361">
        <v>4360</v>
      </c>
    </row>
    <row r="4362" spans="1:1" x14ac:dyDescent="0.25">
      <c r="A4362">
        <v>4361</v>
      </c>
    </row>
    <row r="4363" spans="1:1" x14ac:dyDescent="0.25">
      <c r="A4363">
        <v>4362</v>
      </c>
    </row>
    <row r="4364" spans="1:1" x14ac:dyDescent="0.25">
      <c r="A4364">
        <v>4363</v>
      </c>
    </row>
    <row r="4365" spans="1:1" x14ac:dyDescent="0.25">
      <c r="A4365">
        <v>4364</v>
      </c>
    </row>
    <row r="4366" spans="1:1" x14ac:dyDescent="0.25">
      <c r="A4366">
        <v>4365</v>
      </c>
    </row>
    <row r="4367" spans="1:1" x14ac:dyDescent="0.25">
      <c r="A4367">
        <v>4366</v>
      </c>
    </row>
    <row r="4368" spans="1:1" x14ac:dyDescent="0.25">
      <c r="A4368">
        <v>4367</v>
      </c>
    </row>
    <row r="4369" spans="1:1" x14ac:dyDescent="0.25">
      <c r="A4369">
        <v>4368</v>
      </c>
    </row>
    <row r="4370" spans="1:1" x14ac:dyDescent="0.25">
      <c r="A4370">
        <v>4369</v>
      </c>
    </row>
    <row r="4371" spans="1:1" x14ac:dyDescent="0.25">
      <c r="A4371">
        <v>4370</v>
      </c>
    </row>
    <row r="4372" spans="1:1" x14ac:dyDescent="0.25">
      <c r="A4372">
        <v>4371</v>
      </c>
    </row>
    <row r="4373" spans="1:1" x14ac:dyDescent="0.25">
      <c r="A4373">
        <v>4372</v>
      </c>
    </row>
    <row r="4374" spans="1:1" x14ac:dyDescent="0.25">
      <c r="A4374">
        <v>4373</v>
      </c>
    </row>
    <row r="4375" spans="1:1" x14ac:dyDescent="0.25">
      <c r="A4375">
        <v>4374</v>
      </c>
    </row>
    <row r="4376" spans="1:1" x14ac:dyDescent="0.25">
      <c r="A4376">
        <v>4375</v>
      </c>
    </row>
    <row r="4377" spans="1:1" x14ac:dyDescent="0.25">
      <c r="A4377">
        <v>4376</v>
      </c>
    </row>
    <row r="4378" spans="1:1" x14ac:dyDescent="0.25">
      <c r="A4378">
        <v>4377</v>
      </c>
    </row>
    <row r="4379" spans="1:1" x14ac:dyDescent="0.25">
      <c r="A4379">
        <v>4378</v>
      </c>
    </row>
    <row r="4380" spans="1:1" x14ac:dyDescent="0.25">
      <c r="A4380">
        <v>4379</v>
      </c>
    </row>
    <row r="4381" spans="1:1" x14ac:dyDescent="0.25">
      <c r="A4381">
        <v>4380</v>
      </c>
    </row>
    <row r="4382" spans="1:1" x14ac:dyDescent="0.25">
      <c r="A4382">
        <v>4381</v>
      </c>
    </row>
    <row r="4383" spans="1:1" x14ac:dyDescent="0.25">
      <c r="A4383">
        <v>4382</v>
      </c>
    </row>
    <row r="4384" spans="1:1" x14ac:dyDescent="0.25">
      <c r="A4384">
        <v>4383</v>
      </c>
    </row>
    <row r="4385" spans="1:1" x14ac:dyDescent="0.25">
      <c r="A4385">
        <v>4384</v>
      </c>
    </row>
    <row r="4386" spans="1:1" x14ac:dyDescent="0.25">
      <c r="A4386">
        <v>4385</v>
      </c>
    </row>
    <row r="4387" spans="1:1" x14ac:dyDescent="0.25">
      <c r="A4387">
        <v>4386</v>
      </c>
    </row>
    <row r="4388" spans="1:1" x14ac:dyDescent="0.25">
      <c r="A4388">
        <v>4387</v>
      </c>
    </row>
    <row r="4389" spans="1:1" x14ac:dyDescent="0.25">
      <c r="A4389">
        <v>4388</v>
      </c>
    </row>
    <row r="4390" spans="1:1" x14ac:dyDescent="0.25">
      <c r="A4390">
        <v>4389</v>
      </c>
    </row>
    <row r="4391" spans="1:1" x14ac:dyDescent="0.25">
      <c r="A4391">
        <v>4390</v>
      </c>
    </row>
    <row r="4392" spans="1:1" x14ac:dyDescent="0.25">
      <c r="A4392">
        <v>4391</v>
      </c>
    </row>
    <row r="4393" spans="1:1" x14ac:dyDescent="0.25">
      <c r="A4393">
        <v>4392</v>
      </c>
    </row>
    <row r="4394" spans="1:1" x14ac:dyDescent="0.25">
      <c r="A4394">
        <v>4393</v>
      </c>
    </row>
    <row r="4395" spans="1:1" x14ac:dyDescent="0.25">
      <c r="A4395">
        <v>4394</v>
      </c>
    </row>
    <row r="4396" spans="1:1" x14ac:dyDescent="0.25">
      <c r="A4396">
        <v>4395</v>
      </c>
    </row>
    <row r="4397" spans="1:1" x14ac:dyDescent="0.25">
      <c r="A4397">
        <v>4396</v>
      </c>
    </row>
    <row r="4398" spans="1:1" x14ac:dyDescent="0.25">
      <c r="A4398">
        <v>4397</v>
      </c>
    </row>
    <row r="4399" spans="1:1" x14ac:dyDescent="0.25">
      <c r="A4399">
        <v>4398</v>
      </c>
    </row>
    <row r="4400" spans="1:1" x14ac:dyDescent="0.25">
      <c r="A4400">
        <v>4399</v>
      </c>
    </row>
    <row r="4401" spans="1:1" x14ac:dyDescent="0.25">
      <c r="A4401">
        <v>4400</v>
      </c>
    </row>
    <row r="4402" spans="1:1" x14ac:dyDescent="0.25">
      <c r="A4402">
        <v>4401</v>
      </c>
    </row>
    <row r="4403" spans="1:1" x14ac:dyDescent="0.25">
      <c r="A4403">
        <v>4402</v>
      </c>
    </row>
    <row r="4404" spans="1:1" x14ac:dyDescent="0.25">
      <c r="A4404">
        <v>4403</v>
      </c>
    </row>
    <row r="4405" spans="1:1" x14ac:dyDescent="0.25">
      <c r="A4405">
        <v>4404</v>
      </c>
    </row>
    <row r="4406" spans="1:1" x14ac:dyDescent="0.25">
      <c r="A4406">
        <v>4405</v>
      </c>
    </row>
    <row r="4407" spans="1:1" x14ac:dyDescent="0.25">
      <c r="A4407">
        <v>4406</v>
      </c>
    </row>
    <row r="4408" spans="1:1" x14ac:dyDescent="0.25">
      <c r="A4408">
        <v>4407</v>
      </c>
    </row>
    <row r="4409" spans="1:1" x14ac:dyDescent="0.25">
      <c r="A4409">
        <v>4408</v>
      </c>
    </row>
    <row r="4410" spans="1:1" x14ac:dyDescent="0.25">
      <c r="A4410">
        <v>4409</v>
      </c>
    </row>
    <row r="4411" spans="1:1" x14ac:dyDescent="0.25">
      <c r="A4411">
        <v>4410</v>
      </c>
    </row>
    <row r="4412" spans="1:1" x14ac:dyDescent="0.25">
      <c r="A4412">
        <v>4411</v>
      </c>
    </row>
    <row r="4413" spans="1:1" x14ac:dyDescent="0.25">
      <c r="A4413">
        <v>4412</v>
      </c>
    </row>
    <row r="4414" spans="1:1" x14ac:dyDescent="0.25">
      <c r="A4414">
        <v>4413</v>
      </c>
    </row>
    <row r="4415" spans="1:1" x14ac:dyDescent="0.25">
      <c r="A4415">
        <v>4414</v>
      </c>
    </row>
    <row r="4416" spans="1:1" x14ac:dyDescent="0.25">
      <c r="A4416">
        <v>4415</v>
      </c>
    </row>
    <row r="4417" spans="1:1" x14ac:dyDescent="0.25">
      <c r="A4417">
        <v>4416</v>
      </c>
    </row>
    <row r="4418" spans="1:1" x14ac:dyDescent="0.25">
      <c r="A4418">
        <v>4417</v>
      </c>
    </row>
    <row r="4419" spans="1:1" x14ac:dyDescent="0.25">
      <c r="A4419">
        <v>4418</v>
      </c>
    </row>
    <row r="4420" spans="1:1" x14ac:dyDescent="0.25">
      <c r="A4420">
        <v>4419</v>
      </c>
    </row>
    <row r="4421" spans="1:1" x14ac:dyDescent="0.25">
      <c r="A4421">
        <v>4420</v>
      </c>
    </row>
    <row r="4422" spans="1:1" x14ac:dyDescent="0.25">
      <c r="A4422">
        <v>4421</v>
      </c>
    </row>
    <row r="4423" spans="1:1" x14ac:dyDescent="0.25">
      <c r="A4423">
        <v>4422</v>
      </c>
    </row>
    <row r="4424" spans="1:1" x14ac:dyDescent="0.25">
      <c r="A4424">
        <v>4423</v>
      </c>
    </row>
    <row r="4425" spans="1:1" x14ac:dyDescent="0.25">
      <c r="A4425">
        <v>4424</v>
      </c>
    </row>
    <row r="4426" spans="1:1" x14ac:dyDescent="0.25">
      <c r="A4426">
        <v>4425</v>
      </c>
    </row>
    <row r="4427" spans="1:1" x14ac:dyDescent="0.25">
      <c r="A4427">
        <v>4426</v>
      </c>
    </row>
    <row r="4428" spans="1:1" x14ac:dyDescent="0.25">
      <c r="A4428">
        <v>4427</v>
      </c>
    </row>
    <row r="4429" spans="1:1" x14ac:dyDescent="0.25">
      <c r="A4429">
        <v>4428</v>
      </c>
    </row>
    <row r="4430" spans="1:1" x14ac:dyDescent="0.25">
      <c r="A4430">
        <v>4429</v>
      </c>
    </row>
    <row r="4431" spans="1:1" x14ac:dyDescent="0.25">
      <c r="A4431">
        <v>4430</v>
      </c>
    </row>
    <row r="4432" spans="1:1" x14ac:dyDescent="0.25">
      <c r="A4432">
        <v>4431</v>
      </c>
    </row>
    <row r="4433" spans="1:1" x14ac:dyDescent="0.25">
      <c r="A4433">
        <v>4432</v>
      </c>
    </row>
    <row r="4434" spans="1:1" x14ac:dyDescent="0.25">
      <c r="A4434">
        <v>4433</v>
      </c>
    </row>
    <row r="4435" spans="1:1" x14ac:dyDescent="0.25">
      <c r="A4435">
        <v>4434</v>
      </c>
    </row>
    <row r="4436" spans="1:1" x14ac:dyDescent="0.25">
      <c r="A4436">
        <v>4435</v>
      </c>
    </row>
    <row r="4437" spans="1:1" x14ac:dyDescent="0.25">
      <c r="A4437">
        <v>4436</v>
      </c>
    </row>
    <row r="4438" spans="1:1" x14ac:dyDescent="0.25">
      <c r="A4438">
        <v>4437</v>
      </c>
    </row>
    <row r="4439" spans="1:1" x14ac:dyDescent="0.25">
      <c r="A4439">
        <v>4438</v>
      </c>
    </row>
    <row r="4440" spans="1:1" x14ac:dyDescent="0.25">
      <c r="A4440">
        <v>4439</v>
      </c>
    </row>
    <row r="4441" spans="1:1" x14ac:dyDescent="0.25">
      <c r="A4441">
        <v>4440</v>
      </c>
    </row>
    <row r="4442" spans="1:1" x14ac:dyDescent="0.25">
      <c r="A4442">
        <v>4441</v>
      </c>
    </row>
    <row r="4443" spans="1:1" x14ac:dyDescent="0.25">
      <c r="A4443">
        <v>4442</v>
      </c>
    </row>
    <row r="4444" spans="1:1" x14ac:dyDescent="0.25">
      <c r="A4444">
        <v>4443</v>
      </c>
    </row>
    <row r="4445" spans="1:1" x14ac:dyDescent="0.25">
      <c r="A4445">
        <v>4444</v>
      </c>
    </row>
    <row r="4446" spans="1:1" x14ac:dyDescent="0.25">
      <c r="A4446">
        <v>4445</v>
      </c>
    </row>
    <row r="4447" spans="1:1" x14ac:dyDescent="0.25">
      <c r="A4447">
        <v>4446</v>
      </c>
    </row>
    <row r="4448" spans="1:1" x14ac:dyDescent="0.25">
      <c r="A4448">
        <v>4447</v>
      </c>
    </row>
    <row r="4449" spans="1:1" x14ac:dyDescent="0.25">
      <c r="A4449">
        <v>4448</v>
      </c>
    </row>
    <row r="4450" spans="1:1" x14ac:dyDescent="0.25">
      <c r="A4450">
        <v>4449</v>
      </c>
    </row>
    <row r="4451" spans="1:1" x14ac:dyDescent="0.25">
      <c r="A4451">
        <v>4450</v>
      </c>
    </row>
    <row r="4452" spans="1:1" x14ac:dyDescent="0.25">
      <c r="A4452">
        <v>4451</v>
      </c>
    </row>
    <row r="4453" spans="1:1" x14ac:dyDescent="0.25">
      <c r="A4453">
        <v>4452</v>
      </c>
    </row>
    <row r="4454" spans="1:1" x14ac:dyDescent="0.25">
      <c r="A4454">
        <v>4453</v>
      </c>
    </row>
    <row r="4455" spans="1:1" x14ac:dyDescent="0.25">
      <c r="A4455">
        <v>4454</v>
      </c>
    </row>
    <row r="4456" spans="1:1" x14ac:dyDescent="0.25">
      <c r="A4456">
        <v>4455</v>
      </c>
    </row>
    <row r="4457" spans="1:1" x14ac:dyDescent="0.25">
      <c r="A4457">
        <v>4456</v>
      </c>
    </row>
    <row r="4458" spans="1:1" x14ac:dyDescent="0.25">
      <c r="A4458">
        <v>4457</v>
      </c>
    </row>
    <row r="4459" spans="1:1" x14ac:dyDescent="0.25">
      <c r="A4459">
        <v>4458</v>
      </c>
    </row>
    <row r="4460" spans="1:1" x14ac:dyDescent="0.25">
      <c r="A4460">
        <v>4459</v>
      </c>
    </row>
    <row r="4461" spans="1:1" x14ac:dyDescent="0.25">
      <c r="A4461">
        <v>4460</v>
      </c>
    </row>
    <row r="4462" spans="1:1" x14ac:dyDescent="0.25">
      <c r="A4462">
        <v>4461</v>
      </c>
    </row>
    <row r="4463" spans="1:1" x14ac:dyDescent="0.25">
      <c r="A4463">
        <v>4462</v>
      </c>
    </row>
    <row r="4464" spans="1:1" x14ac:dyDescent="0.25">
      <c r="A4464">
        <v>4463</v>
      </c>
    </row>
    <row r="4465" spans="1:1" x14ac:dyDescent="0.25">
      <c r="A4465">
        <v>4464</v>
      </c>
    </row>
    <row r="4466" spans="1:1" x14ac:dyDescent="0.25">
      <c r="A4466">
        <v>4465</v>
      </c>
    </row>
    <row r="4467" spans="1:1" x14ac:dyDescent="0.25">
      <c r="A4467">
        <v>4466</v>
      </c>
    </row>
    <row r="4468" spans="1:1" x14ac:dyDescent="0.25">
      <c r="A4468">
        <v>4467</v>
      </c>
    </row>
    <row r="4469" spans="1:1" x14ac:dyDescent="0.25">
      <c r="A4469">
        <v>4468</v>
      </c>
    </row>
    <row r="4470" spans="1:1" x14ac:dyDescent="0.25">
      <c r="A4470">
        <v>4469</v>
      </c>
    </row>
    <row r="4471" spans="1:1" x14ac:dyDescent="0.25">
      <c r="A4471">
        <v>4470</v>
      </c>
    </row>
    <row r="4472" spans="1:1" x14ac:dyDescent="0.25">
      <c r="A4472">
        <v>4471</v>
      </c>
    </row>
    <row r="4473" spans="1:1" x14ac:dyDescent="0.25">
      <c r="A4473">
        <v>4472</v>
      </c>
    </row>
    <row r="4474" spans="1:1" x14ac:dyDescent="0.25">
      <c r="A4474">
        <v>4473</v>
      </c>
    </row>
    <row r="4475" spans="1:1" x14ac:dyDescent="0.25">
      <c r="A4475">
        <v>4474</v>
      </c>
    </row>
    <row r="4476" spans="1:1" x14ac:dyDescent="0.25">
      <c r="A4476">
        <v>4475</v>
      </c>
    </row>
    <row r="4477" spans="1:1" x14ac:dyDescent="0.25">
      <c r="A4477">
        <v>4476</v>
      </c>
    </row>
    <row r="4478" spans="1:1" x14ac:dyDescent="0.25">
      <c r="A4478">
        <v>4477</v>
      </c>
    </row>
    <row r="4479" spans="1:1" x14ac:dyDescent="0.25">
      <c r="A4479">
        <v>4478</v>
      </c>
    </row>
    <row r="4480" spans="1:1" x14ac:dyDescent="0.25">
      <c r="A4480">
        <v>4479</v>
      </c>
    </row>
    <row r="4481" spans="1:1" x14ac:dyDescent="0.25">
      <c r="A4481">
        <v>4480</v>
      </c>
    </row>
    <row r="4482" spans="1:1" x14ac:dyDescent="0.25">
      <c r="A4482">
        <v>4481</v>
      </c>
    </row>
    <row r="4483" spans="1:1" x14ac:dyDescent="0.25">
      <c r="A4483">
        <v>4482</v>
      </c>
    </row>
    <row r="4484" spans="1:1" x14ac:dyDescent="0.25">
      <c r="A4484">
        <v>4483</v>
      </c>
    </row>
    <row r="4485" spans="1:1" x14ac:dyDescent="0.25">
      <c r="A4485">
        <v>4484</v>
      </c>
    </row>
    <row r="4486" spans="1:1" x14ac:dyDescent="0.25">
      <c r="A4486">
        <v>4485</v>
      </c>
    </row>
    <row r="4487" spans="1:1" x14ac:dyDescent="0.25">
      <c r="A4487">
        <v>4486</v>
      </c>
    </row>
    <row r="4488" spans="1:1" x14ac:dyDescent="0.25">
      <c r="A4488">
        <v>4487</v>
      </c>
    </row>
    <row r="4489" spans="1:1" x14ac:dyDescent="0.25">
      <c r="A4489">
        <v>4488</v>
      </c>
    </row>
    <row r="4490" spans="1:1" x14ac:dyDescent="0.25">
      <c r="A4490">
        <v>4489</v>
      </c>
    </row>
    <row r="4491" spans="1:1" x14ac:dyDescent="0.25">
      <c r="A4491">
        <v>4490</v>
      </c>
    </row>
    <row r="4492" spans="1:1" x14ac:dyDescent="0.25">
      <c r="A4492">
        <v>4491</v>
      </c>
    </row>
    <row r="4493" spans="1:1" x14ac:dyDescent="0.25">
      <c r="A4493">
        <v>4492</v>
      </c>
    </row>
    <row r="4494" spans="1:1" x14ac:dyDescent="0.25">
      <c r="A4494">
        <v>4493</v>
      </c>
    </row>
    <row r="4495" spans="1:1" x14ac:dyDescent="0.25">
      <c r="A4495">
        <v>4494</v>
      </c>
    </row>
    <row r="4496" spans="1:1" x14ac:dyDescent="0.25">
      <c r="A4496">
        <v>4495</v>
      </c>
    </row>
    <row r="4497" spans="1:1" x14ac:dyDescent="0.25">
      <c r="A4497">
        <v>4496</v>
      </c>
    </row>
    <row r="4498" spans="1:1" x14ac:dyDescent="0.25">
      <c r="A4498">
        <v>4497</v>
      </c>
    </row>
    <row r="4499" spans="1:1" x14ac:dyDescent="0.25">
      <c r="A4499">
        <v>4498</v>
      </c>
    </row>
    <row r="4500" spans="1:1" x14ac:dyDescent="0.25">
      <c r="A4500">
        <v>4499</v>
      </c>
    </row>
    <row r="4501" spans="1:1" x14ac:dyDescent="0.25">
      <c r="A4501">
        <v>4500</v>
      </c>
    </row>
    <row r="4502" spans="1:1" x14ac:dyDescent="0.25">
      <c r="A4502">
        <v>4501</v>
      </c>
    </row>
    <row r="4503" spans="1:1" x14ac:dyDescent="0.25">
      <c r="A4503">
        <v>4502</v>
      </c>
    </row>
    <row r="4504" spans="1:1" x14ac:dyDescent="0.25">
      <c r="A4504">
        <v>4503</v>
      </c>
    </row>
    <row r="4505" spans="1:1" x14ac:dyDescent="0.25">
      <c r="A4505">
        <v>4504</v>
      </c>
    </row>
    <row r="4506" spans="1:1" x14ac:dyDescent="0.25">
      <c r="A4506">
        <v>4505</v>
      </c>
    </row>
    <row r="4507" spans="1:1" x14ac:dyDescent="0.25">
      <c r="A4507">
        <v>4506</v>
      </c>
    </row>
    <row r="4508" spans="1:1" x14ac:dyDescent="0.25">
      <c r="A4508">
        <v>4507</v>
      </c>
    </row>
    <row r="4509" spans="1:1" x14ac:dyDescent="0.25">
      <c r="A4509">
        <v>4508</v>
      </c>
    </row>
    <row r="4510" spans="1:1" x14ac:dyDescent="0.25">
      <c r="A4510">
        <v>4509</v>
      </c>
    </row>
    <row r="4511" spans="1:1" x14ac:dyDescent="0.25">
      <c r="A4511">
        <v>4510</v>
      </c>
    </row>
    <row r="4512" spans="1:1" x14ac:dyDescent="0.25">
      <c r="A4512">
        <v>4511</v>
      </c>
    </row>
    <row r="4513" spans="1:1" x14ac:dyDescent="0.25">
      <c r="A4513">
        <v>4512</v>
      </c>
    </row>
    <row r="4514" spans="1:1" x14ac:dyDescent="0.25">
      <c r="A4514">
        <v>4513</v>
      </c>
    </row>
    <row r="4515" spans="1:1" x14ac:dyDescent="0.25">
      <c r="A4515">
        <v>4514</v>
      </c>
    </row>
    <row r="4516" spans="1:1" x14ac:dyDescent="0.25">
      <c r="A4516">
        <v>4515</v>
      </c>
    </row>
    <row r="4517" spans="1:1" x14ac:dyDescent="0.25">
      <c r="A4517">
        <v>4516</v>
      </c>
    </row>
    <row r="4518" spans="1:1" x14ac:dyDescent="0.25">
      <c r="A4518">
        <v>4517</v>
      </c>
    </row>
    <row r="4519" spans="1:1" x14ac:dyDescent="0.25">
      <c r="A4519">
        <v>4518</v>
      </c>
    </row>
    <row r="4520" spans="1:1" x14ac:dyDescent="0.25">
      <c r="A4520">
        <v>4519</v>
      </c>
    </row>
    <row r="4521" spans="1:1" x14ac:dyDescent="0.25">
      <c r="A4521">
        <v>4520</v>
      </c>
    </row>
    <row r="4522" spans="1:1" x14ac:dyDescent="0.25">
      <c r="A4522">
        <v>4521</v>
      </c>
    </row>
    <row r="4523" spans="1:1" x14ac:dyDescent="0.25">
      <c r="A4523">
        <v>4522</v>
      </c>
    </row>
    <row r="4524" spans="1:1" x14ac:dyDescent="0.25">
      <c r="A4524">
        <v>4523</v>
      </c>
    </row>
    <row r="4525" spans="1:1" x14ac:dyDescent="0.25">
      <c r="A4525">
        <v>4524</v>
      </c>
    </row>
    <row r="4526" spans="1:1" x14ac:dyDescent="0.25">
      <c r="A4526">
        <v>4525</v>
      </c>
    </row>
    <row r="4527" spans="1:1" x14ac:dyDescent="0.25">
      <c r="A4527">
        <v>4526</v>
      </c>
    </row>
    <row r="4528" spans="1:1" x14ac:dyDescent="0.25">
      <c r="A4528">
        <v>4527</v>
      </c>
    </row>
    <row r="4529" spans="1:1" x14ac:dyDescent="0.25">
      <c r="A4529">
        <v>4528</v>
      </c>
    </row>
    <row r="4530" spans="1:1" x14ac:dyDescent="0.25">
      <c r="A4530">
        <v>4529</v>
      </c>
    </row>
    <row r="4531" spans="1:1" x14ac:dyDescent="0.25">
      <c r="A4531">
        <v>4530</v>
      </c>
    </row>
    <row r="4532" spans="1:1" x14ac:dyDescent="0.25">
      <c r="A4532">
        <v>4531</v>
      </c>
    </row>
    <row r="4533" spans="1:1" x14ac:dyDescent="0.25">
      <c r="A4533">
        <v>4532</v>
      </c>
    </row>
    <row r="4534" spans="1:1" x14ac:dyDescent="0.25">
      <c r="A4534">
        <v>4533</v>
      </c>
    </row>
    <row r="4535" spans="1:1" x14ac:dyDescent="0.25">
      <c r="A4535">
        <v>4534</v>
      </c>
    </row>
    <row r="4536" spans="1:1" x14ac:dyDescent="0.25">
      <c r="A4536">
        <v>4535</v>
      </c>
    </row>
    <row r="4537" spans="1:1" x14ac:dyDescent="0.25">
      <c r="A4537">
        <v>4536</v>
      </c>
    </row>
    <row r="4538" spans="1:1" x14ac:dyDescent="0.25">
      <c r="A4538">
        <v>4537</v>
      </c>
    </row>
    <row r="4539" spans="1:1" x14ac:dyDescent="0.25">
      <c r="A4539">
        <v>4538</v>
      </c>
    </row>
    <row r="4540" spans="1:1" x14ac:dyDescent="0.25">
      <c r="A4540">
        <v>4539</v>
      </c>
    </row>
    <row r="4541" spans="1:1" x14ac:dyDescent="0.25">
      <c r="A4541">
        <v>4540</v>
      </c>
    </row>
    <row r="4542" spans="1:1" x14ac:dyDescent="0.25">
      <c r="A4542">
        <v>4541</v>
      </c>
    </row>
    <row r="4543" spans="1:1" x14ac:dyDescent="0.25">
      <c r="A4543">
        <v>4542</v>
      </c>
    </row>
    <row r="4544" spans="1:1" x14ac:dyDescent="0.25">
      <c r="A4544">
        <v>4543</v>
      </c>
    </row>
    <row r="4545" spans="1:1" x14ac:dyDescent="0.25">
      <c r="A4545">
        <v>4544</v>
      </c>
    </row>
    <row r="4546" spans="1:1" x14ac:dyDescent="0.25">
      <c r="A4546">
        <v>4545</v>
      </c>
    </row>
    <row r="4547" spans="1:1" x14ac:dyDescent="0.25">
      <c r="A4547">
        <v>4546</v>
      </c>
    </row>
    <row r="4548" spans="1:1" x14ac:dyDescent="0.25">
      <c r="A4548">
        <v>4547</v>
      </c>
    </row>
    <row r="4549" spans="1:1" x14ac:dyDescent="0.25">
      <c r="A4549">
        <v>4548</v>
      </c>
    </row>
    <row r="4550" spans="1:1" x14ac:dyDescent="0.25">
      <c r="A4550">
        <v>4549</v>
      </c>
    </row>
    <row r="4551" spans="1:1" x14ac:dyDescent="0.25">
      <c r="A4551">
        <v>4550</v>
      </c>
    </row>
    <row r="4552" spans="1:1" x14ac:dyDescent="0.25">
      <c r="A4552">
        <v>4551</v>
      </c>
    </row>
    <row r="4553" spans="1:1" x14ac:dyDescent="0.25">
      <c r="A4553">
        <v>4552</v>
      </c>
    </row>
    <row r="4554" spans="1:1" x14ac:dyDescent="0.25">
      <c r="A4554">
        <v>4553</v>
      </c>
    </row>
    <row r="4555" spans="1:1" x14ac:dyDescent="0.25">
      <c r="A4555">
        <v>4554</v>
      </c>
    </row>
    <row r="4556" spans="1:1" x14ac:dyDescent="0.25">
      <c r="A4556">
        <v>4555</v>
      </c>
    </row>
    <row r="4557" spans="1:1" x14ac:dyDescent="0.25">
      <c r="A4557">
        <v>4556</v>
      </c>
    </row>
    <row r="4558" spans="1:1" x14ac:dyDescent="0.25">
      <c r="A4558">
        <v>4557</v>
      </c>
    </row>
    <row r="4559" spans="1:1" x14ac:dyDescent="0.25">
      <c r="A4559">
        <v>4558</v>
      </c>
    </row>
    <row r="4560" spans="1:1" x14ac:dyDescent="0.25">
      <c r="A4560">
        <v>4559</v>
      </c>
    </row>
    <row r="4561" spans="1:1" x14ac:dyDescent="0.25">
      <c r="A4561">
        <v>4560</v>
      </c>
    </row>
    <row r="4562" spans="1:1" x14ac:dyDescent="0.25">
      <c r="A4562">
        <v>4561</v>
      </c>
    </row>
    <row r="4563" spans="1:1" x14ac:dyDescent="0.25">
      <c r="A4563">
        <v>4562</v>
      </c>
    </row>
    <row r="4564" spans="1:1" x14ac:dyDescent="0.25">
      <c r="A4564">
        <v>4563</v>
      </c>
    </row>
    <row r="4565" spans="1:1" x14ac:dyDescent="0.25">
      <c r="A4565">
        <v>4564</v>
      </c>
    </row>
    <row r="4566" spans="1:1" x14ac:dyDescent="0.25">
      <c r="A4566">
        <v>4565</v>
      </c>
    </row>
    <row r="4567" spans="1:1" x14ac:dyDescent="0.25">
      <c r="A4567">
        <v>4566</v>
      </c>
    </row>
    <row r="4568" spans="1:1" x14ac:dyDescent="0.25">
      <c r="A4568">
        <v>4567</v>
      </c>
    </row>
    <row r="4569" spans="1:1" x14ac:dyDescent="0.25">
      <c r="A4569">
        <v>4568</v>
      </c>
    </row>
    <row r="4570" spans="1:1" x14ac:dyDescent="0.25">
      <c r="A4570">
        <v>4569</v>
      </c>
    </row>
    <row r="4571" spans="1:1" x14ac:dyDescent="0.25">
      <c r="A4571">
        <v>4570</v>
      </c>
    </row>
    <row r="4572" spans="1:1" x14ac:dyDescent="0.25">
      <c r="A4572">
        <v>4571</v>
      </c>
    </row>
    <row r="4573" spans="1:1" x14ac:dyDescent="0.25">
      <c r="A4573">
        <v>4572</v>
      </c>
    </row>
    <row r="4574" spans="1:1" x14ac:dyDescent="0.25">
      <c r="A4574">
        <v>4573</v>
      </c>
    </row>
    <row r="4575" spans="1:1" x14ac:dyDescent="0.25">
      <c r="A4575">
        <v>4574</v>
      </c>
    </row>
    <row r="4576" spans="1:1" x14ac:dyDescent="0.25">
      <c r="A4576">
        <v>4575</v>
      </c>
    </row>
    <row r="4577" spans="1:1" x14ac:dyDescent="0.25">
      <c r="A4577">
        <v>4576</v>
      </c>
    </row>
    <row r="4578" spans="1:1" x14ac:dyDescent="0.25">
      <c r="A4578">
        <v>4577</v>
      </c>
    </row>
    <row r="4579" spans="1:1" x14ac:dyDescent="0.25">
      <c r="A4579">
        <v>4578</v>
      </c>
    </row>
    <row r="4580" spans="1:1" x14ac:dyDescent="0.25">
      <c r="A4580">
        <v>4579</v>
      </c>
    </row>
    <row r="4581" spans="1:1" x14ac:dyDescent="0.25">
      <c r="A4581">
        <v>4580</v>
      </c>
    </row>
    <row r="4582" spans="1:1" x14ac:dyDescent="0.25">
      <c r="A4582">
        <v>4581</v>
      </c>
    </row>
    <row r="4583" spans="1:1" x14ac:dyDescent="0.25">
      <c r="A4583">
        <v>4582</v>
      </c>
    </row>
    <row r="4584" spans="1:1" x14ac:dyDescent="0.25">
      <c r="A4584">
        <v>4583</v>
      </c>
    </row>
    <row r="4585" spans="1:1" x14ac:dyDescent="0.25">
      <c r="A4585">
        <v>4584</v>
      </c>
    </row>
    <row r="4586" spans="1:1" x14ac:dyDescent="0.25">
      <c r="A4586">
        <v>4585</v>
      </c>
    </row>
    <row r="4587" spans="1:1" x14ac:dyDescent="0.25">
      <c r="A4587">
        <v>4586</v>
      </c>
    </row>
    <row r="4588" spans="1:1" x14ac:dyDescent="0.25">
      <c r="A4588">
        <v>4587</v>
      </c>
    </row>
    <row r="4589" spans="1:1" x14ac:dyDescent="0.25">
      <c r="A4589">
        <v>4588</v>
      </c>
    </row>
    <row r="4590" spans="1:1" x14ac:dyDescent="0.25">
      <c r="A4590">
        <v>4589</v>
      </c>
    </row>
    <row r="4591" spans="1:1" x14ac:dyDescent="0.25">
      <c r="A4591">
        <v>4590</v>
      </c>
    </row>
    <row r="4592" spans="1:1" x14ac:dyDescent="0.25">
      <c r="A4592">
        <v>4591</v>
      </c>
    </row>
    <row r="4593" spans="1:1" x14ac:dyDescent="0.25">
      <c r="A4593">
        <v>4592</v>
      </c>
    </row>
    <row r="4594" spans="1:1" x14ac:dyDescent="0.25">
      <c r="A4594">
        <v>4593</v>
      </c>
    </row>
    <row r="4595" spans="1:1" x14ac:dyDescent="0.25">
      <c r="A4595">
        <v>4594</v>
      </c>
    </row>
    <row r="4596" spans="1:1" x14ac:dyDescent="0.25">
      <c r="A4596">
        <v>4595</v>
      </c>
    </row>
    <row r="4597" spans="1:1" x14ac:dyDescent="0.25">
      <c r="A4597">
        <v>4596</v>
      </c>
    </row>
    <row r="4598" spans="1:1" x14ac:dyDescent="0.25">
      <c r="A4598">
        <v>4597</v>
      </c>
    </row>
    <row r="4599" spans="1:1" x14ac:dyDescent="0.25">
      <c r="A4599">
        <v>4598</v>
      </c>
    </row>
    <row r="4600" spans="1:1" x14ac:dyDescent="0.25">
      <c r="A4600">
        <v>4599</v>
      </c>
    </row>
    <row r="4601" spans="1:1" x14ac:dyDescent="0.25">
      <c r="A4601">
        <v>4600</v>
      </c>
    </row>
    <row r="4602" spans="1:1" x14ac:dyDescent="0.25">
      <c r="A4602">
        <v>4601</v>
      </c>
    </row>
    <row r="4603" spans="1:1" x14ac:dyDescent="0.25">
      <c r="A4603">
        <v>4602</v>
      </c>
    </row>
    <row r="4604" spans="1:1" x14ac:dyDescent="0.25">
      <c r="A4604">
        <v>4603</v>
      </c>
    </row>
    <row r="4605" spans="1:1" x14ac:dyDescent="0.25">
      <c r="A4605">
        <v>4604</v>
      </c>
    </row>
    <row r="4606" spans="1:1" x14ac:dyDescent="0.25">
      <c r="A4606">
        <v>4605</v>
      </c>
    </row>
    <row r="4607" spans="1:1" x14ac:dyDescent="0.25">
      <c r="A4607">
        <v>4606</v>
      </c>
    </row>
    <row r="4608" spans="1:1" x14ac:dyDescent="0.25">
      <c r="A4608">
        <v>4607</v>
      </c>
    </row>
    <row r="4609" spans="1:1" x14ac:dyDescent="0.25">
      <c r="A4609">
        <v>4608</v>
      </c>
    </row>
    <row r="4610" spans="1:1" x14ac:dyDescent="0.25">
      <c r="A4610">
        <v>4609</v>
      </c>
    </row>
    <row r="4611" spans="1:1" x14ac:dyDescent="0.25">
      <c r="A4611">
        <v>4610</v>
      </c>
    </row>
    <row r="4612" spans="1:1" x14ac:dyDescent="0.25">
      <c r="A4612">
        <v>4611</v>
      </c>
    </row>
    <row r="4613" spans="1:1" x14ac:dyDescent="0.25">
      <c r="A4613">
        <v>4612</v>
      </c>
    </row>
    <row r="4614" spans="1:1" x14ac:dyDescent="0.25">
      <c r="A4614">
        <v>4613</v>
      </c>
    </row>
    <row r="4615" spans="1:1" x14ac:dyDescent="0.25">
      <c r="A4615">
        <v>4614</v>
      </c>
    </row>
    <row r="4616" spans="1:1" x14ac:dyDescent="0.25">
      <c r="A4616">
        <v>4615</v>
      </c>
    </row>
    <row r="4617" spans="1:1" x14ac:dyDescent="0.25">
      <c r="A4617">
        <v>4616</v>
      </c>
    </row>
    <row r="4618" spans="1:1" x14ac:dyDescent="0.25">
      <c r="A4618">
        <v>4617</v>
      </c>
    </row>
    <row r="4619" spans="1:1" x14ac:dyDescent="0.25">
      <c r="A4619">
        <v>4618</v>
      </c>
    </row>
    <row r="4620" spans="1:1" x14ac:dyDescent="0.25">
      <c r="A4620">
        <v>4619</v>
      </c>
    </row>
    <row r="4621" spans="1:1" x14ac:dyDescent="0.25">
      <c r="A4621">
        <v>4620</v>
      </c>
    </row>
    <row r="4622" spans="1:1" x14ac:dyDescent="0.25">
      <c r="A4622">
        <v>4621</v>
      </c>
    </row>
    <row r="4623" spans="1:1" x14ac:dyDescent="0.25">
      <c r="A4623">
        <v>4622</v>
      </c>
    </row>
    <row r="4624" spans="1:1" x14ac:dyDescent="0.25">
      <c r="A4624">
        <v>4623</v>
      </c>
    </row>
    <row r="4625" spans="1:1" x14ac:dyDescent="0.25">
      <c r="A4625">
        <v>4624</v>
      </c>
    </row>
    <row r="4626" spans="1:1" x14ac:dyDescent="0.25">
      <c r="A4626">
        <v>4625</v>
      </c>
    </row>
    <row r="4627" spans="1:1" x14ac:dyDescent="0.25">
      <c r="A4627">
        <v>4626</v>
      </c>
    </row>
    <row r="4628" spans="1:1" x14ac:dyDescent="0.25">
      <c r="A4628">
        <v>4627</v>
      </c>
    </row>
    <row r="4629" spans="1:1" x14ac:dyDescent="0.25">
      <c r="A4629">
        <v>4628</v>
      </c>
    </row>
    <row r="4630" spans="1:1" x14ac:dyDescent="0.25">
      <c r="A4630">
        <v>4629</v>
      </c>
    </row>
    <row r="4631" spans="1:1" x14ac:dyDescent="0.25">
      <c r="A4631">
        <v>4630</v>
      </c>
    </row>
    <row r="4632" spans="1:1" x14ac:dyDescent="0.25">
      <c r="A4632">
        <v>4631</v>
      </c>
    </row>
    <row r="4633" spans="1:1" x14ac:dyDescent="0.25">
      <c r="A4633">
        <v>4632</v>
      </c>
    </row>
    <row r="4634" spans="1:1" x14ac:dyDescent="0.25">
      <c r="A4634">
        <v>4633</v>
      </c>
    </row>
    <row r="4635" spans="1:1" x14ac:dyDescent="0.25">
      <c r="A4635">
        <v>4634</v>
      </c>
    </row>
    <row r="4636" spans="1:1" x14ac:dyDescent="0.25">
      <c r="A4636">
        <v>4635</v>
      </c>
    </row>
    <row r="4637" spans="1:1" x14ac:dyDescent="0.25">
      <c r="A4637">
        <v>4636</v>
      </c>
    </row>
    <row r="4638" spans="1:1" x14ac:dyDescent="0.25">
      <c r="A4638">
        <v>4637</v>
      </c>
    </row>
    <row r="4639" spans="1:1" x14ac:dyDescent="0.25">
      <c r="A4639">
        <v>4638</v>
      </c>
    </row>
    <row r="4640" spans="1:1" x14ac:dyDescent="0.25">
      <c r="A4640">
        <v>4639</v>
      </c>
    </row>
    <row r="4641" spans="1:1" x14ac:dyDescent="0.25">
      <c r="A4641">
        <v>4640</v>
      </c>
    </row>
    <row r="4642" spans="1:1" x14ac:dyDescent="0.25">
      <c r="A4642">
        <v>4641</v>
      </c>
    </row>
    <row r="4643" spans="1:1" x14ac:dyDescent="0.25">
      <c r="A4643">
        <v>4642</v>
      </c>
    </row>
    <row r="4644" spans="1:1" x14ac:dyDescent="0.25">
      <c r="A4644">
        <v>4643</v>
      </c>
    </row>
    <row r="4645" spans="1:1" x14ac:dyDescent="0.25">
      <c r="A4645">
        <v>4644</v>
      </c>
    </row>
    <row r="4646" spans="1:1" x14ac:dyDescent="0.25">
      <c r="A4646">
        <v>4645</v>
      </c>
    </row>
    <row r="4647" spans="1:1" x14ac:dyDescent="0.25">
      <c r="A4647">
        <v>4646</v>
      </c>
    </row>
    <row r="4648" spans="1:1" x14ac:dyDescent="0.25">
      <c r="A4648">
        <v>4647</v>
      </c>
    </row>
    <row r="4649" spans="1:1" x14ac:dyDescent="0.25">
      <c r="A4649">
        <v>4648</v>
      </c>
    </row>
    <row r="4650" spans="1:1" x14ac:dyDescent="0.25">
      <c r="A4650">
        <v>4649</v>
      </c>
    </row>
    <row r="4651" spans="1:1" x14ac:dyDescent="0.25">
      <c r="A4651">
        <v>4650</v>
      </c>
    </row>
    <row r="4652" spans="1:1" x14ac:dyDescent="0.25">
      <c r="A4652">
        <v>4651</v>
      </c>
    </row>
    <row r="4653" spans="1:1" x14ac:dyDescent="0.25">
      <c r="A4653">
        <v>4652</v>
      </c>
    </row>
    <row r="4654" spans="1:1" x14ac:dyDescent="0.25">
      <c r="A4654">
        <v>4653</v>
      </c>
    </row>
    <row r="4655" spans="1:1" x14ac:dyDescent="0.25">
      <c r="A4655">
        <v>4654</v>
      </c>
    </row>
    <row r="4656" spans="1:1" x14ac:dyDescent="0.25">
      <c r="A4656">
        <v>4655</v>
      </c>
    </row>
    <row r="4657" spans="1:1" x14ac:dyDescent="0.25">
      <c r="A4657">
        <v>4656</v>
      </c>
    </row>
    <row r="4658" spans="1:1" x14ac:dyDescent="0.25">
      <c r="A4658">
        <v>4657</v>
      </c>
    </row>
    <row r="4659" spans="1:1" x14ac:dyDescent="0.25">
      <c r="A4659">
        <v>4658</v>
      </c>
    </row>
    <row r="4660" spans="1:1" x14ac:dyDescent="0.25">
      <c r="A4660">
        <v>4659</v>
      </c>
    </row>
    <row r="4661" spans="1:1" x14ac:dyDescent="0.25">
      <c r="A4661">
        <v>4660</v>
      </c>
    </row>
    <row r="4662" spans="1:1" x14ac:dyDescent="0.25">
      <c r="A4662">
        <v>4661</v>
      </c>
    </row>
    <row r="4663" spans="1:1" x14ac:dyDescent="0.25">
      <c r="A4663">
        <v>4662</v>
      </c>
    </row>
    <row r="4664" spans="1:1" x14ac:dyDescent="0.25">
      <c r="A4664">
        <v>4663</v>
      </c>
    </row>
    <row r="4665" spans="1:1" x14ac:dyDescent="0.25">
      <c r="A4665">
        <v>4664</v>
      </c>
    </row>
    <row r="4666" spans="1:1" x14ac:dyDescent="0.25">
      <c r="A4666">
        <v>4665</v>
      </c>
    </row>
    <row r="4667" spans="1:1" x14ac:dyDescent="0.25">
      <c r="A4667">
        <v>4666</v>
      </c>
    </row>
    <row r="4668" spans="1:1" x14ac:dyDescent="0.25">
      <c r="A4668">
        <v>4667</v>
      </c>
    </row>
    <row r="4669" spans="1:1" x14ac:dyDescent="0.25">
      <c r="A4669">
        <v>4668</v>
      </c>
    </row>
    <row r="4670" spans="1:1" x14ac:dyDescent="0.25">
      <c r="A4670">
        <v>4669</v>
      </c>
    </row>
    <row r="4671" spans="1:1" x14ac:dyDescent="0.25">
      <c r="A4671">
        <v>4670</v>
      </c>
    </row>
    <row r="4672" spans="1:1" x14ac:dyDescent="0.25">
      <c r="A4672">
        <v>4671</v>
      </c>
    </row>
    <row r="4673" spans="1:1" x14ac:dyDescent="0.25">
      <c r="A4673">
        <v>4672</v>
      </c>
    </row>
    <row r="4674" spans="1:1" x14ac:dyDescent="0.25">
      <c r="A4674">
        <v>4673</v>
      </c>
    </row>
    <row r="4675" spans="1:1" x14ac:dyDescent="0.25">
      <c r="A4675">
        <v>4674</v>
      </c>
    </row>
    <row r="4676" spans="1:1" x14ac:dyDescent="0.25">
      <c r="A4676">
        <v>4675</v>
      </c>
    </row>
    <row r="4677" spans="1:1" x14ac:dyDescent="0.25">
      <c r="A4677">
        <v>4676</v>
      </c>
    </row>
    <row r="4678" spans="1:1" x14ac:dyDescent="0.25">
      <c r="A4678">
        <v>4677</v>
      </c>
    </row>
    <row r="4679" spans="1:1" x14ac:dyDescent="0.25">
      <c r="A4679">
        <v>4678</v>
      </c>
    </row>
    <row r="4680" spans="1:1" x14ac:dyDescent="0.25">
      <c r="A4680">
        <v>4679</v>
      </c>
    </row>
    <row r="4681" spans="1:1" x14ac:dyDescent="0.25">
      <c r="A4681">
        <v>4680</v>
      </c>
    </row>
    <row r="4682" spans="1:1" x14ac:dyDescent="0.25">
      <c r="A4682">
        <v>4681</v>
      </c>
    </row>
    <row r="4683" spans="1:1" x14ac:dyDescent="0.25">
      <c r="A4683">
        <v>4682</v>
      </c>
    </row>
    <row r="4684" spans="1:1" x14ac:dyDescent="0.25">
      <c r="A4684">
        <v>4683</v>
      </c>
    </row>
    <row r="4685" spans="1:1" x14ac:dyDescent="0.25">
      <c r="A4685">
        <v>4684</v>
      </c>
    </row>
    <row r="4686" spans="1:1" x14ac:dyDescent="0.25">
      <c r="A4686">
        <v>4685</v>
      </c>
    </row>
    <row r="4687" spans="1:1" x14ac:dyDescent="0.25">
      <c r="A4687">
        <v>4686</v>
      </c>
    </row>
    <row r="4688" spans="1:1" x14ac:dyDescent="0.25">
      <c r="A4688">
        <v>4687</v>
      </c>
    </row>
    <row r="4689" spans="1:1" x14ac:dyDescent="0.25">
      <c r="A4689">
        <v>4688</v>
      </c>
    </row>
    <row r="4690" spans="1:1" x14ac:dyDescent="0.25">
      <c r="A4690">
        <v>4689</v>
      </c>
    </row>
    <row r="4691" spans="1:1" x14ac:dyDescent="0.25">
      <c r="A4691">
        <v>4690</v>
      </c>
    </row>
    <row r="4692" spans="1:1" x14ac:dyDescent="0.25">
      <c r="A4692">
        <v>4691</v>
      </c>
    </row>
    <row r="4693" spans="1:1" x14ac:dyDescent="0.25">
      <c r="A4693">
        <v>4692</v>
      </c>
    </row>
    <row r="4694" spans="1:1" x14ac:dyDescent="0.25">
      <c r="A4694">
        <v>4693</v>
      </c>
    </row>
    <row r="4695" spans="1:1" x14ac:dyDescent="0.25">
      <c r="A4695">
        <v>4694</v>
      </c>
    </row>
    <row r="4696" spans="1:1" x14ac:dyDescent="0.25">
      <c r="A4696">
        <v>4695</v>
      </c>
    </row>
    <row r="4697" spans="1:1" x14ac:dyDescent="0.25">
      <c r="A4697">
        <v>4696</v>
      </c>
    </row>
    <row r="4698" spans="1:1" x14ac:dyDescent="0.25">
      <c r="A4698">
        <v>4697</v>
      </c>
    </row>
    <row r="4699" spans="1:1" x14ac:dyDescent="0.25">
      <c r="A4699">
        <v>4698</v>
      </c>
    </row>
    <row r="4700" spans="1:1" x14ac:dyDescent="0.25">
      <c r="A4700">
        <v>4699</v>
      </c>
    </row>
    <row r="4701" spans="1:1" x14ac:dyDescent="0.25">
      <c r="A4701">
        <v>4700</v>
      </c>
    </row>
    <row r="4702" spans="1:1" x14ac:dyDescent="0.25">
      <c r="A4702">
        <v>4701</v>
      </c>
    </row>
    <row r="4703" spans="1:1" x14ac:dyDescent="0.25">
      <c r="A4703">
        <v>4702</v>
      </c>
    </row>
    <row r="4704" spans="1:1" x14ac:dyDescent="0.25">
      <c r="A4704">
        <v>4703</v>
      </c>
    </row>
    <row r="4705" spans="1:1" x14ac:dyDescent="0.25">
      <c r="A4705">
        <v>4704</v>
      </c>
    </row>
    <row r="4706" spans="1:1" x14ac:dyDescent="0.25">
      <c r="A4706">
        <v>4705</v>
      </c>
    </row>
    <row r="4707" spans="1:1" x14ac:dyDescent="0.25">
      <c r="A4707">
        <v>4706</v>
      </c>
    </row>
    <row r="4708" spans="1:1" x14ac:dyDescent="0.25">
      <c r="A4708">
        <v>4707</v>
      </c>
    </row>
    <row r="4709" spans="1:1" x14ac:dyDescent="0.25">
      <c r="A4709">
        <v>4708</v>
      </c>
    </row>
    <row r="4710" spans="1:1" x14ac:dyDescent="0.25">
      <c r="A4710">
        <v>4709</v>
      </c>
    </row>
    <row r="4711" spans="1:1" x14ac:dyDescent="0.25">
      <c r="A4711">
        <v>4710</v>
      </c>
    </row>
    <row r="4712" spans="1:1" x14ac:dyDescent="0.25">
      <c r="A4712">
        <v>4711</v>
      </c>
    </row>
    <row r="4713" spans="1:1" x14ac:dyDescent="0.25">
      <c r="A4713">
        <v>4712</v>
      </c>
    </row>
    <row r="4714" spans="1:1" x14ac:dyDescent="0.25">
      <c r="A4714">
        <v>4713</v>
      </c>
    </row>
    <row r="4715" spans="1:1" x14ac:dyDescent="0.25">
      <c r="A4715">
        <v>4714</v>
      </c>
    </row>
    <row r="4716" spans="1:1" x14ac:dyDescent="0.25">
      <c r="A4716">
        <v>4715</v>
      </c>
    </row>
    <row r="4717" spans="1:1" x14ac:dyDescent="0.25">
      <c r="A4717">
        <v>4716</v>
      </c>
    </row>
    <row r="4718" spans="1:1" x14ac:dyDescent="0.25">
      <c r="A4718">
        <v>4717</v>
      </c>
    </row>
    <row r="4719" spans="1:1" x14ac:dyDescent="0.25">
      <c r="A4719">
        <v>4718</v>
      </c>
    </row>
    <row r="4720" spans="1:1" x14ac:dyDescent="0.25">
      <c r="A4720">
        <v>4719</v>
      </c>
    </row>
    <row r="4721" spans="1:1" x14ac:dyDescent="0.25">
      <c r="A4721">
        <v>4720</v>
      </c>
    </row>
    <row r="4722" spans="1:1" x14ac:dyDescent="0.25">
      <c r="A4722">
        <v>4721</v>
      </c>
    </row>
    <row r="4723" spans="1:1" x14ac:dyDescent="0.25">
      <c r="A4723">
        <v>4722</v>
      </c>
    </row>
    <row r="4724" spans="1:1" x14ac:dyDescent="0.25">
      <c r="A4724">
        <v>4723</v>
      </c>
    </row>
    <row r="4725" spans="1:1" x14ac:dyDescent="0.25">
      <c r="A4725">
        <v>4724</v>
      </c>
    </row>
    <row r="4726" spans="1:1" x14ac:dyDescent="0.25">
      <c r="A4726">
        <v>4725</v>
      </c>
    </row>
    <row r="4727" spans="1:1" x14ac:dyDescent="0.25">
      <c r="A4727">
        <v>4726</v>
      </c>
    </row>
    <row r="4728" spans="1:1" x14ac:dyDescent="0.25">
      <c r="A4728">
        <v>4727</v>
      </c>
    </row>
    <row r="4729" spans="1:1" x14ac:dyDescent="0.25">
      <c r="A4729">
        <v>4728</v>
      </c>
    </row>
    <row r="4730" spans="1:1" x14ac:dyDescent="0.25">
      <c r="A4730">
        <v>4729</v>
      </c>
    </row>
    <row r="4731" spans="1:1" x14ac:dyDescent="0.25">
      <c r="A4731">
        <v>4730</v>
      </c>
    </row>
    <row r="4732" spans="1:1" x14ac:dyDescent="0.25">
      <c r="A4732">
        <v>4731</v>
      </c>
    </row>
    <row r="4733" spans="1:1" x14ac:dyDescent="0.25">
      <c r="A4733">
        <v>4732</v>
      </c>
    </row>
    <row r="4734" spans="1:1" x14ac:dyDescent="0.25">
      <c r="A4734">
        <v>4733</v>
      </c>
    </row>
    <row r="4735" spans="1:1" x14ac:dyDescent="0.25">
      <c r="A4735">
        <v>4734</v>
      </c>
    </row>
    <row r="4736" spans="1:1" x14ac:dyDescent="0.25">
      <c r="A4736">
        <v>4735</v>
      </c>
    </row>
    <row r="4737" spans="1:1" x14ac:dyDescent="0.25">
      <c r="A4737">
        <v>4736</v>
      </c>
    </row>
    <row r="4738" spans="1:1" x14ac:dyDescent="0.25">
      <c r="A4738">
        <v>4737</v>
      </c>
    </row>
    <row r="4739" spans="1:1" x14ac:dyDescent="0.25">
      <c r="A4739">
        <v>4738</v>
      </c>
    </row>
    <row r="4740" spans="1:1" x14ac:dyDescent="0.25">
      <c r="A4740">
        <v>4739</v>
      </c>
    </row>
    <row r="4741" spans="1:1" x14ac:dyDescent="0.25">
      <c r="A4741">
        <v>4740</v>
      </c>
    </row>
    <row r="4742" spans="1:1" x14ac:dyDescent="0.25">
      <c r="A4742">
        <v>4741</v>
      </c>
    </row>
    <row r="4743" spans="1:1" x14ac:dyDescent="0.25">
      <c r="A4743">
        <v>4742</v>
      </c>
    </row>
    <row r="4744" spans="1:1" x14ac:dyDescent="0.25">
      <c r="A4744">
        <v>4743</v>
      </c>
    </row>
    <row r="4745" spans="1:1" x14ac:dyDescent="0.25">
      <c r="A4745">
        <v>4744</v>
      </c>
    </row>
    <row r="4746" spans="1:1" x14ac:dyDescent="0.25">
      <c r="A4746">
        <v>4745</v>
      </c>
    </row>
    <row r="4747" spans="1:1" x14ac:dyDescent="0.25">
      <c r="A4747">
        <v>4746</v>
      </c>
    </row>
    <row r="4748" spans="1:1" x14ac:dyDescent="0.25">
      <c r="A4748">
        <v>4747</v>
      </c>
    </row>
    <row r="4749" spans="1:1" x14ac:dyDescent="0.25">
      <c r="A4749">
        <v>4748</v>
      </c>
    </row>
    <row r="4750" spans="1:1" x14ac:dyDescent="0.25">
      <c r="A4750">
        <v>4749</v>
      </c>
    </row>
    <row r="4751" spans="1:1" x14ac:dyDescent="0.25">
      <c r="A4751">
        <v>4750</v>
      </c>
    </row>
    <row r="4752" spans="1:1" x14ac:dyDescent="0.25">
      <c r="A4752">
        <v>4751</v>
      </c>
    </row>
    <row r="4753" spans="1:1" x14ac:dyDescent="0.25">
      <c r="A4753">
        <v>4752</v>
      </c>
    </row>
    <row r="4754" spans="1:1" x14ac:dyDescent="0.25">
      <c r="A4754">
        <v>4753</v>
      </c>
    </row>
    <row r="4755" spans="1:1" x14ac:dyDescent="0.25">
      <c r="A4755">
        <v>4754</v>
      </c>
    </row>
    <row r="4756" spans="1:1" x14ac:dyDescent="0.25">
      <c r="A4756">
        <v>4755</v>
      </c>
    </row>
    <row r="4757" spans="1:1" x14ac:dyDescent="0.25">
      <c r="A4757">
        <v>4756</v>
      </c>
    </row>
    <row r="4758" spans="1:1" x14ac:dyDescent="0.25">
      <c r="A4758">
        <v>4757</v>
      </c>
    </row>
    <row r="4759" spans="1:1" x14ac:dyDescent="0.25">
      <c r="A4759">
        <v>4758</v>
      </c>
    </row>
    <row r="4760" spans="1:1" x14ac:dyDescent="0.25">
      <c r="A4760">
        <v>4759</v>
      </c>
    </row>
    <row r="4761" spans="1:1" x14ac:dyDescent="0.25">
      <c r="A4761">
        <v>4760</v>
      </c>
    </row>
    <row r="4762" spans="1:1" x14ac:dyDescent="0.25">
      <c r="A4762">
        <v>4761</v>
      </c>
    </row>
    <row r="4763" spans="1:1" x14ac:dyDescent="0.25">
      <c r="A4763">
        <v>4762</v>
      </c>
    </row>
    <row r="4764" spans="1:1" x14ac:dyDescent="0.25">
      <c r="A4764">
        <v>4763</v>
      </c>
    </row>
    <row r="4765" spans="1:1" x14ac:dyDescent="0.25">
      <c r="A4765">
        <v>4764</v>
      </c>
    </row>
    <row r="4766" spans="1:1" x14ac:dyDescent="0.25">
      <c r="A4766">
        <v>4765</v>
      </c>
    </row>
    <row r="4767" spans="1:1" x14ac:dyDescent="0.25">
      <c r="A4767">
        <v>4766</v>
      </c>
    </row>
    <row r="4768" spans="1:1" x14ac:dyDescent="0.25">
      <c r="A4768">
        <v>4767</v>
      </c>
    </row>
    <row r="4769" spans="1:1" x14ac:dyDescent="0.25">
      <c r="A4769">
        <v>4768</v>
      </c>
    </row>
    <row r="4770" spans="1:1" x14ac:dyDescent="0.25">
      <c r="A4770">
        <v>4769</v>
      </c>
    </row>
    <row r="4771" spans="1:1" x14ac:dyDescent="0.25">
      <c r="A4771">
        <v>4770</v>
      </c>
    </row>
    <row r="4772" spans="1:1" x14ac:dyDescent="0.25">
      <c r="A4772">
        <v>4771</v>
      </c>
    </row>
    <row r="4773" spans="1:1" x14ac:dyDescent="0.25">
      <c r="A4773">
        <v>4772</v>
      </c>
    </row>
    <row r="4774" spans="1:1" x14ac:dyDescent="0.25">
      <c r="A4774">
        <v>4773</v>
      </c>
    </row>
    <row r="4775" spans="1:1" x14ac:dyDescent="0.25">
      <c r="A4775">
        <v>4774</v>
      </c>
    </row>
    <row r="4776" spans="1:1" x14ac:dyDescent="0.25">
      <c r="A4776">
        <v>4775</v>
      </c>
    </row>
    <row r="4777" spans="1:1" x14ac:dyDescent="0.25">
      <c r="A4777">
        <v>4776</v>
      </c>
    </row>
    <row r="4778" spans="1:1" x14ac:dyDescent="0.25">
      <c r="A4778">
        <v>4777</v>
      </c>
    </row>
    <row r="4779" spans="1:1" x14ac:dyDescent="0.25">
      <c r="A4779">
        <v>4778</v>
      </c>
    </row>
    <row r="4780" spans="1:1" x14ac:dyDescent="0.25">
      <c r="A4780">
        <v>4779</v>
      </c>
    </row>
    <row r="4781" spans="1:1" x14ac:dyDescent="0.25">
      <c r="A4781">
        <v>4780</v>
      </c>
    </row>
    <row r="4782" spans="1:1" x14ac:dyDescent="0.25">
      <c r="A4782">
        <v>4781</v>
      </c>
    </row>
    <row r="4783" spans="1:1" x14ac:dyDescent="0.25">
      <c r="A4783">
        <v>4782</v>
      </c>
    </row>
    <row r="4784" spans="1:1" x14ac:dyDescent="0.25">
      <c r="A4784">
        <v>4783</v>
      </c>
    </row>
    <row r="4785" spans="1:1" x14ac:dyDescent="0.25">
      <c r="A4785">
        <v>4784</v>
      </c>
    </row>
    <row r="4786" spans="1:1" x14ac:dyDescent="0.25">
      <c r="A4786">
        <v>4785</v>
      </c>
    </row>
    <row r="4787" spans="1:1" x14ac:dyDescent="0.25">
      <c r="A4787">
        <v>4786</v>
      </c>
    </row>
    <row r="4788" spans="1:1" x14ac:dyDescent="0.25">
      <c r="A4788">
        <v>4787</v>
      </c>
    </row>
    <row r="4789" spans="1:1" x14ac:dyDescent="0.25">
      <c r="A4789">
        <v>4788</v>
      </c>
    </row>
    <row r="4790" spans="1:1" x14ac:dyDescent="0.25">
      <c r="A4790">
        <v>4789</v>
      </c>
    </row>
    <row r="4791" spans="1:1" x14ac:dyDescent="0.25">
      <c r="A4791">
        <v>4790</v>
      </c>
    </row>
    <row r="4792" spans="1:1" x14ac:dyDescent="0.25">
      <c r="A4792">
        <v>4791</v>
      </c>
    </row>
    <row r="4793" spans="1:1" x14ac:dyDescent="0.25">
      <c r="A4793">
        <v>4792</v>
      </c>
    </row>
    <row r="4794" spans="1:1" x14ac:dyDescent="0.25">
      <c r="A4794">
        <v>4793</v>
      </c>
    </row>
    <row r="4795" spans="1:1" x14ac:dyDescent="0.25">
      <c r="A4795">
        <v>4794</v>
      </c>
    </row>
    <row r="4796" spans="1:1" x14ac:dyDescent="0.25">
      <c r="A4796">
        <v>4795</v>
      </c>
    </row>
    <row r="4797" spans="1:1" x14ac:dyDescent="0.25">
      <c r="A4797">
        <v>4796</v>
      </c>
    </row>
    <row r="4798" spans="1:1" x14ac:dyDescent="0.25">
      <c r="A4798">
        <v>4797</v>
      </c>
    </row>
    <row r="4799" spans="1:1" x14ac:dyDescent="0.25">
      <c r="A4799">
        <v>4798</v>
      </c>
    </row>
    <row r="4800" spans="1:1" x14ac:dyDescent="0.25">
      <c r="A4800">
        <v>4799</v>
      </c>
    </row>
    <row r="4801" spans="1:1" x14ac:dyDescent="0.25">
      <c r="A4801">
        <v>4800</v>
      </c>
    </row>
    <row r="4802" spans="1:1" x14ac:dyDescent="0.25">
      <c r="A4802">
        <v>4801</v>
      </c>
    </row>
    <row r="4803" spans="1:1" x14ac:dyDescent="0.25">
      <c r="A4803">
        <v>4802</v>
      </c>
    </row>
    <row r="4804" spans="1:1" x14ac:dyDescent="0.25">
      <c r="A4804">
        <v>4803</v>
      </c>
    </row>
    <row r="4805" spans="1:1" x14ac:dyDescent="0.25">
      <c r="A4805">
        <v>4804</v>
      </c>
    </row>
    <row r="4806" spans="1:1" x14ac:dyDescent="0.25">
      <c r="A4806">
        <v>4805</v>
      </c>
    </row>
    <row r="4807" spans="1:1" x14ac:dyDescent="0.25">
      <c r="A4807">
        <v>4806</v>
      </c>
    </row>
    <row r="4808" spans="1:1" x14ac:dyDescent="0.25">
      <c r="A4808">
        <v>4807</v>
      </c>
    </row>
    <row r="4809" spans="1:1" x14ac:dyDescent="0.25">
      <c r="A4809">
        <v>4808</v>
      </c>
    </row>
    <row r="4810" spans="1:1" x14ac:dyDescent="0.25">
      <c r="A4810">
        <v>4809</v>
      </c>
    </row>
    <row r="4811" spans="1:1" x14ac:dyDescent="0.25">
      <c r="A4811">
        <v>4810</v>
      </c>
    </row>
    <row r="4812" spans="1:1" x14ac:dyDescent="0.25">
      <c r="A4812">
        <v>4811</v>
      </c>
    </row>
    <row r="4813" spans="1:1" x14ac:dyDescent="0.25">
      <c r="A4813">
        <v>4812</v>
      </c>
    </row>
    <row r="4814" spans="1:1" x14ac:dyDescent="0.25">
      <c r="A4814">
        <v>4813</v>
      </c>
    </row>
    <row r="4815" spans="1:1" x14ac:dyDescent="0.25">
      <c r="A4815">
        <v>4814</v>
      </c>
    </row>
    <row r="4816" spans="1:1" x14ac:dyDescent="0.25">
      <c r="A4816">
        <v>4815</v>
      </c>
    </row>
    <row r="4817" spans="1:1" x14ac:dyDescent="0.25">
      <c r="A4817">
        <v>4816</v>
      </c>
    </row>
    <row r="4818" spans="1:1" x14ac:dyDescent="0.25">
      <c r="A4818">
        <v>4817</v>
      </c>
    </row>
    <row r="4819" spans="1:1" x14ac:dyDescent="0.25">
      <c r="A4819">
        <v>4818</v>
      </c>
    </row>
    <row r="4820" spans="1:1" x14ac:dyDescent="0.25">
      <c r="A4820">
        <v>4819</v>
      </c>
    </row>
    <row r="4821" spans="1:1" x14ac:dyDescent="0.25">
      <c r="A4821">
        <v>4820</v>
      </c>
    </row>
    <row r="4822" spans="1:1" x14ac:dyDescent="0.25">
      <c r="A4822">
        <v>4821</v>
      </c>
    </row>
    <row r="4823" spans="1:1" x14ac:dyDescent="0.25">
      <c r="A4823">
        <v>4822</v>
      </c>
    </row>
    <row r="4824" spans="1:1" x14ac:dyDescent="0.25">
      <c r="A4824">
        <v>4823</v>
      </c>
    </row>
    <row r="4825" spans="1:1" x14ac:dyDescent="0.25">
      <c r="A4825">
        <v>4824</v>
      </c>
    </row>
    <row r="4826" spans="1:1" x14ac:dyDescent="0.25">
      <c r="A4826">
        <v>4825</v>
      </c>
    </row>
    <row r="4827" spans="1:1" x14ac:dyDescent="0.25">
      <c r="A4827">
        <v>4826</v>
      </c>
    </row>
    <row r="4828" spans="1:1" x14ac:dyDescent="0.25">
      <c r="A4828">
        <v>4827</v>
      </c>
    </row>
    <row r="4829" spans="1:1" x14ac:dyDescent="0.25">
      <c r="A4829">
        <v>4828</v>
      </c>
    </row>
    <row r="4830" spans="1:1" x14ac:dyDescent="0.25">
      <c r="A4830">
        <v>4829</v>
      </c>
    </row>
    <row r="4831" spans="1:1" x14ac:dyDescent="0.25">
      <c r="A4831">
        <v>4830</v>
      </c>
    </row>
    <row r="4832" spans="1:1" x14ac:dyDescent="0.25">
      <c r="A4832">
        <v>4831</v>
      </c>
    </row>
    <row r="4833" spans="1:1" x14ac:dyDescent="0.25">
      <c r="A4833">
        <v>4832</v>
      </c>
    </row>
    <row r="4834" spans="1:1" x14ac:dyDescent="0.25">
      <c r="A4834">
        <v>4833</v>
      </c>
    </row>
    <row r="4835" spans="1:1" x14ac:dyDescent="0.25">
      <c r="A4835">
        <v>4834</v>
      </c>
    </row>
    <row r="4836" spans="1:1" x14ac:dyDescent="0.25">
      <c r="A4836">
        <v>4835</v>
      </c>
    </row>
    <row r="4837" spans="1:1" x14ac:dyDescent="0.25">
      <c r="A4837">
        <v>4836</v>
      </c>
    </row>
    <row r="4838" spans="1:1" x14ac:dyDescent="0.25">
      <c r="A4838">
        <v>4837</v>
      </c>
    </row>
    <row r="4839" spans="1:1" x14ac:dyDescent="0.25">
      <c r="A4839">
        <v>4838</v>
      </c>
    </row>
    <row r="4840" spans="1:1" x14ac:dyDescent="0.25">
      <c r="A4840">
        <v>4839</v>
      </c>
    </row>
    <row r="4841" spans="1:1" x14ac:dyDescent="0.25">
      <c r="A4841">
        <v>4840</v>
      </c>
    </row>
    <row r="4842" spans="1:1" x14ac:dyDescent="0.25">
      <c r="A4842">
        <v>4841</v>
      </c>
    </row>
    <row r="4843" spans="1:1" x14ac:dyDescent="0.25">
      <c r="A4843">
        <v>4842</v>
      </c>
    </row>
    <row r="4844" spans="1:1" x14ac:dyDescent="0.25">
      <c r="A4844">
        <v>4843</v>
      </c>
    </row>
    <row r="4845" spans="1:1" x14ac:dyDescent="0.25">
      <c r="A4845">
        <v>4844</v>
      </c>
    </row>
    <row r="4846" spans="1:1" x14ac:dyDescent="0.25">
      <c r="A4846">
        <v>4845</v>
      </c>
    </row>
    <row r="4847" spans="1:1" x14ac:dyDescent="0.25">
      <c r="A4847">
        <v>4846</v>
      </c>
    </row>
    <row r="4848" spans="1:1" x14ac:dyDescent="0.25">
      <c r="A4848">
        <v>4847</v>
      </c>
    </row>
    <row r="4849" spans="1:1" x14ac:dyDescent="0.25">
      <c r="A4849">
        <v>4848</v>
      </c>
    </row>
    <row r="4850" spans="1:1" x14ac:dyDescent="0.25">
      <c r="A4850">
        <v>4849</v>
      </c>
    </row>
    <row r="4851" spans="1:1" x14ac:dyDescent="0.25">
      <c r="A4851">
        <v>4850</v>
      </c>
    </row>
    <row r="4852" spans="1:1" x14ac:dyDescent="0.25">
      <c r="A4852">
        <v>4851</v>
      </c>
    </row>
    <row r="4853" spans="1:1" x14ac:dyDescent="0.25">
      <c r="A4853">
        <v>4852</v>
      </c>
    </row>
    <row r="4854" spans="1:1" x14ac:dyDescent="0.25">
      <c r="A4854">
        <v>4853</v>
      </c>
    </row>
    <row r="4855" spans="1:1" x14ac:dyDescent="0.25">
      <c r="A4855">
        <v>4854</v>
      </c>
    </row>
    <row r="4856" spans="1:1" x14ac:dyDescent="0.25">
      <c r="A4856">
        <v>4855</v>
      </c>
    </row>
    <row r="4857" spans="1:1" x14ac:dyDescent="0.25">
      <c r="A4857">
        <v>4856</v>
      </c>
    </row>
    <row r="4858" spans="1:1" x14ac:dyDescent="0.25">
      <c r="A4858">
        <v>4857</v>
      </c>
    </row>
    <row r="4859" spans="1:1" x14ac:dyDescent="0.25">
      <c r="A4859">
        <v>4858</v>
      </c>
    </row>
    <row r="4860" spans="1:1" x14ac:dyDescent="0.25">
      <c r="A4860">
        <v>4859</v>
      </c>
    </row>
    <row r="4861" spans="1:1" x14ac:dyDescent="0.25">
      <c r="A4861">
        <v>4860</v>
      </c>
    </row>
    <row r="4862" spans="1:1" x14ac:dyDescent="0.25">
      <c r="A4862">
        <v>4861</v>
      </c>
    </row>
    <row r="4863" spans="1:1" x14ac:dyDescent="0.25">
      <c r="A4863">
        <v>4862</v>
      </c>
    </row>
    <row r="4864" spans="1:1" x14ac:dyDescent="0.25">
      <c r="A4864">
        <v>4863</v>
      </c>
    </row>
    <row r="4865" spans="1:1" x14ac:dyDescent="0.25">
      <c r="A4865">
        <v>4864</v>
      </c>
    </row>
    <row r="4866" spans="1:1" x14ac:dyDescent="0.25">
      <c r="A4866">
        <v>4865</v>
      </c>
    </row>
    <row r="4867" spans="1:1" x14ac:dyDescent="0.25">
      <c r="A4867">
        <v>4866</v>
      </c>
    </row>
    <row r="4868" spans="1:1" x14ac:dyDescent="0.25">
      <c r="A4868">
        <v>4867</v>
      </c>
    </row>
    <row r="4869" spans="1:1" x14ac:dyDescent="0.25">
      <c r="A4869">
        <v>4868</v>
      </c>
    </row>
    <row r="4870" spans="1:1" x14ac:dyDescent="0.25">
      <c r="A4870">
        <v>4869</v>
      </c>
    </row>
    <row r="4871" spans="1:1" x14ac:dyDescent="0.25">
      <c r="A4871">
        <v>4870</v>
      </c>
    </row>
    <row r="4872" spans="1:1" x14ac:dyDescent="0.25">
      <c r="A4872">
        <v>4871</v>
      </c>
    </row>
    <row r="4873" spans="1:1" x14ac:dyDescent="0.25">
      <c r="A4873">
        <v>4872</v>
      </c>
    </row>
    <row r="4874" spans="1:1" x14ac:dyDescent="0.25">
      <c r="A4874">
        <v>4873</v>
      </c>
    </row>
    <row r="4875" spans="1:1" x14ac:dyDescent="0.25">
      <c r="A4875">
        <v>4874</v>
      </c>
    </row>
    <row r="4876" spans="1:1" x14ac:dyDescent="0.25">
      <c r="A4876">
        <v>4875</v>
      </c>
    </row>
    <row r="4877" spans="1:1" x14ac:dyDescent="0.25">
      <c r="A4877">
        <v>4876</v>
      </c>
    </row>
    <row r="4878" spans="1:1" x14ac:dyDescent="0.25">
      <c r="A4878">
        <v>4877</v>
      </c>
    </row>
    <row r="4879" spans="1:1" x14ac:dyDescent="0.25">
      <c r="A4879">
        <v>4878</v>
      </c>
    </row>
    <row r="4880" spans="1:1" x14ac:dyDescent="0.25">
      <c r="A4880">
        <v>4879</v>
      </c>
    </row>
    <row r="4881" spans="1:1" x14ac:dyDescent="0.25">
      <c r="A4881">
        <v>4880</v>
      </c>
    </row>
    <row r="4882" spans="1:1" x14ac:dyDescent="0.25">
      <c r="A4882">
        <v>4881</v>
      </c>
    </row>
    <row r="4883" spans="1:1" x14ac:dyDescent="0.25">
      <c r="A4883">
        <v>4882</v>
      </c>
    </row>
    <row r="4884" spans="1:1" x14ac:dyDescent="0.25">
      <c r="A4884">
        <v>4883</v>
      </c>
    </row>
    <row r="4885" spans="1:1" x14ac:dyDescent="0.25">
      <c r="A4885">
        <v>4884</v>
      </c>
    </row>
    <row r="4886" spans="1:1" x14ac:dyDescent="0.25">
      <c r="A4886">
        <v>4885</v>
      </c>
    </row>
    <row r="4887" spans="1:1" x14ac:dyDescent="0.25">
      <c r="A4887">
        <v>4886</v>
      </c>
    </row>
    <row r="4888" spans="1:1" x14ac:dyDescent="0.25">
      <c r="A4888">
        <v>4887</v>
      </c>
    </row>
    <row r="4889" spans="1:1" x14ac:dyDescent="0.25">
      <c r="A4889">
        <v>4888</v>
      </c>
    </row>
    <row r="4890" spans="1:1" x14ac:dyDescent="0.25">
      <c r="A4890">
        <v>4889</v>
      </c>
    </row>
    <row r="4891" spans="1:1" x14ac:dyDescent="0.25">
      <c r="A4891">
        <v>4890</v>
      </c>
    </row>
    <row r="4892" spans="1:1" x14ac:dyDescent="0.25">
      <c r="A4892">
        <v>4891</v>
      </c>
    </row>
    <row r="4893" spans="1:1" x14ac:dyDescent="0.25">
      <c r="A4893">
        <v>4892</v>
      </c>
    </row>
    <row r="4894" spans="1:1" x14ac:dyDescent="0.25">
      <c r="A4894">
        <v>4893</v>
      </c>
    </row>
    <row r="4895" spans="1:1" x14ac:dyDescent="0.25">
      <c r="A4895">
        <v>4894</v>
      </c>
    </row>
    <row r="4896" spans="1:1" x14ac:dyDescent="0.25">
      <c r="A4896">
        <v>4895</v>
      </c>
    </row>
    <row r="4897" spans="1:1" x14ac:dyDescent="0.25">
      <c r="A4897">
        <v>4896</v>
      </c>
    </row>
    <row r="4898" spans="1:1" x14ac:dyDescent="0.25">
      <c r="A4898">
        <v>4897</v>
      </c>
    </row>
    <row r="4899" spans="1:1" x14ac:dyDescent="0.25">
      <c r="A4899">
        <v>4898</v>
      </c>
    </row>
    <row r="4900" spans="1:1" x14ac:dyDescent="0.25">
      <c r="A4900">
        <v>4899</v>
      </c>
    </row>
    <row r="4901" spans="1:1" x14ac:dyDescent="0.25">
      <c r="A4901">
        <v>4900</v>
      </c>
    </row>
    <row r="4902" spans="1:1" x14ac:dyDescent="0.25">
      <c r="A4902">
        <v>4901</v>
      </c>
    </row>
    <row r="4903" spans="1:1" x14ac:dyDescent="0.25">
      <c r="A4903">
        <v>4902</v>
      </c>
    </row>
    <row r="4904" spans="1:1" x14ac:dyDescent="0.25">
      <c r="A4904">
        <v>4903</v>
      </c>
    </row>
    <row r="4905" spans="1:1" x14ac:dyDescent="0.25">
      <c r="A4905">
        <v>4904</v>
      </c>
    </row>
    <row r="4906" spans="1:1" x14ac:dyDescent="0.25">
      <c r="A4906">
        <v>4905</v>
      </c>
    </row>
    <row r="4907" spans="1:1" x14ac:dyDescent="0.25">
      <c r="A4907">
        <v>4906</v>
      </c>
    </row>
    <row r="4908" spans="1:1" x14ac:dyDescent="0.25">
      <c r="A4908">
        <v>4907</v>
      </c>
    </row>
    <row r="4909" spans="1:1" x14ac:dyDescent="0.25">
      <c r="A4909">
        <v>4908</v>
      </c>
    </row>
    <row r="4910" spans="1:1" x14ac:dyDescent="0.25">
      <c r="A4910">
        <v>4909</v>
      </c>
    </row>
    <row r="4911" spans="1:1" x14ac:dyDescent="0.25">
      <c r="A4911">
        <v>4910</v>
      </c>
    </row>
    <row r="4912" spans="1:1" x14ac:dyDescent="0.25">
      <c r="A4912">
        <v>4911</v>
      </c>
    </row>
    <row r="4913" spans="1:1" x14ac:dyDescent="0.25">
      <c r="A4913">
        <v>4912</v>
      </c>
    </row>
    <row r="4914" spans="1:1" x14ac:dyDescent="0.25">
      <c r="A4914">
        <v>4913</v>
      </c>
    </row>
    <row r="4915" spans="1:1" x14ac:dyDescent="0.25">
      <c r="A4915">
        <v>4914</v>
      </c>
    </row>
    <row r="4916" spans="1:1" x14ac:dyDescent="0.25">
      <c r="A4916">
        <v>4915</v>
      </c>
    </row>
    <row r="4917" spans="1:1" x14ac:dyDescent="0.25">
      <c r="A4917">
        <v>4916</v>
      </c>
    </row>
    <row r="4918" spans="1:1" x14ac:dyDescent="0.25">
      <c r="A4918">
        <v>4917</v>
      </c>
    </row>
    <row r="4919" spans="1:1" x14ac:dyDescent="0.25">
      <c r="A4919">
        <v>4918</v>
      </c>
    </row>
    <row r="4920" spans="1:1" x14ac:dyDescent="0.25">
      <c r="A4920">
        <v>4919</v>
      </c>
    </row>
    <row r="4921" spans="1:1" x14ac:dyDescent="0.25">
      <c r="A4921">
        <v>4920</v>
      </c>
    </row>
    <row r="4922" spans="1:1" x14ac:dyDescent="0.25">
      <c r="A4922">
        <v>4921</v>
      </c>
    </row>
    <row r="4923" spans="1:1" x14ac:dyDescent="0.25">
      <c r="A4923">
        <v>4922</v>
      </c>
    </row>
    <row r="4924" spans="1:1" x14ac:dyDescent="0.25">
      <c r="A4924">
        <v>4923</v>
      </c>
    </row>
    <row r="4925" spans="1:1" x14ac:dyDescent="0.25">
      <c r="A4925">
        <v>4924</v>
      </c>
    </row>
    <row r="4926" spans="1:1" x14ac:dyDescent="0.25">
      <c r="A4926">
        <v>4925</v>
      </c>
    </row>
    <row r="4927" spans="1:1" x14ac:dyDescent="0.25">
      <c r="A4927">
        <v>4926</v>
      </c>
    </row>
    <row r="4928" spans="1:1" x14ac:dyDescent="0.25">
      <c r="A4928">
        <v>4927</v>
      </c>
    </row>
    <row r="4929" spans="1:1" x14ac:dyDescent="0.25">
      <c r="A4929">
        <v>4928</v>
      </c>
    </row>
    <row r="4930" spans="1:1" x14ac:dyDescent="0.25">
      <c r="A4930">
        <v>4929</v>
      </c>
    </row>
    <row r="4931" spans="1:1" x14ac:dyDescent="0.25">
      <c r="A4931">
        <v>4930</v>
      </c>
    </row>
    <row r="4932" spans="1:1" x14ac:dyDescent="0.25">
      <c r="A4932">
        <v>4931</v>
      </c>
    </row>
    <row r="4933" spans="1:1" x14ac:dyDescent="0.25">
      <c r="A4933">
        <v>4932</v>
      </c>
    </row>
    <row r="4934" spans="1:1" x14ac:dyDescent="0.25">
      <c r="A4934">
        <v>4933</v>
      </c>
    </row>
    <row r="4935" spans="1:1" x14ac:dyDescent="0.25">
      <c r="A4935">
        <v>4934</v>
      </c>
    </row>
    <row r="4936" spans="1:1" x14ac:dyDescent="0.25">
      <c r="A4936">
        <v>4935</v>
      </c>
    </row>
    <row r="4937" spans="1:1" x14ac:dyDescent="0.25">
      <c r="A4937">
        <v>4936</v>
      </c>
    </row>
    <row r="4938" spans="1:1" x14ac:dyDescent="0.25">
      <c r="A4938">
        <v>4937</v>
      </c>
    </row>
    <row r="4939" spans="1:1" x14ac:dyDescent="0.25">
      <c r="A4939">
        <v>4938</v>
      </c>
    </row>
    <row r="4940" spans="1:1" x14ac:dyDescent="0.25">
      <c r="A4940">
        <v>4939</v>
      </c>
    </row>
    <row r="4941" spans="1:1" x14ac:dyDescent="0.25">
      <c r="A4941">
        <v>4940</v>
      </c>
    </row>
    <row r="4942" spans="1:1" x14ac:dyDescent="0.25">
      <c r="A4942">
        <v>4941</v>
      </c>
    </row>
    <row r="4943" spans="1:1" x14ac:dyDescent="0.25">
      <c r="A4943">
        <v>4942</v>
      </c>
    </row>
    <row r="4944" spans="1:1" x14ac:dyDescent="0.25">
      <c r="A4944">
        <v>4943</v>
      </c>
    </row>
    <row r="4945" spans="1:1" x14ac:dyDescent="0.25">
      <c r="A4945">
        <v>4944</v>
      </c>
    </row>
    <row r="4946" spans="1:1" x14ac:dyDescent="0.25">
      <c r="A4946">
        <v>4945</v>
      </c>
    </row>
    <row r="4947" spans="1:1" x14ac:dyDescent="0.25">
      <c r="A4947">
        <v>4946</v>
      </c>
    </row>
    <row r="4948" spans="1:1" x14ac:dyDescent="0.25">
      <c r="A4948">
        <v>4947</v>
      </c>
    </row>
    <row r="4949" spans="1:1" x14ac:dyDescent="0.25">
      <c r="A4949">
        <v>4948</v>
      </c>
    </row>
    <row r="4950" spans="1:1" x14ac:dyDescent="0.25">
      <c r="A4950">
        <v>4949</v>
      </c>
    </row>
    <row r="4951" spans="1:1" x14ac:dyDescent="0.25">
      <c r="A4951">
        <v>4950</v>
      </c>
    </row>
    <row r="4952" spans="1:1" x14ac:dyDescent="0.25">
      <c r="A4952">
        <v>4951</v>
      </c>
    </row>
    <row r="4953" spans="1:1" x14ac:dyDescent="0.25">
      <c r="A4953">
        <v>4952</v>
      </c>
    </row>
    <row r="4954" spans="1:1" x14ac:dyDescent="0.25">
      <c r="A4954">
        <v>4953</v>
      </c>
    </row>
    <row r="4955" spans="1:1" x14ac:dyDescent="0.25">
      <c r="A4955">
        <v>4954</v>
      </c>
    </row>
    <row r="4956" spans="1:1" x14ac:dyDescent="0.25">
      <c r="A4956">
        <v>4955</v>
      </c>
    </row>
    <row r="4957" spans="1:1" x14ac:dyDescent="0.25">
      <c r="A4957">
        <v>4956</v>
      </c>
    </row>
    <row r="4958" spans="1:1" x14ac:dyDescent="0.25">
      <c r="A4958">
        <v>4957</v>
      </c>
    </row>
    <row r="4959" spans="1:1" x14ac:dyDescent="0.25">
      <c r="A4959">
        <v>4958</v>
      </c>
    </row>
    <row r="4960" spans="1:1" x14ac:dyDescent="0.25">
      <c r="A4960">
        <v>4959</v>
      </c>
    </row>
    <row r="4961" spans="1:1" x14ac:dyDescent="0.25">
      <c r="A4961">
        <v>4960</v>
      </c>
    </row>
    <row r="4962" spans="1:1" x14ac:dyDescent="0.25">
      <c r="A4962">
        <v>4961</v>
      </c>
    </row>
    <row r="4963" spans="1:1" x14ac:dyDescent="0.25">
      <c r="A4963">
        <v>4962</v>
      </c>
    </row>
    <row r="4964" spans="1:1" x14ac:dyDescent="0.25">
      <c r="A4964">
        <v>4963</v>
      </c>
    </row>
    <row r="4965" spans="1:1" x14ac:dyDescent="0.25">
      <c r="A4965">
        <v>4964</v>
      </c>
    </row>
    <row r="4966" spans="1:1" x14ac:dyDescent="0.25">
      <c r="A4966">
        <v>4965</v>
      </c>
    </row>
    <row r="4967" spans="1:1" x14ac:dyDescent="0.25">
      <c r="A4967">
        <v>4966</v>
      </c>
    </row>
    <row r="4968" spans="1:1" x14ac:dyDescent="0.25">
      <c r="A4968">
        <v>4967</v>
      </c>
    </row>
    <row r="4969" spans="1:1" x14ac:dyDescent="0.25">
      <c r="A4969">
        <v>4968</v>
      </c>
    </row>
    <row r="4970" spans="1:1" x14ac:dyDescent="0.25">
      <c r="A4970">
        <v>4969</v>
      </c>
    </row>
    <row r="4971" spans="1:1" x14ac:dyDescent="0.25">
      <c r="A4971">
        <v>4970</v>
      </c>
    </row>
    <row r="4972" spans="1:1" x14ac:dyDescent="0.25">
      <c r="A4972">
        <v>4971</v>
      </c>
    </row>
    <row r="4973" spans="1:1" x14ac:dyDescent="0.25">
      <c r="A4973">
        <v>4972</v>
      </c>
    </row>
    <row r="4974" spans="1:1" x14ac:dyDescent="0.25">
      <c r="A4974">
        <v>4973</v>
      </c>
    </row>
    <row r="4975" spans="1:1" x14ac:dyDescent="0.25">
      <c r="A4975">
        <v>4974</v>
      </c>
    </row>
    <row r="4976" spans="1:1" x14ac:dyDescent="0.25">
      <c r="A4976">
        <v>4975</v>
      </c>
    </row>
    <row r="4977" spans="1:1" x14ac:dyDescent="0.25">
      <c r="A4977">
        <v>4976</v>
      </c>
    </row>
    <row r="4978" spans="1:1" x14ac:dyDescent="0.25">
      <c r="A4978">
        <v>4977</v>
      </c>
    </row>
    <row r="4979" spans="1:1" x14ac:dyDescent="0.25">
      <c r="A4979">
        <v>4978</v>
      </c>
    </row>
    <row r="4980" spans="1:1" x14ac:dyDescent="0.25">
      <c r="A4980">
        <v>4979</v>
      </c>
    </row>
    <row r="4981" spans="1:1" x14ac:dyDescent="0.25">
      <c r="A4981">
        <v>4980</v>
      </c>
    </row>
    <row r="4982" spans="1:1" x14ac:dyDescent="0.25">
      <c r="A4982">
        <v>4981</v>
      </c>
    </row>
    <row r="4983" spans="1:1" x14ac:dyDescent="0.25">
      <c r="A4983">
        <v>4982</v>
      </c>
    </row>
    <row r="4984" spans="1:1" x14ac:dyDescent="0.25">
      <c r="A4984">
        <v>4983</v>
      </c>
    </row>
    <row r="4985" spans="1:1" x14ac:dyDescent="0.25">
      <c r="A4985">
        <v>4984</v>
      </c>
    </row>
    <row r="4986" spans="1:1" x14ac:dyDescent="0.25">
      <c r="A4986">
        <v>4985</v>
      </c>
    </row>
    <row r="4987" spans="1:1" x14ac:dyDescent="0.25">
      <c r="A4987">
        <v>4986</v>
      </c>
    </row>
    <row r="4988" spans="1:1" x14ac:dyDescent="0.25">
      <c r="A4988">
        <v>4987</v>
      </c>
    </row>
    <row r="4989" spans="1:1" x14ac:dyDescent="0.25">
      <c r="A4989">
        <v>4988</v>
      </c>
    </row>
    <row r="4990" spans="1:1" x14ac:dyDescent="0.25">
      <c r="A4990">
        <v>4989</v>
      </c>
    </row>
    <row r="4991" spans="1:1" x14ac:dyDescent="0.25">
      <c r="A4991">
        <v>4990</v>
      </c>
    </row>
    <row r="4992" spans="1:1" x14ac:dyDescent="0.25">
      <c r="A4992">
        <v>4991</v>
      </c>
    </row>
    <row r="4993" spans="1:1" x14ac:dyDescent="0.25">
      <c r="A4993">
        <v>4992</v>
      </c>
    </row>
    <row r="4994" spans="1:1" x14ac:dyDescent="0.25">
      <c r="A4994">
        <v>4993</v>
      </c>
    </row>
    <row r="4995" spans="1:1" x14ac:dyDescent="0.25">
      <c r="A4995">
        <v>4994</v>
      </c>
    </row>
    <row r="4996" spans="1:1" x14ac:dyDescent="0.25">
      <c r="A4996">
        <v>4995</v>
      </c>
    </row>
    <row r="4997" spans="1:1" x14ac:dyDescent="0.25">
      <c r="A4997">
        <v>4996</v>
      </c>
    </row>
    <row r="4998" spans="1:1" x14ac:dyDescent="0.25">
      <c r="A4998">
        <v>4997</v>
      </c>
    </row>
    <row r="4999" spans="1:1" x14ac:dyDescent="0.25">
      <c r="A4999">
        <v>4998</v>
      </c>
    </row>
    <row r="5000" spans="1:1" x14ac:dyDescent="0.25">
      <c r="A5000">
        <v>4999</v>
      </c>
    </row>
    <row r="5001" spans="1:1" x14ac:dyDescent="0.25">
      <c r="A5001">
        <v>5000</v>
      </c>
    </row>
    <row r="5002" spans="1:1" x14ac:dyDescent="0.25">
      <c r="A5002">
        <v>5001</v>
      </c>
    </row>
    <row r="5003" spans="1:1" x14ac:dyDescent="0.25">
      <c r="A5003">
        <v>5002</v>
      </c>
    </row>
    <row r="5004" spans="1:1" x14ac:dyDescent="0.25">
      <c r="A5004">
        <v>5003</v>
      </c>
    </row>
    <row r="5005" spans="1:1" x14ac:dyDescent="0.25">
      <c r="A5005">
        <v>5004</v>
      </c>
    </row>
    <row r="5006" spans="1:1" x14ac:dyDescent="0.25">
      <c r="A5006">
        <v>5005</v>
      </c>
    </row>
    <row r="5007" spans="1:1" x14ac:dyDescent="0.25">
      <c r="A5007">
        <v>5006</v>
      </c>
    </row>
    <row r="5008" spans="1:1" x14ac:dyDescent="0.25">
      <c r="A5008">
        <v>5007</v>
      </c>
    </row>
    <row r="5009" spans="1:1" x14ac:dyDescent="0.25">
      <c r="A5009">
        <v>5008</v>
      </c>
    </row>
    <row r="5010" spans="1:1" x14ac:dyDescent="0.25">
      <c r="A5010">
        <v>5009</v>
      </c>
    </row>
    <row r="5011" spans="1:1" x14ac:dyDescent="0.25">
      <c r="A5011">
        <v>5010</v>
      </c>
    </row>
    <row r="5012" spans="1:1" x14ac:dyDescent="0.25">
      <c r="A5012">
        <v>5011</v>
      </c>
    </row>
    <row r="5013" spans="1:1" x14ac:dyDescent="0.25">
      <c r="A5013">
        <v>5012</v>
      </c>
    </row>
    <row r="5014" spans="1:1" x14ac:dyDescent="0.25">
      <c r="A5014">
        <v>5013</v>
      </c>
    </row>
    <row r="5015" spans="1:1" x14ac:dyDescent="0.25">
      <c r="A5015">
        <v>5014</v>
      </c>
    </row>
    <row r="5016" spans="1:1" x14ac:dyDescent="0.25">
      <c r="A5016">
        <v>5015</v>
      </c>
    </row>
    <row r="5017" spans="1:1" x14ac:dyDescent="0.25">
      <c r="A5017">
        <v>5016</v>
      </c>
    </row>
    <row r="5018" spans="1:1" x14ac:dyDescent="0.25">
      <c r="A5018">
        <v>5017</v>
      </c>
    </row>
    <row r="5019" spans="1:1" x14ac:dyDescent="0.25">
      <c r="A5019">
        <v>5018</v>
      </c>
    </row>
    <row r="5020" spans="1:1" x14ac:dyDescent="0.25">
      <c r="A5020">
        <v>5019</v>
      </c>
    </row>
    <row r="5021" spans="1:1" x14ac:dyDescent="0.25">
      <c r="A5021">
        <v>5020</v>
      </c>
    </row>
    <row r="5022" spans="1:1" x14ac:dyDescent="0.25">
      <c r="A5022">
        <v>5021</v>
      </c>
    </row>
    <row r="5023" spans="1:1" x14ac:dyDescent="0.25">
      <c r="A5023">
        <v>5022</v>
      </c>
    </row>
    <row r="5024" spans="1:1" x14ac:dyDescent="0.25">
      <c r="A5024">
        <v>5023</v>
      </c>
    </row>
    <row r="5025" spans="1:1" x14ac:dyDescent="0.25">
      <c r="A5025">
        <v>5024</v>
      </c>
    </row>
    <row r="5026" spans="1:1" x14ac:dyDescent="0.25">
      <c r="A5026">
        <v>5025</v>
      </c>
    </row>
    <row r="5027" spans="1:1" x14ac:dyDescent="0.25">
      <c r="A5027">
        <v>5026</v>
      </c>
    </row>
    <row r="5028" spans="1:1" x14ac:dyDescent="0.25">
      <c r="A5028">
        <v>5027</v>
      </c>
    </row>
    <row r="5029" spans="1:1" x14ac:dyDescent="0.25">
      <c r="A5029">
        <v>5028</v>
      </c>
    </row>
    <row r="5030" spans="1:1" x14ac:dyDescent="0.25">
      <c r="A5030">
        <v>5029</v>
      </c>
    </row>
    <row r="5031" spans="1:1" x14ac:dyDescent="0.25">
      <c r="A5031">
        <v>5030</v>
      </c>
    </row>
    <row r="5032" spans="1:1" x14ac:dyDescent="0.25">
      <c r="A5032">
        <v>5031</v>
      </c>
    </row>
    <row r="5033" spans="1:1" x14ac:dyDescent="0.25">
      <c r="A5033">
        <v>5032</v>
      </c>
    </row>
    <row r="5034" spans="1:1" x14ac:dyDescent="0.25">
      <c r="A5034">
        <v>5033</v>
      </c>
    </row>
    <row r="5035" spans="1:1" x14ac:dyDescent="0.25">
      <c r="A5035">
        <v>5034</v>
      </c>
    </row>
    <row r="5036" spans="1:1" x14ac:dyDescent="0.25">
      <c r="A5036">
        <v>5035</v>
      </c>
    </row>
    <row r="5037" spans="1:1" x14ac:dyDescent="0.25">
      <c r="A5037">
        <v>5036</v>
      </c>
    </row>
    <row r="5038" spans="1:1" x14ac:dyDescent="0.25">
      <c r="A5038">
        <v>5037</v>
      </c>
    </row>
    <row r="5039" spans="1:1" x14ac:dyDescent="0.25">
      <c r="A5039">
        <v>5038</v>
      </c>
    </row>
    <row r="5040" spans="1:1" x14ac:dyDescent="0.25">
      <c r="A5040">
        <v>5039</v>
      </c>
    </row>
    <row r="5041" spans="1:1" x14ac:dyDescent="0.25">
      <c r="A5041">
        <v>5040</v>
      </c>
    </row>
    <row r="5042" spans="1:1" x14ac:dyDescent="0.25">
      <c r="A5042">
        <v>5041</v>
      </c>
    </row>
    <row r="5043" spans="1:1" x14ac:dyDescent="0.25">
      <c r="A5043">
        <v>5042</v>
      </c>
    </row>
    <row r="5044" spans="1:1" x14ac:dyDescent="0.25">
      <c r="A5044">
        <v>5043</v>
      </c>
    </row>
    <row r="5045" spans="1:1" x14ac:dyDescent="0.25">
      <c r="A5045">
        <v>5044</v>
      </c>
    </row>
    <row r="5046" spans="1:1" x14ac:dyDescent="0.25">
      <c r="A5046">
        <v>5045</v>
      </c>
    </row>
    <row r="5047" spans="1:1" x14ac:dyDescent="0.25">
      <c r="A5047">
        <v>5046</v>
      </c>
    </row>
    <row r="5048" spans="1:1" x14ac:dyDescent="0.25">
      <c r="A5048">
        <v>5047</v>
      </c>
    </row>
    <row r="5049" spans="1:1" x14ac:dyDescent="0.25">
      <c r="A5049">
        <v>5048</v>
      </c>
    </row>
    <row r="5050" spans="1:1" x14ac:dyDescent="0.25">
      <c r="A5050">
        <v>5049</v>
      </c>
    </row>
    <row r="5051" spans="1:1" x14ac:dyDescent="0.25">
      <c r="A5051">
        <v>5050</v>
      </c>
    </row>
    <row r="5052" spans="1:1" x14ac:dyDescent="0.25">
      <c r="A5052">
        <v>5051</v>
      </c>
    </row>
    <row r="5053" spans="1:1" x14ac:dyDescent="0.25">
      <c r="A5053">
        <v>5052</v>
      </c>
    </row>
    <row r="5054" spans="1:1" x14ac:dyDescent="0.25">
      <c r="A5054">
        <v>5053</v>
      </c>
    </row>
    <row r="5055" spans="1:1" x14ac:dyDescent="0.25">
      <c r="A5055">
        <v>5054</v>
      </c>
    </row>
    <row r="5056" spans="1:1" x14ac:dyDescent="0.25">
      <c r="A5056">
        <v>5055</v>
      </c>
    </row>
    <row r="5057" spans="1:1" x14ac:dyDescent="0.25">
      <c r="A5057">
        <v>5056</v>
      </c>
    </row>
    <row r="5058" spans="1:1" x14ac:dyDescent="0.25">
      <c r="A5058">
        <v>5057</v>
      </c>
    </row>
    <row r="5059" spans="1:1" x14ac:dyDescent="0.25">
      <c r="A5059">
        <v>5058</v>
      </c>
    </row>
    <row r="5060" spans="1:1" x14ac:dyDescent="0.25">
      <c r="A5060">
        <v>5059</v>
      </c>
    </row>
    <row r="5061" spans="1:1" x14ac:dyDescent="0.25">
      <c r="A5061">
        <v>5060</v>
      </c>
    </row>
    <row r="5062" spans="1:1" x14ac:dyDescent="0.25">
      <c r="A5062">
        <v>5061</v>
      </c>
    </row>
    <row r="5063" spans="1:1" x14ac:dyDescent="0.25">
      <c r="A5063">
        <v>5062</v>
      </c>
    </row>
    <row r="5064" spans="1:1" x14ac:dyDescent="0.25">
      <c r="A5064">
        <v>5063</v>
      </c>
    </row>
    <row r="5065" spans="1:1" x14ac:dyDescent="0.25">
      <c r="A5065">
        <v>5064</v>
      </c>
    </row>
    <row r="5066" spans="1:1" x14ac:dyDescent="0.25">
      <c r="A5066">
        <v>5065</v>
      </c>
    </row>
    <row r="5067" spans="1:1" x14ac:dyDescent="0.25">
      <c r="A5067">
        <v>5066</v>
      </c>
    </row>
    <row r="5068" spans="1:1" x14ac:dyDescent="0.25">
      <c r="A5068">
        <v>5067</v>
      </c>
    </row>
    <row r="5069" spans="1:1" x14ac:dyDescent="0.25">
      <c r="A5069">
        <v>5068</v>
      </c>
    </row>
    <row r="5070" spans="1:1" x14ac:dyDescent="0.25">
      <c r="A5070">
        <v>5069</v>
      </c>
    </row>
    <row r="5071" spans="1:1" x14ac:dyDescent="0.25">
      <c r="A5071">
        <v>5070</v>
      </c>
    </row>
    <row r="5072" spans="1:1" x14ac:dyDescent="0.25">
      <c r="A5072">
        <v>5071</v>
      </c>
    </row>
    <row r="5073" spans="1:1" x14ac:dyDescent="0.25">
      <c r="A5073">
        <v>5072</v>
      </c>
    </row>
    <row r="5074" spans="1:1" x14ac:dyDescent="0.25">
      <c r="A5074">
        <v>5073</v>
      </c>
    </row>
    <row r="5075" spans="1:1" x14ac:dyDescent="0.25">
      <c r="A5075">
        <v>5074</v>
      </c>
    </row>
    <row r="5076" spans="1:1" x14ac:dyDescent="0.25">
      <c r="A5076">
        <v>5075</v>
      </c>
    </row>
    <row r="5077" spans="1:1" x14ac:dyDescent="0.25">
      <c r="A5077">
        <v>5076</v>
      </c>
    </row>
    <row r="5078" spans="1:1" x14ac:dyDescent="0.25">
      <c r="A5078">
        <v>5077</v>
      </c>
    </row>
    <row r="5079" spans="1:1" x14ac:dyDescent="0.25">
      <c r="A5079">
        <v>5078</v>
      </c>
    </row>
    <row r="5080" spans="1:1" x14ac:dyDescent="0.25">
      <c r="A5080">
        <v>5079</v>
      </c>
    </row>
    <row r="5081" spans="1:1" x14ac:dyDescent="0.25">
      <c r="A5081">
        <v>5080</v>
      </c>
    </row>
    <row r="5082" spans="1:1" x14ac:dyDescent="0.25">
      <c r="A5082">
        <v>5081</v>
      </c>
    </row>
    <row r="5083" spans="1:1" x14ac:dyDescent="0.25">
      <c r="A5083">
        <v>5082</v>
      </c>
    </row>
    <row r="5084" spans="1:1" x14ac:dyDescent="0.25">
      <c r="A5084">
        <v>5083</v>
      </c>
    </row>
    <row r="5085" spans="1:1" x14ac:dyDescent="0.25">
      <c r="A5085">
        <v>5084</v>
      </c>
    </row>
    <row r="5086" spans="1:1" x14ac:dyDescent="0.25">
      <c r="A5086">
        <v>5085</v>
      </c>
    </row>
    <row r="5087" spans="1:1" x14ac:dyDescent="0.25">
      <c r="A5087">
        <v>5086</v>
      </c>
    </row>
    <row r="5088" spans="1:1" x14ac:dyDescent="0.25">
      <c r="A5088">
        <v>5087</v>
      </c>
    </row>
    <row r="5089" spans="1:1" x14ac:dyDescent="0.25">
      <c r="A5089">
        <v>5088</v>
      </c>
    </row>
    <row r="5090" spans="1:1" x14ac:dyDescent="0.25">
      <c r="A5090">
        <v>5089</v>
      </c>
    </row>
    <row r="5091" spans="1:1" x14ac:dyDescent="0.25">
      <c r="A5091">
        <v>5090</v>
      </c>
    </row>
    <row r="5092" spans="1:1" x14ac:dyDescent="0.25">
      <c r="A5092">
        <v>5091</v>
      </c>
    </row>
    <row r="5093" spans="1:1" x14ac:dyDescent="0.25">
      <c r="A5093">
        <v>5092</v>
      </c>
    </row>
    <row r="5094" spans="1:1" x14ac:dyDescent="0.25">
      <c r="A5094">
        <v>5093</v>
      </c>
    </row>
    <row r="5095" spans="1:1" x14ac:dyDescent="0.25">
      <c r="A5095">
        <v>5094</v>
      </c>
    </row>
    <row r="5096" spans="1:1" x14ac:dyDescent="0.25">
      <c r="A5096">
        <v>5095</v>
      </c>
    </row>
    <row r="5097" spans="1:1" x14ac:dyDescent="0.25">
      <c r="A5097">
        <v>5096</v>
      </c>
    </row>
    <row r="5098" spans="1:1" x14ac:dyDescent="0.25">
      <c r="A5098">
        <v>5097</v>
      </c>
    </row>
    <row r="5099" spans="1:1" x14ac:dyDescent="0.25">
      <c r="A5099">
        <v>5098</v>
      </c>
    </row>
    <row r="5100" spans="1:1" x14ac:dyDescent="0.25">
      <c r="A5100">
        <v>5099</v>
      </c>
    </row>
    <row r="5101" spans="1:1" x14ac:dyDescent="0.25">
      <c r="A5101">
        <v>5100</v>
      </c>
    </row>
    <row r="5102" spans="1:1" x14ac:dyDescent="0.25">
      <c r="A5102">
        <v>5101</v>
      </c>
    </row>
    <row r="5103" spans="1:1" x14ac:dyDescent="0.25">
      <c r="A5103">
        <v>5102</v>
      </c>
    </row>
    <row r="5104" spans="1:1" x14ac:dyDescent="0.25">
      <c r="A5104">
        <v>5103</v>
      </c>
    </row>
    <row r="5105" spans="1:1" x14ac:dyDescent="0.25">
      <c r="A5105">
        <v>5104</v>
      </c>
    </row>
    <row r="5106" spans="1:1" x14ac:dyDescent="0.25">
      <c r="A5106">
        <v>5105</v>
      </c>
    </row>
    <row r="5107" spans="1:1" x14ac:dyDescent="0.25">
      <c r="A5107">
        <v>5106</v>
      </c>
    </row>
    <row r="5108" spans="1:1" x14ac:dyDescent="0.25">
      <c r="A5108">
        <v>5107</v>
      </c>
    </row>
    <row r="5109" spans="1:1" x14ac:dyDescent="0.25">
      <c r="A5109">
        <v>5108</v>
      </c>
    </row>
    <row r="5110" spans="1:1" x14ac:dyDescent="0.25">
      <c r="A5110">
        <v>5109</v>
      </c>
    </row>
    <row r="5111" spans="1:1" x14ac:dyDescent="0.25">
      <c r="A5111">
        <v>5110</v>
      </c>
    </row>
    <row r="5112" spans="1:1" x14ac:dyDescent="0.25">
      <c r="A5112">
        <v>5111</v>
      </c>
    </row>
    <row r="5113" spans="1:1" x14ac:dyDescent="0.25">
      <c r="A5113">
        <v>5112</v>
      </c>
    </row>
    <row r="5114" spans="1:1" x14ac:dyDescent="0.25">
      <c r="A5114">
        <v>5113</v>
      </c>
    </row>
    <row r="5115" spans="1:1" x14ac:dyDescent="0.25">
      <c r="A5115">
        <v>5114</v>
      </c>
    </row>
    <row r="5116" spans="1:1" x14ac:dyDescent="0.25">
      <c r="A5116">
        <v>5115</v>
      </c>
    </row>
    <row r="5117" spans="1:1" x14ac:dyDescent="0.25">
      <c r="A5117">
        <v>5116</v>
      </c>
    </row>
    <row r="5118" spans="1:1" x14ac:dyDescent="0.25">
      <c r="A5118">
        <v>5117</v>
      </c>
    </row>
    <row r="5119" spans="1:1" x14ac:dyDescent="0.25">
      <c r="A5119">
        <v>5118</v>
      </c>
    </row>
    <row r="5120" spans="1:1" x14ac:dyDescent="0.25">
      <c r="A5120">
        <v>5119</v>
      </c>
    </row>
    <row r="5121" spans="1:1" x14ac:dyDescent="0.25">
      <c r="A5121">
        <v>5120</v>
      </c>
    </row>
    <row r="5122" spans="1:1" x14ac:dyDescent="0.25">
      <c r="A5122">
        <v>5121</v>
      </c>
    </row>
    <row r="5123" spans="1:1" x14ac:dyDescent="0.25">
      <c r="A5123">
        <v>5122</v>
      </c>
    </row>
    <row r="5124" spans="1:1" x14ac:dyDescent="0.25">
      <c r="A5124">
        <v>5123</v>
      </c>
    </row>
    <row r="5125" spans="1:1" x14ac:dyDescent="0.25">
      <c r="A5125">
        <v>5124</v>
      </c>
    </row>
    <row r="5126" spans="1:1" x14ac:dyDescent="0.25">
      <c r="A5126">
        <v>5125</v>
      </c>
    </row>
    <row r="5127" spans="1:1" x14ac:dyDescent="0.25">
      <c r="A5127">
        <v>5126</v>
      </c>
    </row>
    <row r="5128" spans="1:1" x14ac:dyDescent="0.25">
      <c r="A5128">
        <v>5127</v>
      </c>
    </row>
    <row r="5129" spans="1:1" x14ac:dyDescent="0.25">
      <c r="A5129">
        <v>5128</v>
      </c>
    </row>
    <row r="5130" spans="1:1" x14ac:dyDescent="0.25">
      <c r="A5130">
        <v>5129</v>
      </c>
    </row>
    <row r="5131" spans="1:1" x14ac:dyDescent="0.25">
      <c r="A5131">
        <v>5130</v>
      </c>
    </row>
    <row r="5132" spans="1:1" x14ac:dyDescent="0.25">
      <c r="A5132">
        <v>5131</v>
      </c>
    </row>
    <row r="5133" spans="1:1" x14ac:dyDescent="0.25">
      <c r="A5133">
        <v>5132</v>
      </c>
    </row>
    <row r="5134" spans="1:1" x14ac:dyDescent="0.25">
      <c r="A5134">
        <v>5133</v>
      </c>
    </row>
    <row r="5135" spans="1:1" x14ac:dyDescent="0.25">
      <c r="A5135">
        <v>5134</v>
      </c>
    </row>
    <row r="5136" spans="1:1" x14ac:dyDescent="0.25">
      <c r="A5136">
        <v>5135</v>
      </c>
    </row>
    <row r="5137" spans="1:1" x14ac:dyDescent="0.25">
      <c r="A5137">
        <v>5136</v>
      </c>
    </row>
    <row r="5138" spans="1:1" x14ac:dyDescent="0.25">
      <c r="A5138">
        <v>5137</v>
      </c>
    </row>
    <row r="5139" spans="1:1" x14ac:dyDescent="0.25">
      <c r="A5139">
        <v>5138</v>
      </c>
    </row>
    <row r="5140" spans="1:1" x14ac:dyDescent="0.25">
      <c r="A5140">
        <v>5139</v>
      </c>
    </row>
    <row r="5141" spans="1:1" x14ac:dyDescent="0.25">
      <c r="A5141">
        <v>5140</v>
      </c>
    </row>
    <row r="5142" spans="1:1" x14ac:dyDescent="0.25">
      <c r="A5142">
        <v>5141</v>
      </c>
    </row>
    <row r="5143" spans="1:1" x14ac:dyDescent="0.25">
      <c r="A5143">
        <v>5142</v>
      </c>
    </row>
    <row r="5144" spans="1:1" x14ac:dyDescent="0.25">
      <c r="A5144">
        <v>5143</v>
      </c>
    </row>
    <row r="5145" spans="1:1" x14ac:dyDescent="0.25">
      <c r="A5145">
        <v>5144</v>
      </c>
    </row>
    <row r="5146" spans="1:1" x14ac:dyDescent="0.25">
      <c r="A5146">
        <v>5145</v>
      </c>
    </row>
    <row r="5147" spans="1:1" x14ac:dyDescent="0.25">
      <c r="A5147">
        <v>5146</v>
      </c>
    </row>
    <row r="5148" spans="1:1" x14ac:dyDescent="0.25">
      <c r="A5148">
        <v>5147</v>
      </c>
    </row>
    <row r="5149" spans="1:1" x14ac:dyDescent="0.25">
      <c r="A5149">
        <v>5148</v>
      </c>
    </row>
    <row r="5150" spans="1:1" x14ac:dyDescent="0.25">
      <c r="A5150">
        <v>5149</v>
      </c>
    </row>
    <row r="5151" spans="1:1" x14ac:dyDescent="0.25">
      <c r="A5151">
        <v>5150</v>
      </c>
    </row>
    <row r="5152" spans="1:1" x14ac:dyDescent="0.25">
      <c r="A5152">
        <v>5151</v>
      </c>
    </row>
    <row r="5153" spans="1:1" x14ac:dyDescent="0.25">
      <c r="A5153">
        <v>5152</v>
      </c>
    </row>
    <row r="5154" spans="1:1" x14ac:dyDescent="0.25">
      <c r="A5154">
        <v>5153</v>
      </c>
    </row>
    <row r="5155" spans="1:1" x14ac:dyDescent="0.25">
      <c r="A5155">
        <v>5154</v>
      </c>
    </row>
    <row r="5156" spans="1:1" x14ac:dyDescent="0.25">
      <c r="A5156">
        <v>5155</v>
      </c>
    </row>
    <row r="5157" spans="1:1" x14ac:dyDescent="0.25">
      <c r="A5157">
        <v>5156</v>
      </c>
    </row>
    <row r="5158" spans="1:1" x14ac:dyDescent="0.25">
      <c r="A5158">
        <v>5157</v>
      </c>
    </row>
    <row r="5159" spans="1:1" x14ac:dyDescent="0.25">
      <c r="A5159">
        <v>5158</v>
      </c>
    </row>
    <row r="5160" spans="1:1" x14ac:dyDescent="0.25">
      <c r="A5160">
        <v>5159</v>
      </c>
    </row>
    <row r="5161" spans="1:1" x14ac:dyDescent="0.25">
      <c r="A5161">
        <v>5160</v>
      </c>
    </row>
    <row r="5162" spans="1:1" x14ac:dyDescent="0.25">
      <c r="A5162">
        <v>5161</v>
      </c>
    </row>
    <row r="5163" spans="1:1" x14ac:dyDescent="0.25">
      <c r="A5163">
        <v>5162</v>
      </c>
    </row>
    <row r="5164" spans="1:1" x14ac:dyDescent="0.25">
      <c r="A5164">
        <v>5163</v>
      </c>
    </row>
    <row r="5165" spans="1:1" x14ac:dyDescent="0.25">
      <c r="A5165">
        <v>5164</v>
      </c>
    </row>
    <row r="5166" spans="1:1" x14ac:dyDescent="0.25">
      <c r="A5166">
        <v>5165</v>
      </c>
    </row>
    <row r="5167" spans="1:1" x14ac:dyDescent="0.25">
      <c r="A5167">
        <v>5166</v>
      </c>
    </row>
    <row r="5168" spans="1:1" x14ac:dyDescent="0.25">
      <c r="A5168">
        <v>5167</v>
      </c>
    </row>
    <row r="5169" spans="1:1" x14ac:dyDescent="0.25">
      <c r="A5169">
        <v>5168</v>
      </c>
    </row>
    <row r="5170" spans="1:1" x14ac:dyDescent="0.25">
      <c r="A5170">
        <v>5169</v>
      </c>
    </row>
    <row r="5171" spans="1:1" x14ac:dyDescent="0.25">
      <c r="A5171">
        <v>5170</v>
      </c>
    </row>
    <row r="5172" spans="1:1" x14ac:dyDescent="0.25">
      <c r="A5172">
        <v>5171</v>
      </c>
    </row>
    <row r="5173" spans="1:1" x14ac:dyDescent="0.25">
      <c r="A5173">
        <v>5172</v>
      </c>
    </row>
    <row r="5174" spans="1:1" x14ac:dyDescent="0.25">
      <c r="A5174">
        <v>5173</v>
      </c>
    </row>
    <row r="5175" spans="1:1" x14ac:dyDescent="0.25">
      <c r="A5175">
        <v>5174</v>
      </c>
    </row>
    <row r="5176" spans="1:1" x14ac:dyDescent="0.25">
      <c r="A5176">
        <v>5175</v>
      </c>
    </row>
    <row r="5177" spans="1:1" x14ac:dyDescent="0.25">
      <c r="A5177">
        <v>5176</v>
      </c>
    </row>
    <row r="5178" spans="1:1" x14ac:dyDescent="0.25">
      <c r="A5178">
        <v>5177</v>
      </c>
    </row>
    <row r="5179" spans="1:1" x14ac:dyDescent="0.25">
      <c r="A5179">
        <v>5178</v>
      </c>
    </row>
    <row r="5180" spans="1:1" x14ac:dyDescent="0.25">
      <c r="A5180">
        <v>5179</v>
      </c>
    </row>
    <row r="5181" spans="1:1" x14ac:dyDescent="0.25">
      <c r="A5181">
        <v>5180</v>
      </c>
    </row>
    <row r="5182" spans="1:1" x14ac:dyDescent="0.25">
      <c r="A5182">
        <v>5181</v>
      </c>
    </row>
    <row r="5183" spans="1:1" x14ac:dyDescent="0.25">
      <c r="A5183">
        <v>5182</v>
      </c>
    </row>
    <row r="5184" spans="1:1" x14ac:dyDescent="0.25">
      <c r="A5184">
        <v>5183</v>
      </c>
    </row>
    <row r="5185" spans="1:1" x14ac:dyDescent="0.25">
      <c r="A5185">
        <v>5184</v>
      </c>
    </row>
    <row r="5186" spans="1:1" x14ac:dyDescent="0.25">
      <c r="A5186">
        <v>5185</v>
      </c>
    </row>
    <row r="5187" spans="1:1" x14ac:dyDescent="0.25">
      <c r="A5187">
        <v>5186</v>
      </c>
    </row>
    <row r="5188" spans="1:1" x14ac:dyDescent="0.25">
      <c r="A5188">
        <v>5187</v>
      </c>
    </row>
    <row r="5189" spans="1:1" x14ac:dyDescent="0.25">
      <c r="A5189">
        <v>5188</v>
      </c>
    </row>
    <row r="5190" spans="1:1" x14ac:dyDescent="0.25">
      <c r="A5190">
        <v>5189</v>
      </c>
    </row>
    <row r="5191" spans="1:1" x14ac:dyDescent="0.25">
      <c r="A5191">
        <v>5190</v>
      </c>
    </row>
    <row r="5192" spans="1:1" x14ac:dyDescent="0.25">
      <c r="A5192">
        <v>5191</v>
      </c>
    </row>
    <row r="5193" spans="1:1" x14ac:dyDescent="0.25">
      <c r="A5193">
        <v>5192</v>
      </c>
    </row>
    <row r="5194" spans="1:1" x14ac:dyDescent="0.25">
      <c r="A5194">
        <v>5193</v>
      </c>
    </row>
    <row r="5195" spans="1:1" x14ac:dyDescent="0.25">
      <c r="A5195">
        <v>5194</v>
      </c>
    </row>
    <row r="5196" spans="1:1" x14ac:dyDescent="0.25">
      <c r="A5196">
        <v>5195</v>
      </c>
    </row>
    <row r="5197" spans="1:1" x14ac:dyDescent="0.25">
      <c r="A5197">
        <v>5196</v>
      </c>
    </row>
    <row r="5198" spans="1:1" x14ac:dyDescent="0.25">
      <c r="A5198">
        <v>5197</v>
      </c>
    </row>
    <row r="5199" spans="1:1" x14ac:dyDescent="0.25">
      <c r="A5199">
        <v>5198</v>
      </c>
    </row>
    <row r="5200" spans="1:1" x14ac:dyDescent="0.25">
      <c r="A5200">
        <v>5199</v>
      </c>
    </row>
    <row r="5201" spans="1:1" x14ac:dyDescent="0.25">
      <c r="A5201">
        <v>5200</v>
      </c>
    </row>
    <row r="5202" spans="1:1" x14ac:dyDescent="0.25">
      <c r="A5202">
        <v>5201</v>
      </c>
    </row>
    <row r="5203" spans="1:1" x14ac:dyDescent="0.25">
      <c r="A5203">
        <v>5202</v>
      </c>
    </row>
    <row r="5204" spans="1:1" x14ac:dyDescent="0.25">
      <c r="A5204">
        <v>5203</v>
      </c>
    </row>
    <row r="5205" spans="1:1" x14ac:dyDescent="0.25">
      <c r="A5205">
        <v>5204</v>
      </c>
    </row>
    <row r="5206" spans="1:1" x14ac:dyDescent="0.25">
      <c r="A5206">
        <v>5205</v>
      </c>
    </row>
    <row r="5207" spans="1:1" x14ac:dyDescent="0.25">
      <c r="A5207">
        <v>5206</v>
      </c>
    </row>
    <row r="5208" spans="1:1" x14ac:dyDescent="0.25">
      <c r="A5208">
        <v>5207</v>
      </c>
    </row>
    <row r="5209" spans="1:1" x14ac:dyDescent="0.25">
      <c r="A5209">
        <v>5208</v>
      </c>
    </row>
    <row r="5210" spans="1:1" x14ac:dyDescent="0.25">
      <c r="A5210">
        <v>5209</v>
      </c>
    </row>
    <row r="5211" spans="1:1" x14ac:dyDescent="0.25">
      <c r="A5211">
        <v>5210</v>
      </c>
    </row>
    <row r="5212" spans="1:1" x14ac:dyDescent="0.25">
      <c r="A5212">
        <v>5211</v>
      </c>
    </row>
    <row r="5213" spans="1:1" x14ac:dyDescent="0.25">
      <c r="A5213">
        <v>5212</v>
      </c>
    </row>
    <row r="5214" spans="1:1" x14ac:dyDescent="0.25">
      <c r="A5214">
        <v>5213</v>
      </c>
    </row>
    <row r="5215" spans="1:1" x14ac:dyDescent="0.25">
      <c r="A5215">
        <v>5214</v>
      </c>
    </row>
    <row r="5216" spans="1:1" x14ac:dyDescent="0.25">
      <c r="A5216">
        <v>5215</v>
      </c>
    </row>
    <row r="5217" spans="1:1" x14ac:dyDescent="0.25">
      <c r="A5217">
        <v>5216</v>
      </c>
    </row>
    <row r="5218" spans="1:1" x14ac:dyDescent="0.25">
      <c r="A5218">
        <v>5217</v>
      </c>
    </row>
    <row r="5219" spans="1:1" x14ac:dyDescent="0.25">
      <c r="A5219">
        <v>5218</v>
      </c>
    </row>
    <row r="5220" spans="1:1" x14ac:dyDescent="0.25">
      <c r="A5220">
        <v>5219</v>
      </c>
    </row>
    <row r="5221" spans="1:1" x14ac:dyDescent="0.25">
      <c r="A5221">
        <v>5220</v>
      </c>
    </row>
    <row r="5222" spans="1:1" x14ac:dyDescent="0.25">
      <c r="A5222">
        <v>5221</v>
      </c>
    </row>
    <row r="5223" spans="1:1" x14ac:dyDescent="0.25">
      <c r="A5223">
        <v>5222</v>
      </c>
    </row>
    <row r="5224" spans="1:1" x14ac:dyDescent="0.25">
      <c r="A5224">
        <v>5223</v>
      </c>
    </row>
    <row r="5225" spans="1:1" x14ac:dyDescent="0.25">
      <c r="A5225">
        <v>5224</v>
      </c>
    </row>
    <row r="5226" spans="1:1" x14ac:dyDescent="0.25">
      <c r="A5226">
        <v>5225</v>
      </c>
    </row>
    <row r="5227" spans="1:1" x14ac:dyDescent="0.25">
      <c r="A5227">
        <v>5226</v>
      </c>
    </row>
    <row r="5228" spans="1:1" x14ac:dyDescent="0.25">
      <c r="A5228">
        <v>5227</v>
      </c>
    </row>
    <row r="5229" spans="1:1" x14ac:dyDescent="0.25">
      <c r="A5229">
        <v>5228</v>
      </c>
    </row>
    <row r="5230" spans="1:1" x14ac:dyDescent="0.25">
      <c r="A5230">
        <v>5229</v>
      </c>
    </row>
    <row r="5231" spans="1:1" x14ac:dyDescent="0.25">
      <c r="A5231">
        <v>5230</v>
      </c>
    </row>
    <row r="5232" spans="1:1" x14ac:dyDescent="0.25">
      <c r="A5232">
        <v>5231</v>
      </c>
    </row>
    <row r="5233" spans="1:1" x14ac:dyDescent="0.25">
      <c r="A5233">
        <v>5232</v>
      </c>
    </row>
    <row r="5234" spans="1:1" x14ac:dyDescent="0.25">
      <c r="A5234">
        <v>5233</v>
      </c>
    </row>
    <row r="5235" spans="1:1" x14ac:dyDescent="0.25">
      <c r="A5235">
        <v>5234</v>
      </c>
    </row>
    <row r="5236" spans="1:1" x14ac:dyDescent="0.25">
      <c r="A5236">
        <v>5235</v>
      </c>
    </row>
    <row r="5237" spans="1:1" x14ac:dyDescent="0.25">
      <c r="A5237">
        <v>5236</v>
      </c>
    </row>
    <row r="5238" spans="1:1" x14ac:dyDescent="0.25">
      <c r="A5238">
        <v>5237</v>
      </c>
    </row>
    <row r="5239" spans="1:1" x14ac:dyDescent="0.25">
      <c r="A5239">
        <v>5238</v>
      </c>
    </row>
    <row r="5240" spans="1:1" x14ac:dyDescent="0.25">
      <c r="A5240">
        <v>5239</v>
      </c>
    </row>
    <row r="5241" spans="1:1" x14ac:dyDescent="0.25">
      <c r="A5241">
        <v>5240</v>
      </c>
    </row>
    <row r="5242" spans="1:1" x14ac:dyDescent="0.25">
      <c r="A5242">
        <v>5241</v>
      </c>
    </row>
    <row r="5243" spans="1:1" x14ac:dyDescent="0.25">
      <c r="A5243">
        <v>5242</v>
      </c>
    </row>
    <row r="5244" spans="1:1" x14ac:dyDescent="0.25">
      <c r="A5244">
        <v>5243</v>
      </c>
    </row>
    <row r="5245" spans="1:1" x14ac:dyDescent="0.25">
      <c r="A5245">
        <v>5244</v>
      </c>
    </row>
    <row r="5246" spans="1:1" x14ac:dyDescent="0.25">
      <c r="A5246">
        <v>5245</v>
      </c>
    </row>
    <row r="5247" spans="1:1" x14ac:dyDescent="0.25">
      <c r="A5247">
        <v>5246</v>
      </c>
    </row>
    <row r="5248" spans="1:1" x14ac:dyDescent="0.25">
      <c r="A5248">
        <v>5247</v>
      </c>
    </row>
    <row r="5249" spans="1:1" x14ac:dyDescent="0.25">
      <c r="A5249">
        <v>5248</v>
      </c>
    </row>
    <row r="5250" spans="1:1" x14ac:dyDescent="0.25">
      <c r="A5250">
        <v>5249</v>
      </c>
    </row>
    <row r="5251" spans="1:1" x14ac:dyDescent="0.25">
      <c r="A5251">
        <v>5250</v>
      </c>
    </row>
    <row r="5252" spans="1:1" x14ac:dyDescent="0.25">
      <c r="A5252">
        <v>5251</v>
      </c>
    </row>
    <row r="5253" spans="1:1" x14ac:dyDescent="0.25">
      <c r="A5253">
        <v>5252</v>
      </c>
    </row>
    <row r="5254" spans="1:1" x14ac:dyDescent="0.25">
      <c r="A5254">
        <v>5253</v>
      </c>
    </row>
    <row r="5255" spans="1:1" x14ac:dyDescent="0.25">
      <c r="A5255">
        <v>5254</v>
      </c>
    </row>
    <row r="5256" spans="1:1" x14ac:dyDescent="0.25">
      <c r="A5256">
        <v>5255</v>
      </c>
    </row>
    <row r="5257" spans="1:1" x14ac:dyDescent="0.25">
      <c r="A5257">
        <v>5256</v>
      </c>
    </row>
    <row r="5258" spans="1:1" x14ac:dyDescent="0.25">
      <c r="A5258">
        <v>5257</v>
      </c>
    </row>
    <row r="5259" spans="1:1" x14ac:dyDescent="0.25">
      <c r="A5259">
        <v>5258</v>
      </c>
    </row>
    <row r="5260" spans="1:1" x14ac:dyDescent="0.25">
      <c r="A5260">
        <v>5259</v>
      </c>
    </row>
    <row r="5261" spans="1:1" x14ac:dyDescent="0.25">
      <c r="A5261">
        <v>5260</v>
      </c>
    </row>
    <row r="5262" spans="1:1" x14ac:dyDescent="0.25">
      <c r="A5262">
        <v>5261</v>
      </c>
    </row>
    <row r="5263" spans="1:1" x14ac:dyDescent="0.25">
      <c r="A5263">
        <v>5262</v>
      </c>
    </row>
    <row r="5264" spans="1:1" x14ac:dyDescent="0.25">
      <c r="A5264">
        <v>5263</v>
      </c>
    </row>
    <row r="5265" spans="1:1" x14ac:dyDescent="0.25">
      <c r="A5265">
        <v>5264</v>
      </c>
    </row>
    <row r="5266" spans="1:1" x14ac:dyDescent="0.25">
      <c r="A5266">
        <v>5265</v>
      </c>
    </row>
    <row r="5267" spans="1:1" x14ac:dyDescent="0.25">
      <c r="A5267">
        <v>5266</v>
      </c>
    </row>
    <row r="5268" spans="1:1" x14ac:dyDescent="0.25">
      <c r="A5268">
        <v>5267</v>
      </c>
    </row>
    <row r="5269" spans="1:1" x14ac:dyDescent="0.25">
      <c r="A5269">
        <v>5268</v>
      </c>
    </row>
    <row r="5270" spans="1:1" x14ac:dyDescent="0.25">
      <c r="A5270">
        <v>5269</v>
      </c>
    </row>
    <row r="5271" spans="1:1" x14ac:dyDescent="0.25">
      <c r="A5271">
        <v>5270</v>
      </c>
    </row>
    <row r="5272" spans="1:1" x14ac:dyDescent="0.25">
      <c r="A5272">
        <v>5271</v>
      </c>
    </row>
    <row r="5273" spans="1:1" x14ac:dyDescent="0.25">
      <c r="A5273">
        <v>5272</v>
      </c>
    </row>
    <row r="5274" spans="1:1" x14ac:dyDescent="0.25">
      <c r="A5274">
        <v>5273</v>
      </c>
    </row>
    <row r="5275" spans="1:1" x14ac:dyDescent="0.25">
      <c r="A5275">
        <v>5274</v>
      </c>
    </row>
    <row r="5276" spans="1:1" x14ac:dyDescent="0.25">
      <c r="A5276">
        <v>5275</v>
      </c>
    </row>
    <row r="5277" spans="1:1" x14ac:dyDescent="0.25">
      <c r="A5277">
        <v>5276</v>
      </c>
    </row>
    <row r="5278" spans="1:1" x14ac:dyDescent="0.25">
      <c r="A5278">
        <v>5277</v>
      </c>
    </row>
    <row r="5279" spans="1:1" x14ac:dyDescent="0.25">
      <c r="A5279">
        <v>5278</v>
      </c>
    </row>
    <row r="5280" spans="1:1" x14ac:dyDescent="0.25">
      <c r="A5280">
        <v>5279</v>
      </c>
    </row>
    <row r="5281" spans="1:1" x14ac:dyDescent="0.25">
      <c r="A5281">
        <v>5280</v>
      </c>
    </row>
    <row r="5282" spans="1:1" x14ac:dyDescent="0.25">
      <c r="A5282">
        <v>5281</v>
      </c>
    </row>
    <row r="5283" spans="1:1" x14ac:dyDescent="0.25">
      <c r="A5283">
        <v>5282</v>
      </c>
    </row>
    <row r="5284" spans="1:1" x14ac:dyDescent="0.25">
      <c r="A5284">
        <v>5283</v>
      </c>
    </row>
    <row r="5285" spans="1:1" x14ac:dyDescent="0.25">
      <c r="A5285">
        <v>5284</v>
      </c>
    </row>
    <row r="5286" spans="1:1" x14ac:dyDescent="0.25">
      <c r="A5286">
        <v>5285</v>
      </c>
    </row>
    <row r="5287" spans="1:1" x14ac:dyDescent="0.25">
      <c r="A5287">
        <v>5286</v>
      </c>
    </row>
    <row r="5288" spans="1:1" x14ac:dyDescent="0.25">
      <c r="A5288">
        <v>5287</v>
      </c>
    </row>
    <row r="5289" spans="1:1" x14ac:dyDescent="0.25">
      <c r="A5289">
        <v>5288</v>
      </c>
    </row>
    <row r="5290" spans="1:1" x14ac:dyDescent="0.25">
      <c r="A5290">
        <v>5289</v>
      </c>
    </row>
    <row r="5291" spans="1:1" x14ac:dyDescent="0.25">
      <c r="A5291">
        <v>5290</v>
      </c>
    </row>
    <row r="5292" spans="1:1" x14ac:dyDescent="0.25">
      <c r="A5292">
        <v>5291</v>
      </c>
    </row>
    <row r="5293" spans="1:1" x14ac:dyDescent="0.25">
      <c r="A5293">
        <v>5292</v>
      </c>
    </row>
    <row r="5294" spans="1:1" x14ac:dyDescent="0.25">
      <c r="A5294">
        <v>5293</v>
      </c>
    </row>
    <row r="5295" spans="1:1" x14ac:dyDescent="0.25">
      <c r="A5295">
        <v>5294</v>
      </c>
    </row>
    <row r="5296" spans="1:1" x14ac:dyDescent="0.25">
      <c r="A5296">
        <v>5295</v>
      </c>
    </row>
    <row r="5297" spans="1:1" x14ac:dyDescent="0.25">
      <c r="A5297">
        <v>5296</v>
      </c>
    </row>
    <row r="5298" spans="1:1" x14ac:dyDescent="0.25">
      <c r="A5298">
        <v>5297</v>
      </c>
    </row>
    <row r="5299" spans="1:1" x14ac:dyDescent="0.25">
      <c r="A5299">
        <v>5298</v>
      </c>
    </row>
    <row r="5300" spans="1:1" x14ac:dyDescent="0.25">
      <c r="A5300">
        <v>5299</v>
      </c>
    </row>
    <row r="5301" spans="1:1" x14ac:dyDescent="0.25">
      <c r="A5301">
        <v>5300</v>
      </c>
    </row>
    <row r="5302" spans="1:1" x14ac:dyDescent="0.25">
      <c r="A5302">
        <v>5301</v>
      </c>
    </row>
    <row r="5303" spans="1:1" x14ac:dyDescent="0.25">
      <c r="A5303">
        <v>5302</v>
      </c>
    </row>
    <row r="5304" spans="1:1" x14ac:dyDescent="0.25">
      <c r="A5304">
        <v>5303</v>
      </c>
    </row>
    <row r="5305" spans="1:1" x14ac:dyDescent="0.25">
      <c r="A5305">
        <v>5304</v>
      </c>
    </row>
    <row r="5306" spans="1:1" x14ac:dyDescent="0.25">
      <c r="A5306">
        <v>5305</v>
      </c>
    </row>
    <row r="5307" spans="1:1" x14ac:dyDescent="0.25">
      <c r="A5307">
        <v>5306</v>
      </c>
    </row>
    <row r="5308" spans="1:1" x14ac:dyDescent="0.25">
      <c r="A5308">
        <v>5307</v>
      </c>
    </row>
    <row r="5309" spans="1:1" x14ac:dyDescent="0.25">
      <c r="A5309">
        <v>5308</v>
      </c>
    </row>
    <row r="5310" spans="1:1" x14ac:dyDescent="0.25">
      <c r="A5310">
        <v>5309</v>
      </c>
    </row>
    <row r="5311" spans="1:1" x14ac:dyDescent="0.25">
      <c r="A5311">
        <v>5310</v>
      </c>
    </row>
    <row r="5312" spans="1:1" x14ac:dyDescent="0.25">
      <c r="A5312">
        <v>5311</v>
      </c>
    </row>
    <row r="5313" spans="1:1" x14ac:dyDescent="0.25">
      <c r="A5313">
        <v>5312</v>
      </c>
    </row>
    <row r="5314" spans="1:1" x14ac:dyDescent="0.25">
      <c r="A5314">
        <v>5313</v>
      </c>
    </row>
    <row r="5315" spans="1:1" x14ac:dyDescent="0.25">
      <c r="A5315">
        <v>5314</v>
      </c>
    </row>
    <row r="5316" spans="1:1" x14ac:dyDescent="0.25">
      <c r="A5316">
        <v>5315</v>
      </c>
    </row>
    <row r="5317" spans="1:1" x14ac:dyDescent="0.25">
      <c r="A5317">
        <v>5316</v>
      </c>
    </row>
    <row r="5318" spans="1:1" x14ac:dyDescent="0.25">
      <c r="A5318">
        <v>5317</v>
      </c>
    </row>
    <row r="5319" spans="1:1" x14ac:dyDescent="0.25">
      <c r="A5319">
        <v>5318</v>
      </c>
    </row>
    <row r="5320" spans="1:1" x14ac:dyDescent="0.25">
      <c r="A5320">
        <v>5319</v>
      </c>
    </row>
    <row r="5321" spans="1:1" x14ac:dyDescent="0.25">
      <c r="A5321">
        <v>5320</v>
      </c>
    </row>
    <row r="5322" spans="1:1" x14ac:dyDescent="0.25">
      <c r="A5322">
        <v>5321</v>
      </c>
    </row>
    <row r="5323" spans="1:1" x14ac:dyDescent="0.25">
      <c r="A5323">
        <v>5322</v>
      </c>
    </row>
    <row r="5324" spans="1:1" x14ac:dyDescent="0.25">
      <c r="A5324">
        <v>5323</v>
      </c>
    </row>
    <row r="5325" spans="1:1" x14ac:dyDescent="0.25">
      <c r="A5325">
        <v>5324</v>
      </c>
    </row>
    <row r="5326" spans="1:1" x14ac:dyDescent="0.25">
      <c r="A5326">
        <v>5325</v>
      </c>
    </row>
    <row r="5327" spans="1:1" x14ac:dyDescent="0.25">
      <c r="A5327">
        <v>5326</v>
      </c>
    </row>
    <row r="5328" spans="1:1" x14ac:dyDescent="0.25">
      <c r="A5328">
        <v>5327</v>
      </c>
    </row>
    <row r="5329" spans="1:1" x14ac:dyDescent="0.25">
      <c r="A5329">
        <v>5328</v>
      </c>
    </row>
    <row r="5330" spans="1:1" x14ac:dyDescent="0.25">
      <c r="A5330">
        <v>5329</v>
      </c>
    </row>
    <row r="5331" spans="1:1" x14ac:dyDescent="0.25">
      <c r="A5331">
        <v>5330</v>
      </c>
    </row>
    <row r="5332" spans="1:1" x14ac:dyDescent="0.25">
      <c r="A5332">
        <v>5331</v>
      </c>
    </row>
    <row r="5333" spans="1:1" x14ac:dyDescent="0.25">
      <c r="A5333">
        <v>5332</v>
      </c>
    </row>
    <row r="5334" spans="1:1" x14ac:dyDescent="0.25">
      <c r="A5334">
        <v>5333</v>
      </c>
    </row>
    <row r="5335" spans="1:1" x14ac:dyDescent="0.25">
      <c r="A5335">
        <v>5334</v>
      </c>
    </row>
    <row r="5336" spans="1:1" x14ac:dyDescent="0.25">
      <c r="A5336">
        <v>5335</v>
      </c>
    </row>
    <row r="5337" spans="1:1" x14ac:dyDescent="0.25">
      <c r="A5337">
        <v>5336</v>
      </c>
    </row>
    <row r="5338" spans="1:1" x14ac:dyDescent="0.25">
      <c r="A5338">
        <v>5337</v>
      </c>
    </row>
    <row r="5339" spans="1:1" x14ac:dyDescent="0.25">
      <c r="A5339">
        <v>5338</v>
      </c>
    </row>
    <row r="5340" spans="1:1" x14ac:dyDescent="0.25">
      <c r="A5340">
        <v>5339</v>
      </c>
    </row>
    <row r="5341" spans="1:1" x14ac:dyDescent="0.25">
      <c r="A5341">
        <v>5340</v>
      </c>
    </row>
    <row r="5342" spans="1:1" x14ac:dyDescent="0.25">
      <c r="A5342">
        <v>5341</v>
      </c>
    </row>
    <row r="5343" spans="1:1" x14ac:dyDescent="0.25">
      <c r="A5343">
        <v>5342</v>
      </c>
    </row>
    <row r="5344" spans="1:1" x14ac:dyDescent="0.25">
      <c r="A5344">
        <v>5343</v>
      </c>
    </row>
    <row r="5345" spans="1:1" x14ac:dyDescent="0.25">
      <c r="A5345">
        <v>5344</v>
      </c>
    </row>
    <row r="5346" spans="1:1" x14ac:dyDescent="0.25">
      <c r="A5346">
        <v>5345</v>
      </c>
    </row>
    <row r="5347" spans="1:1" x14ac:dyDescent="0.25">
      <c r="A5347">
        <v>5346</v>
      </c>
    </row>
    <row r="5348" spans="1:1" x14ac:dyDescent="0.25">
      <c r="A5348">
        <v>5347</v>
      </c>
    </row>
    <row r="5349" spans="1:1" x14ac:dyDescent="0.25">
      <c r="A5349">
        <v>5348</v>
      </c>
    </row>
    <row r="5350" spans="1:1" x14ac:dyDescent="0.25">
      <c r="A5350">
        <v>5349</v>
      </c>
    </row>
    <row r="5351" spans="1:1" x14ac:dyDescent="0.25">
      <c r="A5351">
        <v>5350</v>
      </c>
    </row>
    <row r="5352" spans="1:1" x14ac:dyDescent="0.25">
      <c r="A5352">
        <v>5351</v>
      </c>
    </row>
    <row r="5353" spans="1:1" x14ac:dyDescent="0.25">
      <c r="A5353">
        <v>5352</v>
      </c>
    </row>
    <row r="5354" spans="1:1" x14ac:dyDescent="0.25">
      <c r="A5354">
        <v>5353</v>
      </c>
    </row>
    <row r="5355" spans="1:1" x14ac:dyDescent="0.25">
      <c r="A5355">
        <v>5354</v>
      </c>
    </row>
    <row r="5356" spans="1:1" x14ac:dyDescent="0.25">
      <c r="A5356">
        <v>5355</v>
      </c>
    </row>
    <row r="5357" spans="1:1" x14ac:dyDescent="0.25">
      <c r="A5357">
        <v>5356</v>
      </c>
    </row>
    <row r="5358" spans="1:1" x14ac:dyDescent="0.25">
      <c r="A5358">
        <v>5357</v>
      </c>
    </row>
    <row r="5359" spans="1:1" x14ac:dyDescent="0.25">
      <c r="A5359">
        <v>5358</v>
      </c>
    </row>
    <row r="5360" spans="1:1" x14ac:dyDescent="0.25">
      <c r="A5360">
        <v>5359</v>
      </c>
    </row>
    <row r="5361" spans="1:1" x14ac:dyDescent="0.25">
      <c r="A5361">
        <v>5360</v>
      </c>
    </row>
    <row r="5362" spans="1:1" x14ac:dyDescent="0.25">
      <c r="A5362">
        <v>5361</v>
      </c>
    </row>
    <row r="5363" spans="1:1" x14ac:dyDescent="0.25">
      <c r="A5363">
        <v>5362</v>
      </c>
    </row>
    <row r="5364" spans="1:1" x14ac:dyDescent="0.25">
      <c r="A5364">
        <v>5363</v>
      </c>
    </row>
    <row r="5365" spans="1:1" x14ac:dyDescent="0.25">
      <c r="A5365">
        <v>5364</v>
      </c>
    </row>
    <row r="5366" spans="1:1" x14ac:dyDescent="0.25">
      <c r="A5366">
        <v>5365</v>
      </c>
    </row>
    <row r="5367" spans="1:1" x14ac:dyDescent="0.25">
      <c r="A5367">
        <v>5366</v>
      </c>
    </row>
    <row r="5368" spans="1:1" x14ac:dyDescent="0.25">
      <c r="A5368">
        <v>5367</v>
      </c>
    </row>
    <row r="5369" spans="1:1" x14ac:dyDescent="0.25">
      <c r="A5369">
        <v>5368</v>
      </c>
    </row>
    <row r="5370" spans="1:1" x14ac:dyDescent="0.25">
      <c r="A5370">
        <v>5369</v>
      </c>
    </row>
    <row r="5371" spans="1:1" x14ac:dyDescent="0.25">
      <c r="A5371">
        <v>5370</v>
      </c>
    </row>
    <row r="5372" spans="1:1" x14ac:dyDescent="0.25">
      <c r="A5372">
        <v>5371</v>
      </c>
    </row>
    <row r="5373" spans="1:1" x14ac:dyDescent="0.25">
      <c r="A5373">
        <v>5372</v>
      </c>
    </row>
    <row r="5374" spans="1:1" x14ac:dyDescent="0.25">
      <c r="A5374">
        <v>5373</v>
      </c>
    </row>
    <row r="5375" spans="1:1" x14ac:dyDescent="0.25">
      <c r="A5375">
        <v>5374</v>
      </c>
    </row>
    <row r="5376" spans="1:1" x14ac:dyDescent="0.25">
      <c r="A5376">
        <v>5375</v>
      </c>
    </row>
    <row r="5377" spans="1:1" x14ac:dyDescent="0.25">
      <c r="A5377">
        <v>5376</v>
      </c>
    </row>
    <row r="5378" spans="1:1" x14ac:dyDescent="0.25">
      <c r="A5378">
        <v>5377</v>
      </c>
    </row>
    <row r="5379" spans="1:1" x14ac:dyDescent="0.25">
      <c r="A5379">
        <v>5378</v>
      </c>
    </row>
    <row r="5380" spans="1:1" x14ac:dyDescent="0.25">
      <c r="A5380">
        <v>5379</v>
      </c>
    </row>
    <row r="5381" spans="1:1" x14ac:dyDescent="0.25">
      <c r="A5381">
        <v>5380</v>
      </c>
    </row>
    <row r="5382" spans="1:1" x14ac:dyDescent="0.25">
      <c r="A5382">
        <v>5381</v>
      </c>
    </row>
    <row r="5383" spans="1:1" x14ac:dyDescent="0.25">
      <c r="A5383">
        <v>5382</v>
      </c>
    </row>
    <row r="5384" spans="1:1" x14ac:dyDescent="0.25">
      <c r="A5384">
        <v>5383</v>
      </c>
    </row>
    <row r="5385" spans="1:1" x14ac:dyDescent="0.25">
      <c r="A5385">
        <v>5384</v>
      </c>
    </row>
    <row r="5386" spans="1:1" x14ac:dyDescent="0.25">
      <c r="A5386">
        <v>5385</v>
      </c>
    </row>
    <row r="5387" spans="1:1" x14ac:dyDescent="0.25">
      <c r="A5387">
        <v>5386</v>
      </c>
    </row>
    <row r="5388" spans="1:1" x14ac:dyDescent="0.25">
      <c r="A5388">
        <v>5387</v>
      </c>
    </row>
    <row r="5389" spans="1:1" x14ac:dyDescent="0.25">
      <c r="A5389">
        <v>5388</v>
      </c>
    </row>
    <row r="5390" spans="1:1" x14ac:dyDescent="0.25">
      <c r="A5390">
        <v>5389</v>
      </c>
    </row>
    <row r="5391" spans="1:1" x14ac:dyDescent="0.25">
      <c r="A5391">
        <v>5390</v>
      </c>
    </row>
    <row r="5392" spans="1:1" x14ac:dyDescent="0.25">
      <c r="A5392">
        <v>5391</v>
      </c>
    </row>
    <row r="5393" spans="1:1" x14ac:dyDescent="0.25">
      <c r="A5393">
        <v>5392</v>
      </c>
    </row>
    <row r="5394" spans="1:1" x14ac:dyDescent="0.25">
      <c r="A5394">
        <v>5393</v>
      </c>
    </row>
    <row r="5395" spans="1:1" x14ac:dyDescent="0.25">
      <c r="A5395">
        <v>5394</v>
      </c>
    </row>
    <row r="5396" spans="1:1" x14ac:dyDescent="0.25">
      <c r="A5396">
        <v>5395</v>
      </c>
    </row>
    <row r="5397" spans="1:1" x14ac:dyDescent="0.25">
      <c r="A5397">
        <v>5396</v>
      </c>
    </row>
    <row r="5398" spans="1:1" x14ac:dyDescent="0.25">
      <c r="A5398">
        <v>5397</v>
      </c>
    </row>
    <row r="5399" spans="1:1" x14ac:dyDescent="0.25">
      <c r="A5399">
        <v>5398</v>
      </c>
    </row>
    <row r="5400" spans="1:1" x14ac:dyDescent="0.25">
      <c r="A5400">
        <v>5399</v>
      </c>
    </row>
    <row r="5401" spans="1:1" x14ac:dyDescent="0.25">
      <c r="A5401">
        <v>5400</v>
      </c>
    </row>
    <row r="5402" spans="1:1" x14ac:dyDescent="0.25">
      <c r="A5402">
        <v>5401</v>
      </c>
    </row>
    <row r="5403" spans="1:1" x14ac:dyDescent="0.25">
      <c r="A5403">
        <v>5402</v>
      </c>
    </row>
    <row r="5404" spans="1:1" x14ac:dyDescent="0.25">
      <c r="A5404">
        <v>5403</v>
      </c>
    </row>
    <row r="5405" spans="1:1" x14ac:dyDescent="0.25">
      <c r="A5405">
        <v>5404</v>
      </c>
    </row>
    <row r="5406" spans="1:1" x14ac:dyDescent="0.25">
      <c r="A5406">
        <v>5405</v>
      </c>
    </row>
    <row r="5407" spans="1:1" x14ac:dyDescent="0.25">
      <c r="A5407">
        <v>5406</v>
      </c>
    </row>
    <row r="5408" spans="1:1" x14ac:dyDescent="0.25">
      <c r="A5408">
        <v>5407</v>
      </c>
    </row>
    <row r="5409" spans="1:1" x14ac:dyDescent="0.25">
      <c r="A5409">
        <v>5408</v>
      </c>
    </row>
    <row r="5410" spans="1:1" x14ac:dyDescent="0.25">
      <c r="A5410">
        <v>5409</v>
      </c>
    </row>
    <row r="5411" spans="1:1" x14ac:dyDescent="0.25">
      <c r="A5411">
        <v>5410</v>
      </c>
    </row>
    <row r="5412" spans="1:1" x14ac:dyDescent="0.25">
      <c r="A5412">
        <v>5411</v>
      </c>
    </row>
    <row r="5413" spans="1:1" x14ac:dyDescent="0.25">
      <c r="A5413">
        <v>5412</v>
      </c>
    </row>
    <row r="5414" spans="1:1" x14ac:dyDescent="0.25">
      <c r="A5414">
        <v>5413</v>
      </c>
    </row>
    <row r="5415" spans="1:1" x14ac:dyDescent="0.25">
      <c r="A5415">
        <v>5414</v>
      </c>
    </row>
    <row r="5416" spans="1:1" x14ac:dyDescent="0.25">
      <c r="A5416">
        <v>5415</v>
      </c>
    </row>
    <row r="5417" spans="1:1" x14ac:dyDescent="0.25">
      <c r="A5417">
        <v>5416</v>
      </c>
    </row>
    <row r="5418" spans="1:1" x14ac:dyDescent="0.25">
      <c r="A5418">
        <v>5417</v>
      </c>
    </row>
    <row r="5419" spans="1:1" x14ac:dyDescent="0.25">
      <c r="A5419">
        <v>5418</v>
      </c>
    </row>
    <row r="5420" spans="1:1" x14ac:dyDescent="0.25">
      <c r="A5420">
        <v>5419</v>
      </c>
    </row>
    <row r="5421" spans="1:1" x14ac:dyDescent="0.25">
      <c r="A5421">
        <v>5420</v>
      </c>
    </row>
    <row r="5422" spans="1:1" x14ac:dyDescent="0.25">
      <c r="A5422">
        <v>5421</v>
      </c>
    </row>
    <row r="5423" spans="1:1" x14ac:dyDescent="0.25">
      <c r="A5423">
        <v>5422</v>
      </c>
    </row>
    <row r="5424" spans="1:1" x14ac:dyDescent="0.25">
      <c r="A5424">
        <v>5423</v>
      </c>
    </row>
    <row r="5425" spans="1:1" x14ac:dyDescent="0.25">
      <c r="A5425">
        <v>5424</v>
      </c>
    </row>
    <row r="5426" spans="1:1" x14ac:dyDescent="0.25">
      <c r="A5426">
        <v>5425</v>
      </c>
    </row>
    <row r="5427" spans="1:1" x14ac:dyDescent="0.25">
      <c r="A5427">
        <v>5426</v>
      </c>
    </row>
    <row r="5428" spans="1:1" x14ac:dyDescent="0.25">
      <c r="A5428">
        <v>5427</v>
      </c>
    </row>
    <row r="5429" spans="1:1" x14ac:dyDescent="0.25">
      <c r="A5429">
        <v>5428</v>
      </c>
    </row>
    <row r="5430" spans="1:1" x14ac:dyDescent="0.25">
      <c r="A5430">
        <v>5429</v>
      </c>
    </row>
    <row r="5431" spans="1:1" x14ac:dyDescent="0.25">
      <c r="A5431">
        <v>5430</v>
      </c>
    </row>
    <row r="5432" spans="1:1" x14ac:dyDescent="0.25">
      <c r="A5432">
        <v>5431</v>
      </c>
    </row>
    <row r="5433" spans="1:1" x14ac:dyDescent="0.25">
      <c r="A5433">
        <v>5432</v>
      </c>
    </row>
    <row r="5434" spans="1:1" x14ac:dyDescent="0.25">
      <c r="A5434">
        <v>5433</v>
      </c>
    </row>
    <row r="5435" spans="1:1" x14ac:dyDescent="0.25">
      <c r="A5435">
        <v>5434</v>
      </c>
    </row>
    <row r="5436" spans="1:1" x14ac:dyDescent="0.25">
      <c r="A5436">
        <v>5435</v>
      </c>
    </row>
    <row r="5437" spans="1:1" x14ac:dyDescent="0.25">
      <c r="A5437">
        <v>5436</v>
      </c>
    </row>
    <row r="5438" spans="1:1" x14ac:dyDescent="0.25">
      <c r="A5438">
        <v>5437</v>
      </c>
    </row>
    <row r="5439" spans="1:1" x14ac:dyDescent="0.25">
      <c r="A5439">
        <v>5438</v>
      </c>
    </row>
    <row r="5440" spans="1:1" x14ac:dyDescent="0.25">
      <c r="A5440">
        <v>5439</v>
      </c>
    </row>
    <row r="5441" spans="1:1" x14ac:dyDescent="0.25">
      <c r="A5441">
        <v>5440</v>
      </c>
    </row>
    <row r="5442" spans="1:1" x14ac:dyDescent="0.25">
      <c r="A5442">
        <v>5441</v>
      </c>
    </row>
    <row r="5443" spans="1:1" x14ac:dyDescent="0.25">
      <c r="A5443">
        <v>5442</v>
      </c>
    </row>
    <row r="5444" spans="1:1" x14ac:dyDescent="0.25">
      <c r="A5444">
        <v>5443</v>
      </c>
    </row>
    <row r="5445" spans="1:1" x14ac:dyDescent="0.25">
      <c r="A5445">
        <v>5444</v>
      </c>
    </row>
    <row r="5446" spans="1:1" x14ac:dyDescent="0.25">
      <c r="A5446">
        <v>5445</v>
      </c>
    </row>
    <row r="5447" spans="1:1" x14ac:dyDescent="0.25">
      <c r="A5447">
        <v>5446</v>
      </c>
    </row>
    <row r="5448" spans="1:1" x14ac:dyDescent="0.25">
      <c r="A5448">
        <v>5447</v>
      </c>
    </row>
    <row r="5449" spans="1:1" x14ac:dyDescent="0.25">
      <c r="A5449">
        <v>5448</v>
      </c>
    </row>
    <row r="5450" spans="1:1" x14ac:dyDescent="0.25">
      <c r="A5450">
        <v>5449</v>
      </c>
    </row>
    <row r="5451" spans="1:1" x14ac:dyDescent="0.25">
      <c r="A5451">
        <v>5450</v>
      </c>
    </row>
    <row r="5452" spans="1:1" x14ac:dyDescent="0.25">
      <c r="A5452">
        <v>5451</v>
      </c>
    </row>
    <row r="5453" spans="1:1" x14ac:dyDescent="0.25">
      <c r="A5453">
        <v>5452</v>
      </c>
    </row>
    <row r="5454" spans="1:1" x14ac:dyDescent="0.25">
      <c r="A5454">
        <v>5453</v>
      </c>
    </row>
    <row r="5455" spans="1:1" x14ac:dyDescent="0.25">
      <c r="A5455">
        <v>5454</v>
      </c>
    </row>
    <row r="5456" spans="1:1" x14ac:dyDescent="0.25">
      <c r="A5456">
        <v>5455</v>
      </c>
    </row>
    <row r="5457" spans="1:1" x14ac:dyDescent="0.25">
      <c r="A5457">
        <v>5456</v>
      </c>
    </row>
    <row r="5458" spans="1:1" x14ac:dyDescent="0.25">
      <c r="A5458">
        <v>5457</v>
      </c>
    </row>
    <row r="5459" spans="1:1" x14ac:dyDescent="0.25">
      <c r="A5459">
        <v>5458</v>
      </c>
    </row>
    <row r="5460" spans="1:1" x14ac:dyDescent="0.25">
      <c r="A5460">
        <v>5459</v>
      </c>
    </row>
    <row r="5461" spans="1:1" x14ac:dyDescent="0.25">
      <c r="A5461">
        <v>5460</v>
      </c>
    </row>
    <row r="5462" spans="1:1" x14ac:dyDescent="0.25">
      <c r="A5462">
        <v>5461</v>
      </c>
    </row>
    <row r="5463" spans="1:1" x14ac:dyDescent="0.25">
      <c r="A5463">
        <v>5462</v>
      </c>
    </row>
    <row r="5464" spans="1:1" x14ac:dyDescent="0.25">
      <c r="A5464">
        <v>5463</v>
      </c>
    </row>
    <row r="5465" spans="1:1" x14ac:dyDescent="0.25">
      <c r="A5465">
        <v>5464</v>
      </c>
    </row>
    <row r="5466" spans="1:1" x14ac:dyDescent="0.25">
      <c r="A5466">
        <v>5465</v>
      </c>
    </row>
    <row r="5467" spans="1:1" x14ac:dyDescent="0.25">
      <c r="A5467">
        <v>5466</v>
      </c>
    </row>
    <row r="5468" spans="1:1" x14ac:dyDescent="0.25">
      <c r="A5468">
        <v>5467</v>
      </c>
    </row>
    <row r="5469" spans="1:1" x14ac:dyDescent="0.25">
      <c r="A5469">
        <v>5468</v>
      </c>
    </row>
    <row r="5470" spans="1:1" x14ac:dyDescent="0.25">
      <c r="A5470">
        <v>5469</v>
      </c>
    </row>
    <row r="5471" spans="1:1" x14ac:dyDescent="0.25">
      <c r="A5471">
        <v>5470</v>
      </c>
    </row>
    <row r="5472" spans="1:1" x14ac:dyDescent="0.25">
      <c r="A5472">
        <v>5471</v>
      </c>
    </row>
    <row r="5473" spans="1:1" x14ac:dyDescent="0.25">
      <c r="A5473">
        <v>5472</v>
      </c>
    </row>
    <row r="5474" spans="1:1" x14ac:dyDescent="0.25">
      <c r="A5474">
        <v>5473</v>
      </c>
    </row>
    <row r="5475" spans="1:1" x14ac:dyDescent="0.25">
      <c r="A5475">
        <v>5474</v>
      </c>
    </row>
    <row r="5476" spans="1:1" x14ac:dyDescent="0.25">
      <c r="A5476">
        <v>5475</v>
      </c>
    </row>
    <row r="5477" spans="1:1" x14ac:dyDescent="0.25">
      <c r="A5477">
        <v>5476</v>
      </c>
    </row>
    <row r="5478" spans="1:1" x14ac:dyDescent="0.25">
      <c r="A5478">
        <v>5477</v>
      </c>
    </row>
    <row r="5479" spans="1:1" x14ac:dyDescent="0.25">
      <c r="A5479">
        <v>5478</v>
      </c>
    </row>
    <row r="5480" spans="1:1" x14ac:dyDescent="0.25">
      <c r="A5480">
        <v>5479</v>
      </c>
    </row>
    <row r="5481" spans="1:1" x14ac:dyDescent="0.25">
      <c r="A5481">
        <v>5480</v>
      </c>
    </row>
    <row r="5482" spans="1:1" x14ac:dyDescent="0.25">
      <c r="A5482">
        <v>5481</v>
      </c>
    </row>
    <row r="5483" spans="1:1" x14ac:dyDescent="0.25">
      <c r="A5483">
        <v>5482</v>
      </c>
    </row>
    <row r="5484" spans="1:1" x14ac:dyDescent="0.25">
      <c r="A5484">
        <v>5483</v>
      </c>
    </row>
    <row r="5485" spans="1:1" x14ac:dyDescent="0.25">
      <c r="A5485">
        <v>5484</v>
      </c>
    </row>
    <row r="5486" spans="1:1" x14ac:dyDescent="0.25">
      <c r="A5486">
        <v>5485</v>
      </c>
    </row>
    <row r="5487" spans="1:1" x14ac:dyDescent="0.25">
      <c r="A5487">
        <v>5486</v>
      </c>
    </row>
    <row r="5488" spans="1:1" x14ac:dyDescent="0.25">
      <c r="A5488">
        <v>5487</v>
      </c>
    </row>
    <row r="5489" spans="1:1" x14ac:dyDescent="0.25">
      <c r="A5489">
        <v>5488</v>
      </c>
    </row>
    <row r="5490" spans="1:1" x14ac:dyDescent="0.25">
      <c r="A5490">
        <v>5489</v>
      </c>
    </row>
    <row r="5491" spans="1:1" x14ac:dyDescent="0.25">
      <c r="A5491">
        <v>5490</v>
      </c>
    </row>
    <row r="5492" spans="1:1" x14ac:dyDescent="0.25">
      <c r="A5492">
        <v>5491</v>
      </c>
    </row>
    <row r="5493" spans="1:1" x14ac:dyDescent="0.25">
      <c r="A5493">
        <v>5492</v>
      </c>
    </row>
    <row r="5494" spans="1:1" x14ac:dyDescent="0.25">
      <c r="A5494">
        <v>5493</v>
      </c>
    </row>
    <row r="5495" spans="1:1" x14ac:dyDescent="0.25">
      <c r="A5495">
        <v>5494</v>
      </c>
    </row>
    <row r="5496" spans="1:1" x14ac:dyDescent="0.25">
      <c r="A5496">
        <v>5495</v>
      </c>
    </row>
    <row r="5497" spans="1:1" x14ac:dyDescent="0.25">
      <c r="A5497">
        <v>5496</v>
      </c>
    </row>
    <row r="5498" spans="1:1" x14ac:dyDescent="0.25">
      <c r="A5498">
        <v>5497</v>
      </c>
    </row>
    <row r="5499" spans="1:1" x14ac:dyDescent="0.25">
      <c r="A5499">
        <v>5498</v>
      </c>
    </row>
    <row r="5500" spans="1:1" x14ac:dyDescent="0.25">
      <c r="A5500">
        <v>5499</v>
      </c>
    </row>
    <row r="5501" spans="1:1" x14ac:dyDescent="0.25">
      <c r="A5501">
        <v>5500</v>
      </c>
    </row>
    <row r="5502" spans="1:1" x14ac:dyDescent="0.25">
      <c r="A5502">
        <v>5501</v>
      </c>
    </row>
    <row r="5503" spans="1:1" x14ac:dyDescent="0.25">
      <c r="A5503">
        <v>5502</v>
      </c>
    </row>
    <row r="5504" spans="1:1" x14ac:dyDescent="0.25">
      <c r="A5504">
        <v>5503</v>
      </c>
    </row>
    <row r="5505" spans="1:1" x14ac:dyDescent="0.25">
      <c r="A5505">
        <v>5504</v>
      </c>
    </row>
    <row r="5506" spans="1:1" x14ac:dyDescent="0.25">
      <c r="A5506">
        <v>5505</v>
      </c>
    </row>
    <row r="5507" spans="1:1" x14ac:dyDescent="0.25">
      <c r="A5507">
        <v>5506</v>
      </c>
    </row>
    <row r="5508" spans="1:1" x14ac:dyDescent="0.25">
      <c r="A5508">
        <v>5507</v>
      </c>
    </row>
    <row r="5509" spans="1:1" x14ac:dyDescent="0.25">
      <c r="A5509">
        <v>5508</v>
      </c>
    </row>
    <row r="5510" spans="1:1" x14ac:dyDescent="0.25">
      <c r="A5510">
        <v>5509</v>
      </c>
    </row>
    <row r="5511" spans="1:1" x14ac:dyDescent="0.25">
      <c r="A5511">
        <v>5510</v>
      </c>
    </row>
    <row r="5512" spans="1:1" x14ac:dyDescent="0.25">
      <c r="A5512">
        <v>5511</v>
      </c>
    </row>
    <row r="5513" spans="1:1" x14ac:dyDescent="0.25">
      <c r="A5513">
        <v>5512</v>
      </c>
    </row>
    <row r="5514" spans="1:1" x14ac:dyDescent="0.25">
      <c r="A5514">
        <v>5513</v>
      </c>
    </row>
    <row r="5515" spans="1:1" x14ac:dyDescent="0.25">
      <c r="A5515">
        <v>5514</v>
      </c>
    </row>
    <row r="5516" spans="1:1" x14ac:dyDescent="0.25">
      <c r="A5516">
        <v>5515</v>
      </c>
    </row>
    <row r="5517" spans="1:1" x14ac:dyDescent="0.25">
      <c r="A5517">
        <v>5516</v>
      </c>
    </row>
    <row r="5518" spans="1:1" x14ac:dyDescent="0.25">
      <c r="A5518">
        <v>5517</v>
      </c>
    </row>
    <row r="5519" spans="1:1" x14ac:dyDescent="0.25">
      <c r="A5519">
        <v>5518</v>
      </c>
    </row>
    <row r="5520" spans="1:1" x14ac:dyDescent="0.25">
      <c r="A5520">
        <v>5519</v>
      </c>
    </row>
    <row r="5521" spans="1:1" x14ac:dyDescent="0.25">
      <c r="A5521">
        <v>5520</v>
      </c>
    </row>
    <row r="5522" spans="1:1" x14ac:dyDescent="0.25">
      <c r="A5522">
        <v>5521</v>
      </c>
    </row>
    <row r="5523" spans="1:1" x14ac:dyDescent="0.25">
      <c r="A5523">
        <v>5522</v>
      </c>
    </row>
    <row r="5524" spans="1:1" x14ac:dyDescent="0.25">
      <c r="A5524">
        <v>5523</v>
      </c>
    </row>
    <row r="5525" spans="1:1" x14ac:dyDescent="0.25">
      <c r="A5525">
        <v>5524</v>
      </c>
    </row>
    <row r="5526" spans="1:1" x14ac:dyDescent="0.25">
      <c r="A5526">
        <v>5525</v>
      </c>
    </row>
    <row r="5527" spans="1:1" x14ac:dyDescent="0.25">
      <c r="A5527">
        <v>5526</v>
      </c>
    </row>
    <row r="5528" spans="1:1" x14ac:dyDescent="0.25">
      <c r="A5528">
        <v>5527</v>
      </c>
    </row>
    <row r="5529" spans="1:1" x14ac:dyDescent="0.25">
      <c r="A5529">
        <v>5528</v>
      </c>
    </row>
    <row r="5530" spans="1:1" x14ac:dyDescent="0.25">
      <c r="A5530">
        <v>5529</v>
      </c>
    </row>
    <row r="5531" spans="1:1" x14ac:dyDescent="0.25">
      <c r="A5531">
        <v>5530</v>
      </c>
    </row>
    <row r="5532" spans="1:1" x14ac:dyDescent="0.25">
      <c r="A5532">
        <v>5531</v>
      </c>
    </row>
    <row r="5533" spans="1:1" x14ac:dyDescent="0.25">
      <c r="A5533">
        <v>5532</v>
      </c>
    </row>
    <row r="5534" spans="1:1" x14ac:dyDescent="0.25">
      <c r="A5534">
        <v>5533</v>
      </c>
    </row>
    <row r="5535" spans="1:1" x14ac:dyDescent="0.25">
      <c r="A5535">
        <v>5534</v>
      </c>
    </row>
    <row r="5536" spans="1:1" x14ac:dyDescent="0.25">
      <c r="A5536">
        <v>5535</v>
      </c>
    </row>
    <row r="5537" spans="1:1" x14ac:dyDescent="0.25">
      <c r="A5537">
        <v>5536</v>
      </c>
    </row>
    <row r="5538" spans="1:1" x14ac:dyDescent="0.25">
      <c r="A5538">
        <v>5537</v>
      </c>
    </row>
    <row r="5539" spans="1:1" x14ac:dyDescent="0.25">
      <c r="A5539">
        <v>5538</v>
      </c>
    </row>
    <row r="5540" spans="1:1" x14ac:dyDescent="0.25">
      <c r="A5540">
        <v>5539</v>
      </c>
    </row>
    <row r="5541" spans="1:1" x14ac:dyDescent="0.25">
      <c r="A5541">
        <v>5540</v>
      </c>
    </row>
    <row r="5542" spans="1:1" x14ac:dyDescent="0.25">
      <c r="A5542">
        <v>5541</v>
      </c>
    </row>
    <row r="5543" spans="1:1" x14ac:dyDescent="0.25">
      <c r="A5543">
        <v>5542</v>
      </c>
    </row>
    <row r="5544" spans="1:1" x14ac:dyDescent="0.25">
      <c r="A5544">
        <v>5543</v>
      </c>
    </row>
    <row r="5545" spans="1:1" x14ac:dyDescent="0.25">
      <c r="A5545">
        <v>5544</v>
      </c>
    </row>
    <row r="5546" spans="1:1" x14ac:dyDescent="0.25">
      <c r="A5546">
        <v>5545</v>
      </c>
    </row>
    <row r="5547" spans="1:1" x14ac:dyDescent="0.25">
      <c r="A5547">
        <v>5546</v>
      </c>
    </row>
    <row r="5548" spans="1:1" x14ac:dyDescent="0.25">
      <c r="A5548">
        <v>5547</v>
      </c>
    </row>
    <row r="5549" spans="1:1" x14ac:dyDescent="0.25">
      <c r="A5549">
        <v>5548</v>
      </c>
    </row>
    <row r="5550" spans="1:1" x14ac:dyDescent="0.25">
      <c r="A5550">
        <v>5549</v>
      </c>
    </row>
    <row r="5551" spans="1:1" x14ac:dyDescent="0.25">
      <c r="A5551">
        <v>5550</v>
      </c>
    </row>
    <row r="5552" spans="1:1" x14ac:dyDescent="0.25">
      <c r="A5552">
        <v>5551</v>
      </c>
    </row>
    <row r="5553" spans="1:1" x14ac:dyDescent="0.25">
      <c r="A5553">
        <v>5552</v>
      </c>
    </row>
    <row r="5554" spans="1:1" x14ac:dyDescent="0.25">
      <c r="A5554">
        <v>5553</v>
      </c>
    </row>
    <row r="5555" spans="1:1" x14ac:dyDescent="0.25">
      <c r="A5555">
        <v>5554</v>
      </c>
    </row>
    <row r="5556" spans="1:1" x14ac:dyDescent="0.25">
      <c r="A5556">
        <v>5555</v>
      </c>
    </row>
    <row r="5557" spans="1:1" x14ac:dyDescent="0.25">
      <c r="A5557">
        <v>5556</v>
      </c>
    </row>
    <row r="5558" spans="1:1" x14ac:dyDescent="0.25">
      <c r="A5558">
        <v>5557</v>
      </c>
    </row>
    <row r="5559" spans="1:1" x14ac:dyDescent="0.25">
      <c r="A5559">
        <v>5558</v>
      </c>
    </row>
    <row r="5560" spans="1:1" x14ac:dyDescent="0.25">
      <c r="A5560">
        <v>5559</v>
      </c>
    </row>
    <row r="5561" spans="1:1" x14ac:dyDescent="0.25">
      <c r="A5561">
        <v>5560</v>
      </c>
    </row>
    <row r="5562" spans="1:1" x14ac:dyDescent="0.25">
      <c r="A5562">
        <v>5561</v>
      </c>
    </row>
    <row r="5563" spans="1:1" x14ac:dyDescent="0.25">
      <c r="A5563">
        <v>5562</v>
      </c>
    </row>
    <row r="5564" spans="1:1" x14ac:dyDescent="0.25">
      <c r="A5564">
        <v>5563</v>
      </c>
    </row>
    <row r="5565" spans="1:1" x14ac:dyDescent="0.25">
      <c r="A5565">
        <v>5564</v>
      </c>
    </row>
    <row r="5566" spans="1:1" x14ac:dyDescent="0.25">
      <c r="A5566">
        <v>5565</v>
      </c>
    </row>
    <row r="5567" spans="1:1" x14ac:dyDescent="0.25">
      <c r="A5567">
        <v>5566</v>
      </c>
    </row>
    <row r="5568" spans="1:1" x14ac:dyDescent="0.25">
      <c r="A5568">
        <v>5567</v>
      </c>
    </row>
    <row r="5569" spans="1:1" x14ac:dyDescent="0.25">
      <c r="A5569">
        <v>5568</v>
      </c>
    </row>
    <row r="5570" spans="1:1" x14ac:dyDescent="0.25">
      <c r="A5570">
        <v>5569</v>
      </c>
    </row>
    <row r="5571" spans="1:1" x14ac:dyDescent="0.25">
      <c r="A5571">
        <v>5570</v>
      </c>
    </row>
    <row r="5572" spans="1:1" x14ac:dyDescent="0.25">
      <c r="A5572">
        <v>5571</v>
      </c>
    </row>
    <row r="5573" spans="1:1" x14ac:dyDescent="0.25">
      <c r="A5573">
        <v>5572</v>
      </c>
    </row>
    <row r="5574" spans="1:1" x14ac:dyDescent="0.25">
      <c r="A5574">
        <v>5573</v>
      </c>
    </row>
    <row r="5575" spans="1:1" x14ac:dyDescent="0.25">
      <c r="A5575">
        <v>5574</v>
      </c>
    </row>
    <row r="5576" spans="1:1" x14ac:dyDescent="0.25">
      <c r="A5576">
        <v>5575</v>
      </c>
    </row>
    <row r="5577" spans="1:1" x14ac:dyDescent="0.25">
      <c r="A5577">
        <v>5576</v>
      </c>
    </row>
    <row r="5578" spans="1:1" x14ac:dyDescent="0.25">
      <c r="A5578">
        <v>5577</v>
      </c>
    </row>
    <row r="5579" spans="1:1" x14ac:dyDescent="0.25">
      <c r="A5579">
        <v>5578</v>
      </c>
    </row>
    <row r="5580" spans="1:1" x14ac:dyDescent="0.25">
      <c r="A5580">
        <v>5579</v>
      </c>
    </row>
    <row r="5581" spans="1:1" x14ac:dyDescent="0.25">
      <c r="A5581">
        <v>5580</v>
      </c>
    </row>
    <row r="5582" spans="1:1" x14ac:dyDescent="0.25">
      <c r="A5582">
        <v>5581</v>
      </c>
    </row>
    <row r="5583" spans="1:1" x14ac:dyDescent="0.25">
      <c r="A5583">
        <v>5582</v>
      </c>
    </row>
    <row r="5584" spans="1:1" x14ac:dyDescent="0.25">
      <c r="A5584">
        <v>5583</v>
      </c>
    </row>
    <row r="5585" spans="1:1" x14ac:dyDescent="0.25">
      <c r="A5585">
        <v>5584</v>
      </c>
    </row>
    <row r="5586" spans="1:1" x14ac:dyDescent="0.25">
      <c r="A5586">
        <v>5585</v>
      </c>
    </row>
    <row r="5587" spans="1:1" x14ac:dyDescent="0.25">
      <c r="A5587">
        <v>5586</v>
      </c>
    </row>
    <row r="5588" spans="1:1" x14ac:dyDescent="0.25">
      <c r="A5588">
        <v>5587</v>
      </c>
    </row>
    <row r="5589" spans="1:1" x14ac:dyDescent="0.25">
      <c r="A5589">
        <v>5588</v>
      </c>
    </row>
    <row r="5590" spans="1:1" x14ac:dyDescent="0.25">
      <c r="A5590">
        <v>5589</v>
      </c>
    </row>
    <row r="5591" spans="1:1" x14ac:dyDescent="0.25">
      <c r="A5591">
        <v>5590</v>
      </c>
    </row>
    <row r="5592" spans="1:1" x14ac:dyDescent="0.25">
      <c r="A5592">
        <v>5591</v>
      </c>
    </row>
    <row r="5593" spans="1:1" x14ac:dyDescent="0.25">
      <c r="A5593">
        <v>5592</v>
      </c>
    </row>
    <row r="5594" spans="1:1" x14ac:dyDescent="0.25">
      <c r="A5594">
        <v>5593</v>
      </c>
    </row>
    <row r="5595" spans="1:1" x14ac:dyDescent="0.25">
      <c r="A5595">
        <v>5594</v>
      </c>
    </row>
    <row r="5596" spans="1:1" x14ac:dyDescent="0.25">
      <c r="A5596">
        <v>5595</v>
      </c>
    </row>
    <row r="5597" spans="1:1" x14ac:dyDescent="0.25">
      <c r="A5597">
        <v>5596</v>
      </c>
    </row>
    <row r="5598" spans="1:1" x14ac:dyDescent="0.25">
      <c r="A5598">
        <v>5597</v>
      </c>
    </row>
    <row r="5599" spans="1:1" x14ac:dyDescent="0.25">
      <c r="A5599">
        <v>5598</v>
      </c>
    </row>
    <row r="5600" spans="1:1" x14ac:dyDescent="0.25">
      <c r="A5600">
        <v>5599</v>
      </c>
    </row>
    <row r="5601" spans="1:1" x14ac:dyDescent="0.25">
      <c r="A5601">
        <v>5600</v>
      </c>
    </row>
    <row r="5602" spans="1:1" x14ac:dyDescent="0.25">
      <c r="A5602">
        <v>5601</v>
      </c>
    </row>
    <row r="5603" spans="1:1" x14ac:dyDescent="0.25">
      <c r="A5603">
        <v>5602</v>
      </c>
    </row>
    <row r="5604" spans="1:1" x14ac:dyDescent="0.25">
      <c r="A5604">
        <v>5603</v>
      </c>
    </row>
    <row r="5605" spans="1:1" x14ac:dyDescent="0.25">
      <c r="A5605">
        <v>5604</v>
      </c>
    </row>
    <row r="5606" spans="1:1" x14ac:dyDescent="0.25">
      <c r="A5606">
        <v>5605</v>
      </c>
    </row>
    <row r="5607" spans="1:1" x14ac:dyDescent="0.25">
      <c r="A5607">
        <v>5606</v>
      </c>
    </row>
    <row r="5608" spans="1:1" x14ac:dyDescent="0.25">
      <c r="A5608">
        <v>5607</v>
      </c>
    </row>
    <row r="5609" spans="1:1" x14ac:dyDescent="0.25">
      <c r="A5609">
        <v>5608</v>
      </c>
    </row>
    <row r="5610" spans="1:1" x14ac:dyDescent="0.25">
      <c r="A5610">
        <v>5609</v>
      </c>
    </row>
    <row r="5611" spans="1:1" x14ac:dyDescent="0.25">
      <c r="A5611">
        <v>5610</v>
      </c>
    </row>
    <row r="5612" spans="1:1" x14ac:dyDescent="0.25">
      <c r="A5612">
        <v>5611</v>
      </c>
    </row>
    <row r="5613" spans="1:1" x14ac:dyDescent="0.25">
      <c r="A5613">
        <v>5612</v>
      </c>
    </row>
    <row r="5614" spans="1:1" x14ac:dyDescent="0.25">
      <c r="A5614">
        <v>5613</v>
      </c>
    </row>
    <row r="5615" spans="1:1" x14ac:dyDescent="0.25">
      <c r="A5615">
        <v>5614</v>
      </c>
    </row>
    <row r="5616" spans="1:1" x14ac:dyDescent="0.25">
      <c r="A5616">
        <v>5615</v>
      </c>
    </row>
    <row r="5617" spans="1:1" x14ac:dyDescent="0.25">
      <c r="A5617">
        <v>5616</v>
      </c>
    </row>
    <row r="5618" spans="1:1" x14ac:dyDescent="0.25">
      <c r="A5618">
        <v>5617</v>
      </c>
    </row>
    <row r="5619" spans="1:1" x14ac:dyDescent="0.25">
      <c r="A5619">
        <v>5618</v>
      </c>
    </row>
    <row r="5620" spans="1:1" x14ac:dyDescent="0.25">
      <c r="A5620">
        <v>5619</v>
      </c>
    </row>
    <row r="5621" spans="1:1" x14ac:dyDescent="0.25">
      <c r="A5621">
        <v>5620</v>
      </c>
    </row>
    <row r="5622" spans="1:1" x14ac:dyDescent="0.25">
      <c r="A5622">
        <v>5621</v>
      </c>
    </row>
    <row r="5623" spans="1:1" x14ac:dyDescent="0.25">
      <c r="A5623">
        <v>5622</v>
      </c>
    </row>
    <row r="5624" spans="1:1" x14ac:dyDescent="0.25">
      <c r="A5624">
        <v>5623</v>
      </c>
    </row>
    <row r="5625" spans="1:1" x14ac:dyDescent="0.25">
      <c r="A5625">
        <v>5624</v>
      </c>
    </row>
    <row r="5626" spans="1:1" x14ac:dyDescent="0.25">
      <c r="A5626">
        <v>5625</v>
      </c>
    </row>
    <row r="5627" spans="1:1" x14ac:dyDescent="0.25">
      <c r="A5627">
        <v>5626</v>
      </c>
    </row>
    <row r="5628" spans="1:1" x14ac:dyDescent="0.25">
      <c r="A5628">
        <v>5627</v>
      </c>
    </row>
    <row r="5629" spans="1:1" x14ac:dyDescent="0.25">
      <c r="A5629">
        <v>5628</v>
      </c>
    </row>
    <row r="5630" spans="1:1" x14ac:dyDescent="0.25">
      <c r="A5630">
        <v>5629</v>
      </c>
    </row>
    <row r="5631" spans="1:1" x14ac:dyDescent="0.25">
      <c r="A5631">
        <v>5630</v>
      </c>
    </row>
    <row r="5632" spans="1:1" x14ac:dyDescent="0.25">
      <c r="A5632">
        <v>5631</v>
      </c>
    </row>
    <row r="5633" spans="1:1" x14ac:dyDescent="0.25">
      <c r="A5633">
        <v>5632</v>
      </c>
    </row>
    <row r="5634" spans="1:1" x14ac:dyDescent="0.25">
      <c r="A5634">
        <v>5633</v>
      </c>
    </row>
    <row r="5635" spans="1:1" x14ac:dyDescent="0.25">
      <c r="A5635">
        <v>5634</v>
      </c>
    </row>
    <row r="5636" spans="1:1" x14ac:dyDescent="0.25">
      <c r="A5636">
        <v>5635</v>
      </c>
    </row>
    <row r="5637" spans="1:1" x14ac:dyDescent="0.25">
      <c r="A5637">
        <v>5636</v>
      </c>
    </row>
    <row r="5638" spans="1:1" x14ac:dyDescent="0.25">
      <c r="A5638">
        <v>5637</v>
      </c>
    </row>
    <row r="5639" spans="1:1" x14ac:dyDescent="0.25">
      <c r="A5639">
        <v>5638</v>
      </c>
    </row>
    <row r="5640" spans="1:1" x14ac:dyDescent="0.25">
      <c r="A5640">
        <v>5639</v>
      </c>
    </row>
    <row r="5641" spans="1:1" x14ac:dyDescent="0.25">
      <c r="A5641">
        <v>5640</v>
      </c>
    </row>
    <row r="5642" spans="1:1" x14ac:dyDescent="0.25">
      <c r="A5642">
        <v>5641</v>
      </c>
    </row>
    <row r="5643" spans="1:1" x14ac:dyDescent="0.25">
      <c r="A5643">
        <v>5642</v>
      </c>
    </row>
    <row r="5644" spans="1:1" x14ac:dyDescent="0.25">
      <c r="A5644">
        <v>5643</v>
      </c>
    </row>
    <row r="5645" spans="1:1" x14ac:dyDescent="0.25">
      <c r="A5645">
        <v>5644</v>
      </c>
    </row>
    <row r="5646" spans="1:1" x14ac:dyDescent="0.25">
      <c r="A5646">
        <v>5645</v>
      </c>
    </row>
    <row r="5647" spans="1:1" x14ac:dyDescent="0.25">
      <c r="A5647">
        <v>5646</v>
      </c>
    </row>
    <row r="5648" spans="1:1" x14ac:dyDescent="0.25">
      <c r="A5648">
        <v>5647</v>
      </c>
    </row>
    <row r="5649" spans="1:1" x14ac:dyDescent="0.25">
      <c r="A5649">
        <v>5648</v>
      </c>
    </row>
    <row r="5650" spans="1:1" x14ac:dyDescent="0.25">
      <c r="A5650">
        <v>5649</v>
      </c>
    </row>
    <row r="5651" spans="1:1" x14ac:dyDescent="0.25">
      <c r="A5651">
        <v>5650</v>
      </c>
    </row>
    <row r="5652" spans="1:1" x14ac:dyDescent="0.25">
      <c r="A5652">
        <v>5651</v>
      </c>
    </row>
    <row r="5653" spans="1:1" x14ac:dyDescent="0.25">
      <c r="A5653">
        <v>5652</v>
      </c>
    </row>
    <row r="5654" spans="1:1" x14ac:dyDescent="0.25">
      <c r="A5654">
        <v>5653</v>
      </c>
    </row>
    <row r="5655" spans="1:1" x14ac:dyDescent="0.25">
      <c r="A5655">
        <v>5654</v>
      </c>
    </row>
    <row r="5656" spans="1:1" x14ac:dyDescent="0.25">
      <c r="A5656">
        <v>5655</v>
      </c>
    </row>
    <row r="5657" spans="1:1" x14ac:dyDescent="0.25">
      <c r="A5657">
        <v>5656</v>
      </c>
    </row>
    <row r="5658" spans="1:1" x14ac:dyDescent="0.25">
      <c r="A5658">
        <v>5657</v>
      </c>
    </row>
    <row r="5659" spans="1:1" x14ac:dyDescent="0.25">
      <c r="A5659">
        <v>5658</v>
      </c>
    </row>
    <row r="5660" spans="1:1" x14ac:dyDescent="0.25">
      <c r="A5660">
        <v>5659</v>
      </c>
    </row>
    <row r="5661" spans="1:1" x14ac:dyDescent="0.25">
      <c r="A5661">
        <v>5660</v>
      </c>
    </row>
    <row r="5662" spans="1:1" x14ac:dyDescent="0.25">
      <c r="A5662">
        <v>5661</v>
      </c>
    </row>
    <row r="5663" spans="1:1" x14ac:dyDescent="0.25">
      <c r="A5663">
        <v>5662</v>
      </c>
    </row>
    <row r="5664" spans="1:1" x14ac:dyDescent="0.25">
      <c r="A5664">
        <v>5663</v>
      </c>
    </row>
    <row r="5665" spans="1:1" x14ac:dyDescent="0.25">
      <c r="A5665">
        <v>5664</v>
      </c>
    </row>
    <row r="5666" spans="1:1" x14ac:dyDescent="0.25">
      <c r="A5666">
        <v>5665</v>
      </c>
    </row>
    <row r="5667" spans="1:1" x14ac:dyDescent="0.25">
      <c r="A5667">
        <v>5666</v>
      </c>
    </row>
    <row r="5668" spans="1:1" x14ac:dyDescent="0.25">
      <c r="A5668">
        <v>5667</v>
      </c>
    </row>
    <row r="5669" spans="1:1" x14ac:dyDescent="0.25">
      <c r="A5669">
        <v>5668</v>
      </c>
    </row>
    <row r="5670" spans="1:1" x14ac:dyDescent="0.25">
      <c r="A5670">
        <v>5669</v>
      </c>
    </row>
    <row r="5671" spans="1:1" x14ac:dyDescent="0.25">
      <c r="A5671">
        <v>5670</v>
      </c>
    </row>
    <row r="5672" spans="1:1" x14ac:dyDescent="0.25">
      <c r="A5672">
        <v>5671</v>
      </c>
    </row>
    <row r="5673" spans="1:1" x14ac:dyDescent="0.25">
      <c r="A5673">
        <v>5672</v>
      </c>
    </row>
    <row r="5674" spans="1:1" x14ac:dyDescent="0.25">
      <c r="A5674">
        <v>5673</v>
      </c>
    </row>
    <row r="5675" spans="1:1" x14ac:dyDescent="0.25">
      <c r="A5675">
        <v>5674</v>
      </c>
    </row>
    <row r="5676" spans="1:1" x14ac:dyDescent="0.25">
      <c r="A5676">
        <v>5675</v>
      </c>
    </row>
    <row r="5677" spans="1:1" x14ac:dyDescent="0.25">
      <c r="A5677">
        <v>5676</v>
      </c>
    </row>
    <row r="5678" spans="1:1" x14ac:dyDescent="0.25">
      <c r="A5678">
        <v>5677</v>
      </c>
    </row>
    <row r="5679" spans="1:1" x14ac:dyDescent="0.25">
      <c r="A5679">
        <v>5678</v>
      </c>
    </row>
    <row r="5680" spans="1:1" x14ac:dyDescent="0.25">
      <c r="A5680">
        <v>5679</v>
      </c>
    </row>
    <row r="5681" spans="1:1" x14ac:dyDescent="0.25">
      <c r="A5681">
        <v>5680</v>
      </c>
    </row>
    <row r="5682" spans="1:1" x14ac:dyDescent="0.25">
      <c r="A5682">
        <v>5681</v>
      </c>
    </row>
    <row r="5683" spans="1:1" x14ac:dyDescent="0.25">
      <c r="A5683">
        <v>5682</v>
      </c>
    </row>
    <row r="5684" spans="1:1" x14ac:dyDescent="0.25">
      <c r="A5684">
        <v>5683</v>
      </c>
    </row>
    <row r="5685" spans="1:1" x14ac:dyDescent="0.25">
      <c r="A5685">
        <v>5684</v>
      </c>
    </row>
    <row r="5686" spans="1:1" x14ac:dyDescent="0.25">
      <c r="A5686">
        <v>5685</v>
      </c>
    </row>
    <row r="5687" spans="1:1" x14ac:dyDescent="0.25">
      <c r="A5687">
        <v>5686</v>
      </c>
    </row>
    <row r="5688" spans="1:1" x14ac:dyDescent="0.25">
      <c r="A5688">
        <v>5687</v>
      </c>
    </row>
    <row r="5689" spans="1:1" x14ac:dyDescent="0.25">
      <c r="A5689">
        <v>5688</v>
      </c>
    </row>
    <row r="5690" spans="1:1" x14ac:dyDescent="0.25">
      <c r="A5690">
        <v>5689</v>
      </c>
    </row>
    <row r="5691" spans="1:1" x14ac:dyDescent="0.25">
      <c r="A5691">
        <v>5690</v>
      </c>
    </row>
    <row r="5692" spans="1:1" x14ac:dyDescent="0.25">
      <c r="A5692">
        <v>5691</v>
      </c>
    </row>
    <row r="5693" spans="1:1" x14ac:dyDescent="0.25">
      <c r="A5693">
        <v>5692</v>
      </c>
    </row>
    <row r="5694" spans="1:1" x14ac:dyDescent="0.25">
      <c r="A5694">
        <v>5693</v>
      </c>
    </row>
    <row r="5695" spans="1:1" x14ac:dyDescent="0.25">
      <c r="A5695">
        <v>5694</v>
      </c>
    </row>
    <row r="5696" spans="1:1" x14ac:dyDescent="0.25">
      <c r="A5696">
        <v>5695</v>
      </c>
    </row>
    <row r="5697" spans="1:1" x14ac:dyDescent="0.25">
      <c r="A5697">
        <v>5696</v>
      </c>
    </row>
    <row r="5698" spans="1:1" x14ac:dyDescent="0.25">
      <c r="A5698">
        <v>5697</v>
      </c>
    </row>
    <row r="5699" spans="1:1" x14ac:dyDescent="0.25">
      <c r="A5699">
        <v>5698</v>
      </c>
    </row>
    <row r="5700" spans="1:1" x14ac:dyDescent="0.25">
      <c r="A5700">
        <v>5699</v>
      </c>
    </row>
    <row r="5701" spans="1:1" x14ac:dyDescent="0.25">
      <c r="A5701">
        <v>5700</v>
      </c>
    </row>
    <row r="5702" spans="1:1" x14ac:dyDescent="0.25">
      <c r="A5702">
        <v>5701</v>
      </c>
    </row>
    <row r="5703" spans="1:1" x14ac:dyDescent="0.25">
      <c r="A5703">
        <v>5702</v>
      </c>
    </row>
    <row r="5704" spans="1:1" x14ac:dyDescent="0.25">
      <c r="A5704">
        <v>5703</v>
      </c>
    </row>
    <row r="5705" spans="1:1" x14ac:dyDescent="0.25">
      <c r="A5705">
        <v>5704</v>
      </c>
    </row>
    <row r="5706" spans="1:1" x14ac:dyDescent="0.25">
      <c r="A5706">
        <v>5705</v>
      </c>
    </row>
    <row r="5707" spans="1:1" x14ac:dyDescent="0.25">
      <c r="A5707">
        <v>5706</v>
      </c>
    </row>
    <row r="5708" spans="1:1" x14ac:dyDescent="0.25">
      <c r="A5708">
        <v>5707</v>
      </c>
    </row>
    <row r="5709" spans="1:1" x14ac:dyDescent="0.25">
      <c r="A5709">
        <v>5708</v>
      </c>
    </row>
    <row r="5710" spans="1:1" x14ac:dyDescent="0.25">
      <c r="A5710">
        <v>5709</v>
      </c>
    </row>
    <row r="5711" spans="1:1" x14ac:dyDescent="0.25">
      <c r="A5711">
        <v>5710</v>
      </c>
    </row>
    <row r="5712" spans="1:1" x14ac:dyDescent="0.25">
      <c r="A5712">
        <v>5711</v>
      </c>
    </row>
    <row r="5713" spans="1:1" x14ac:dyDescent="0.25">
      <c r="A5713">
        <v>5712</v>
      </c>
    </row>
    <row r="5714" spans="1:1" x14ac:dyDescent="0.25">
      <c r="A5714">
        <v>5713</v>
      </c>
    </row>
    <row r="5715" spans="1:1" x14ac:dyDescent="0.25">
      <c r="A5715">
        <v>5714</v>
      </c>
    </row>
    <row r="5716" spans="1:1" x14ac:dyDescent="0.25">
      <c r="A5716">
        <v>5715</v>
      </c>
    </row>
    <row r="5717" spans="1:1" x14ac:dyDescent="0.25">
      <c r="A5717">
        <v>5716</v>
      </c>
    </row>
    <row r="5718" spans="1:1" x14ac:dyDescent="0.25">
      <c r="A5718">
        <v>5717</v>
      </c>
    </row>
    <row r="5719" spans="1:1" x14ac:dyDescent="0.25">
      <c r="A5719">
        <v>5718</v>
      </c>
    </row>
    <row r="5720" spans="1:1" x14ac:dyDescent="0.25">
      <c r="A5720">
        <v>5719</v>
      </c>
    </row>
    <row r="5721" spans="1:1" x14ac:dyDescent="0.25">
      <c r="A5721">
        <v>5720</v>
      </c>
    </row>
    <row r="5722" spans="1:1" x14ac:dyDescent="0.25">
      <c r="A5722">
        <v>5721</v>
      </c>
    </row>
    <row r="5723" spans="1:1" x14ac:dyDescent="0.25">
      <c r="A5723">
        <v>5722</v>
      </c>
    </row>
    <row r="5724" spans="1:1" x14ac:dyDescent="0.25">
      <c r="A5724">
        <v>5723</v>
      </c>
    </row>
    <row r="5725" spans="1:1" x14ac:dyDescent="0.25">
      <c r="A5725">
        <v>5724</v>
      </c>
    </row>
    <row r="5726" spans="1:1" x14ac:dyDescent="0.25">
      <c r="A5726">
        <v>5725</v>
      </c>
    </row>
    <row r="5727" spans="1:1" x14ac:dyDescent="0.25">
      <c r="A5727">
        <v>5726</v>
      </c>
    </row>
    <row r="5728" spans="1:1" x14ac:dyDescent="0.25">
      <c r="A5728">
        <v>5727</v>
      </c>
    </row>
    <row r="5729" spans="1:1" x14ac:dyDescent="0.25">
      <c r="A5729">
        <v>5728</v>
      </c>
    </row>
    <row r="5730" spans="1:1" x14ac:dyDescent="0.25">
      <c r="A5730">
        <v>5729</v>
      </c>
    </row>
    <row r="5731" spans="1:1" x14ac:dyDescent="0.25">
      <c r="A5731">
        <v>5730</v>
      </c>
    </row>
    <row r="5732" spans="1:1" x14ac:dyDescent="0.25">
      <c r="A5732">
        <v>5731</v>
      </c>
    </row>
    <row r="5733" spans="1:1" x14ac:dyDescent="0.25">
      <c r="A5733">
        <v>5732</v>
      </c>
    </row>
    <row r="5734" spans="1:1" x14ac:dyDescent="0.25">
      <c r="A5734">
        <v>5733</v>
      </c>
    </row>
    <row r="5735" spans="1:1" x14ac:dyDescent="0.25">
      <c r="A5735">
        <v>5734</v>
      </c>
    </row>
    <row r="5736" spans="1:1" x14ac:dyDescent="0.25">
      <c r="A5736">
        <v>5735</v>
      </c>
    </row>
    <row r="5737" spans="1:1" x14ac:dyDescent="0.25">
      <c r="A5737">
        <v>5736</v>
      </c>
    </row>
    <row r="5738" spans="1:1" x14ac:dyDescent="0.25">
      <c r="A5738">
        <v>5737</v>
      </c>
    </row>
    <row r="5739" spans="1:1" x14ac:dyDescent="0.25">
      <c r="A5739">
        <v>5738</v>
      </c>
    </row>
    <row r="5740" spans="1:1" x14ac:dyDescent="0.25">
      <c r="A5740">
        <v>5739</v>
      </c>
    </row>
    <row r="5741" spans="1:1" x14ac:dyDescent="0.25">
      <c r="A5741">
        <v>5740</v>
      </c>
    </row>
    <row r="5742" spans="1:1" x14ac:dyDescent="0.25">
      <c r="A5742">
        <v>5741</v>
      </c>
    </row>
    <row r="5743" spans="1:1" x14ac:dyDescent="0.25">
      <c r="A5743">
        <v>5742</v>
      </c>
    </row>
    <row r="5744" spans="1:1" x14ac:dyDescent="0.25">
      <c r="A5744">
        <v>5743</v>
      </c>
    </row>
    <row r="5745" spans="1:1" x14ac:dyDescent="0.25">
      <c r="A5745">
        <v>5744</v>
      </c>
    </row>
    <row r="5746" spans="1:1" x14ac:dyDescent="0.25">
      <c r="A5746">
        <v>5745</v>
      </c>
    </row>
    <row r="5747" spans="1:1" x14ac:dyDescent="0.25">
      <c r="A5747">
        <v>5746</v>
      </c>
    </row>
    <row r="5748" spans="1:1" x14ac:dyDescent="0.25">
      <c r="A5748">
        <v>5747</v>
      </c>
    </row>
    <row r="5749" spans="1:1" x14ac:dyDescent="0.25">
      <c r="A5749">
        <v>5748</v>
      </c>
    </row>
    <row r="5750" spans="1:1" x14ac:dyDescent="0.25">
      <c r="A5750">
        <v>5749</v>
      </c>
    </row>
    <row r="5751" spans="1:1" x14ac:dyDescent="0.25">
      <c r="A5751">
        <v>5750</v>
      </c>
    </row>
    <row r="5752" spans="1:1" x14ac:dyDescent="0.25">
      <c r="A5752">
        <v>5751</v>
      </c>
    </row>
    <row r="5753" spans="1:1" x14ac:dyDescent="0.25">
      <c r="A5753">
        <v>5752</v>
      </c>
    </row>
    <row r="5754" spans="1:1" x14ac:dyDescent="0.25">
      <c r="A5754">
        <v>5753</v>
      </c>
    </row>
    <row r="5755" spans="1:1" x14ac:dyDescent="0.25">
      <c r="A5755">
        <v>5754</v>
      </c>
    </row>
    <row r="5756" spans="1:1" x14ac:dyDescent="0.25">
      <c r="A5756">
        <v>5755</v>
      </c>
    </row>
    <row r="5757" spans="1:1" x14ac:dyDescent="0.25">
      <c r="A5757">
        <v>5756</v>
      </c>
    </row>
    <row r="5758" spans="1:1" x14ac:dyDescent="0.25">
      <c r="A5758">
        <v>5757</v>
      </c>
    </row>
    <row r="5759" spans="1:1" x14ac:dyDescent="0.25">
      <c r="A5759">
        <v>5758</v>
      </c>
    </row>
    <row r="5760" spans="1:1" x14ac:dyDescent="0.25">
      <c r="A5760">
        <v>5759</v>
      </c>
    </row>
    <row r="5761" spans="1:1" x14ac:dyDescent="0.25">
      <c r="A5761">
        <v>5760</v>
      </c>
    </row>
    <row r="5762" spans="1:1" x14ac:dyDescent="0.25">
      <c r="A5762">
        <v>5761</v>
      </c>
    </row>
    <row r="5763" spans="1:1" x14ac:dyDescent="0.25">
      <c r="A5763">
        <v>5762</v>
      </c>
    </row>
    <row r="5764" spans="1:1" x14ac:dyDescent="0.25">
      <c r="A5764">
        <v>5763</v>
      </c>
    </row>
    <row r="5765" spans="1:1" x14ac:dyDescent="0.25">
      <c r="A5765">
        <v>5764</v>
      </c>
    </row>
    <row r="5766" spans="1:1" x14ac:dyDescent="0.25">
      <c r="A5766">
        <v>5765</v>
      </c>
    </row>
    <row r="5767" spans="1:1" x14ac:dyDescent="0.25">
      <c r="A5767">
        <v>5766</v>
      </c>
    </row>
    <row r="5768" spans="1:1" x14ac:dyDescent="0.25">
      <c r="A5768">
        <v>5767</v>
      </c>
    </row>
    <row r="5769" spans="1:1" x14ac:dyDescent="0.25">
      <c r="A5769">
        <v>5768</v>
      </c>
    </row>
    <row r="5770" spans="1:1" x14ac:dyDescent="0.25">
      <c r="A5770">
        <v>5769</v>
      </c>
    </row>
    <row r="5771" spans="1:1" x14ac:dyDescent="0.25">
      <c r="A5771">
        <v>5770</v>
      </c>
    </row>
    <row r="5772" spans="1:1" x14ac:dyDescent="0.25">
      <c r="A5772">
        <v>5771</v>
      </c>
    </row>
    <row r="5773" spans="1:1" x14ac:dyDescent="0.25">
      <c r="A5773">
        <v>5772</v>
      </c>
    </row>
    <row r="5774" spans="1:1" x14ac:dyDescent="0.25">
      <c r="A5774">
        <v>5773</v>
      </c>
    </row>
    <row r="5775" spans="1:1" x14ac:dyDescent="0.25">
      <c r="A5775">
        <v>5774</v>
      </c>
    </row>
    <row r="5776" spans="1:1" x14ac:dyDescent="0.25">
      <c r="A5776">
        <v>5775</v>
      </c>
    </row>
    <row r="5777" spans="1:1" x14ac:dyDescent="0.25">
      <c r="A5777">
        <v>5776</v>
      </c>
    </row>
    <row r="5778" spans="1:1" x14ac:dyDescent="0.25">
      <c r="A5778">
        <v>5777</v>
      </c>
    </row>
    <row r="5779" spans="1:1" x14ac:dyDescent="0.25">
      <c r="A5779">
        <v>5778</v>
      </c>
    </row>
    <row r="5780" spans="1:1" x14ac:dyDescent="0.25">
      <c r="A5780">
        <v>5779</v>
      </c>
    </row>
    <row r="5781" spans="1:1" x14ac:dyDescent="0.25">
      <c r="A5781">
        <v>5780</v>
      </c>
    </row>
    <row r="5782" spans="1:1" x14ac:dyDescent="0.25">
      <c r="A5782">
        <v>5781</v>
      </c>
    </row>
    <row r="5783" spans="1:1" x14ac:dyDescent="0.25">
      <c r="A5783">
        <v>5782</v>
      </c>
    </row>
    <row r="5784" spans="1:1" x14ac:dyDescent="0.25">
      <c r="A5784">
        <v>5783</v>
      </c>
    </row>
    <row r="5785" spans="1:1" x14ac:dyDescent="0.25">
      <c r="A5785">
        <v>5784</v>
      </c>
    </row>
    <row r="5786" spans="1:1" x14ac:dyDescent="0.25">
      <c r="A5786">
        <v>5785</v>
      </c>
    </row>
    <row r="5787" spans="1:1" x14ac:dyDescent="0.25">
      <c r="A5787">
        <v>5786</v>
      </c>
    </row>
    <row r="5788" spans="1:1" x14ac:dyDescent="0.25">
      <c r="A5788">
        <v>5787</v>
      </c>
    </row>
    <row r="5789" spans="1:1" x14ac:dyDescent="0.25">
      <c r="A5789">
        <v>5788</v>
      </c>
    </row>
    <row r="5790" spans="1:1" x14ac:dyDescent="0.25">
      <c r="A5790">
        <v>5789</v>
      </c>
    </row>
    <row r="5791" spans="1:1" x14ac:dyDescent="0.25">
      <c r="A5791">
        <v>5790</v>
      </c>
    </row>
    <row r="5792" spans="1:1" x14ac:dyDescent="0.25">
      <c r="A5792">
        <v>5791</v>
      </c>
    </row>
    <row r="5793" spans="1:1" x14ac:dyDescent="0.25">
      <c r="A5793">
        <v>5792</v>
      </c>
    </row>
    <row r="5794" spans="1:1" x14ac:dyDescent="0.25">
      <c r="A5794">
        <v>5793</v>
      </c>
    </row>
    <row r="5795" spans="1:1" x14ac:dyDescent="0.25">
      <c r="A5795">
        <v>5794</v>
      </c>
    </row>
    <row r="5796" spans="1:1" x14ac:dyDescent="0.25">
      <c r="A5796">
        <v>5795</v>
      </c>
    </row>
    <row r="5797" spans="1:1" x14ac:dyDescent="0.25">
      <c r="A5797">
        <v>5796</v>
      </c>
    </row>
    <row r="5798" spans="1:1" x14ac:dyDescent="0.25">
      <c r="A5798">
        <v>5797</v>
      </c>
    </row>
    <row r="5799" spans="1:1" x14ac:dyDescent="0.25">
      <c r="A5799">
        <v>5798</v>
      </c>
    </row>
    <row r="5800" spans="1:1" x14ac:dyDescent="0.25">
      <c r="A5800">
        <v>5799</v>
      </c>
    </row>
    <row r="5801" spans="1:1" x14ac:dyDescent="0.25">
      <c r="A5801">
        <v>5800</v>
      </c>
    </row>
    <row r="5802" spans="1:1" x14ac:dyDescent="0.25">
      <c r="A5802">
        <v>5801</v>
      </c>
    </row>
    <row r="5803" spans="1:1" x14ac:dyDescent="0.25">
      <c r="A5803">
        <v>5802</v>
      </c>
    </row>
    <row r="5804" spans="1:1" x14ac:dyDescent="0.25">
      <c r="A5804">
        <v>5803</v>
      </c>
    </row>
    <row r="5805" spans="1:1" x14ac:dyDescent="0.25">
      <c r="A5805">
        <v>5804</v>
      </c>
    </row>
    <row r="5806" spans="1:1" x14ac:dyDescent="0.25">
      <c r="A5806">
        <v>5805</v>
      </c>
    </row>
    <row r="5807" spans="1:1" x14ac:dyDescent="0.25">
      <c r="A5807">
        <v>5806</v>
      </c>
    </row>
    <row r="5808" spans="1:1" x14ac:dyDescent="0.25">
      <c r="A5808">
        <v>5807</v>
      </c>
    </row>
    <row r="5809" spans="1:1" x14ac:dyDescent="0.25">
      <c r="A5809">
        <v>5808</v>
      </c>
    </row>
    <row r="5810" spans="1:1" x14ac:dyDescent="0.25">
      <c r="A5810">
        <v>5809</v>
      </c>
    </row>
    <row r="5811" spans="1:1" x14ac:dyDescent="0.25">
      <c r="A5811">
        <v>5810</v>
      </c>
    </row>
    <row r="5812" spans="1:1" x14ac:dyDescent="0.25">
      <c r="A5812">
        <v>5811</v>
      </c>
    </row>
    <row r="5813" spans="1:1" x14ac:dyDescent="0.25">
      <c r="A5813">
        <v>5812</v>
      </c>
    </row>
    <row r="5814" spans="1:1" x14ac:dyDescent="0.25">
      <c r="A5814">
        <v>5813</v>
      </c>
    </row>
    <row r="5815" spans="1:1" x14ac:dyDescent="0.25">
      <c r="A5815">
        <v>5814</v>
      </c>
    </row>
    <row r="5816" spans="1:1" x14ac:dyDescent="0.25">
      <c r="A5816">
        <v>5815</v>
      </c>
    </row>
    <row r="5817" spans="1:1" x14ac:dyDescent="0.25">
      <c r="A5817">
        <v>5816</v>
      </c>
    </row>
    <row r="5818" spans="1:1" x14ac:dyDescent="0.25">
      <c r="A5818">
        <v>5817</v>
      </c>
    </row>
    <row r="5819" spans="1:1" x14ac:dyDescent="0.25">
      <c r="A5819">
        <v>5818</v>
      </c>
    </row>
    <row r="5820" spans="1:1" x14ac:dyDescent="0.25">
      <c r="A5820">
        <v>5819</v>
      </c>
    </row>
    <row r="5821" spans="1:1" x14ac:dyDescent="0.25">
      <c r="A5821">
        <v>5820</v>
      </c>
    </row>
    <row r="5822" spans="1:1" x14ac:dyDescent="0.25">
      <c r="A5822">
        <v>5821</v>
      </c>
    </row>
    <row r="5823" spans="1:1" x14ac:dyDescent="0.25">
      <c r="A5823">
        <v>5822</v>
      </c>
    </row>
    <row r="5824" spans="1:1" x14ac:dyDescent="0.25">
      <c r="A5824">
        <v>5823</v>
      </c>
    </row>
    <row r="5825" spans="1:1" x14ac:dyDescent="0.25">
      <c r="A5825">
        <v>5824</v>
      </c>
    </row>
    <row r="5826" spans="1:1" x14ac:dyDescent="0.25">
      <c r="A5826">
        <v>5825</v>
      </c>
    </row>
    <row r="5827" spans="1:1" x14ac:dyDescent="0.25">
      <c r="A5827">
        <v>5826</v>
      </c>
    </row>
    <row r="5828" spans="1:1" x14ac:dyDescent="0.25">
      <c r="A5828">
        <v>5827</v>
      </c>
    </row>
    <row r="5829" spans="1:1" x14ac:dyDescent="0.25">
      <c r="A5829">
        <v>5828</v>
      </c>
    </row>
    <row r="5830" spans="1:1" x14ac:dyDescent="0.25">
      <c r="A5830">
        <v>5829</v>
      </c>
    </row>
    <row r="5831" spans="1:1" x14ac:dyDescent="0.25">
      <c r="A5831">
        <v>5830</v>
      </c>
    </row>
    <row r="5832" spans="1:1" x14ac:dyDescent="0.25">
      <c r="A5832">
        <v>5831</v>
      </c>
    </row>
    <row r="5833" spans="1:1" x14ac:dyDescent="0.25">
      <c r="A5833">
        <v>5832</v>
      </c>
    </row>
    <row r="5834" spans="1:1" x14ac:dyDescent="0.25">
      <c r="A5834">
        <v>5833</v>
      </c>
    </row>
    <row r="5835" spans="1:1" x14ac:dyDescent="0.25">
      <c r="A5835">
        <v>5834</v>
      </c>
    </row>
    <row r="5836" spans="1:1" x14ac:dyDescent="0.25">
      <c r="A5836">
        <v>5835</v>
      </c>
    </row>
    <row r="5837" spans="1:1" x14ac:dyDescent="0.25">
      <c r="A5837">
        <v>5836</v>
      </c>
    </row>
    <row r="5838" spans="1:1" x14ac:dyDescent="0.25">
      <c r="A5838">
        <v>5837</v>
      </c>
    </row>
    <row r="5839" spans="1:1" x14ac:dyDescent="0.25">
      <c r="A5839">
        <v>5838</v>
      </c>
    </row>
    <row r="5840" spans="1:1" x14ac:dyDescent="0.25">
      <c r="A5840">
        <v>5839</v>
      </c>
    </row>
    <row r="5841" spans="1:1" x14ac:dyDescent="0.25">
      <c r="A5841">
        <v>5840</v>
      </c>
    </row>
    <row r="5842" spans="1:1" x14ac:dyDescent="0.25">
      <c r="A5842">
        <v>5841</v>
      </c>
    </row>
    <row r="5843" spans="1:1" x14ac:dyDescent="0.25">
      <c r="A5843">
        <v>5842</v>
      </c>
    </row>
    <row r="5844" spans="1:1" x14ac:dyDescent="0.25">
      <c r="A5844">
        <v>5843</v>
      </c>
    </row>
    <row r="5845" spans="1:1" x14ac:dyDescent="0.25">
      <c r="A5845">
        <v>5844</v>
      </c>
    </row>
    <row r="5846" spans="1:1" x14ac:dyDescent="0.25">
      <c r="A5846">
        <v>5845</v>
      </c>
    </row>
    <row r="5847" spans="1:1" x14ac:dyDescent="0.25">
      <c r="A5847">
        <v>5846</v>
      </c>
    </row>
    <row r="5848" spans="1:1" x14ac:dyDescent="0.25">
      <c r="A5848">
        <v>5847</v>
      </c>
    </row>
    <row r="5849" spans="1:1" x14ac:dyDescent="0.25">
      <c r="A5849">
        <v>5848</v>
      </c>
    </row>
    <row r="5850" spans="1:1" x14ac:dyDescent="0.25">
      <c r="A5850">
        <v>5849</v>
      </c>
    </row>
    <row r="5851" spans="1:1" x14ac:dyDescent="0.25">
      <c r="A5851">
        <v>5850</v>
      </c>
    </row>
    <row r="5852" spans="1:1" x14ac:dyDescent="0.25">
      <c r="A5852">
        <v>5851</v>
      </c>
    </row>
    <row r="5853" spans="1:1" x14ac:dyDescent="0.25">
      <c r="A5853">
        <v>5852</v>
      </c>
    </row>
    <row r="5854" spans="1:1" x14ac:dyDescent="0.25">
      <c r="A5854">
        <v>5853</v>
      </c>
    </row>
    <row r="5855" spans="1:1" x14ac:dyDescent="0.25">
      <c r="A5855">
        <v>5854</v>
      </c>
    </row>
    <row r="5856" spans="1:1" x14ac:dyDescent="0.25">
      <c r="A5856">
        <v>5855</v>
      </c>
    </row>
    <row r="5857" spans="1:1" x14ac:dyDescent="0.25">
      <c r="A5857">
        <v>5856</v>
      </c>
    </row>
    <row r="5858" spans="1:1" x14ac:dyDescent="0.25">
      <c r="A5858">
        <v>5857</v>
      </c>
    </row>
    <row r="5859" spans="1:1" x14ac:dyDescent="0.25">
      <c r="A5859">
        <v>5858</v>
      </c>
    </row>
    <row r="5860" spans="1:1" x14ac:dyDescent="0.25">
      <c r="A5860">
        <v>5859</v>
      </c>
    </row>
    <row r="5861" spans="1:1" x14ac:dyDescent="0.25">
      <c r="A5861">
        <v>5860</v>
      </c>
    </row>
    <row r="5862" spans="1:1" x14ac:dyDescent="0.25">
      <c r="A5862">
        <v>5861</v>
      </c>
    </row>
    <row r="5863" spans="1:1" x14ac:dyDescent="0.25">
      <c r="A5863">
        <v>5862</v>
      </c>
    </row>
    <row r="5864" spans="1:1" x14ac:dyDescent="0.25">
      <c r="A5864">
        <v>5863</v>
      </c>
    </row>
    <row r="5865" spans="1:1" x14ac:dyDescent="0.25">
      <c r="A5865">
        <v>5864</v>
      </c>
    </row>
    <row r="5866" spans="1:1" x14ac:dyDescent="0.25">
      <c r="A5866">
        <v>5865</v>
      </c>
    </row>
    <row r="5867" spans="1:1" x14ac:dyDescent="0.25">
      <c r="A5867">
        <v>5866</v>
      </c>
    </row>
    <row r="5868" spans="1:1" x14ac:dyDescent="0.25">
      <c r="A5868">
        <v>5867</v>
      </c>
    </row>
    <row r="5869" spans="1:1" x14ac:dyDescent="0.25">
      <c r="A5869">
        <v>5868</v>
      </c>
    </row>
    <row r="5870" spans="1:1" x14ac:dyDescent="0.25">
      <c r="A5870">
        <v>5869</v>
      </c>
    </row>
    <row r="5871" spans="1:1" x14ac:dyDescent="0.25">
      <c r="A5871">
        <v>5870</v>
      </c>
    </row>
    <row r="5872" spans="1:1" x14ac:dyDescent="0.25">
      <c r="A5872">
        <v>5871</v>
      </c>
    </row>
    <row r="5873" spans="1:1" x14ac:dyDescent="0.25">
      <c r="A5873">
        <v>5872</v>
      </c>
    </row>
    <row r="5874" spans="1:1" x14ac:dyDescent="0.25">
      <c r="A5874">
        <v>5873</v>
      </c>
    </row>
    <row r="5875" spans="1:1" x14ac:dyDescent="0.25">
      <c r="A5875">
        <v>5874</v>
      </c>
    </row>
    <row r="5876" spans="1:1" x14ac:dyDescent="0.25">
      <c r="A5876">
        <v>5875</v>
      </c>
    </row>
    <row r="5877" spans="1:1" x14ac:dyDescent="0.25">
      <c r="A5877">
        <v>5876</v>
      </c>
    </row>
    <row r="5878" spans="1:1" x14ac:dyDescent="0.25">
      <c r="A5878">
        <v>5877</v>
      </c>
    </row>
    <row r="5879" spans="1:1" x14ac:dyDescent="0.25">
      <c r="A5879">
        <v>5878</v>
      </c>
    </row>
    <row r="5880" spans="1:1" x14ac:dyDescent="0.25">
      <c r="A5880">
        <v>5879</v>
      </c>
    </row>
    <row r="5881" spans="1:1" x14ac:dyDescent="0.25">
      <c r="A5881">
        <v>5880</v>
      </c>
    </row>
    <row r="5882" spans="1:1" x14ac:dyDescent="0.25">
      <c r="A5882">
        <v>5881</v>
      </c>
    </row>
    <row r="5883" spans="1:1" x14ac:dyDescent="0.25">
      <c r="A5883">
        <v>5882</v>
      </c>
    </row>
    <row r="5884" spans="1:1" x14ac:dyDescent="0.25">
      <c r="A5884">
        <v>5883</v>
      </c>
    </row>
    <row r="5885" spans="1:1" x14ac:dyDescent="0.25">
      <c r="A5885">
        <v>5884</v>
      </c>
    </row>
    <row r="5886" spans="1:1" x14ac:dyDescent="0.25">
      <c r="A5886">
        <v>5885</v>
      </c>
    </row>
    <row r="5887" spans="1:1" x14ac:dyDescent="0.25">
      <c r="A5887">
        <v>5886</v>
      </c>
    </row>
    <row r="5888" spans="1:1" x14ac:dyDescent="0.25">
      <c r="A5888">
        <v>5887</v>
      </c>
    </row>
    <row r="5889" spans="1:1" x14ac:dyDescent="0.25">
      <c r="A5889">
        <v>5888</v>
      </c>
    </row>
    <row r="5890" spans="1:1" x14ac:dyDescent="0.25">
      <c r="A5890">
        <v>5889</v>
      </c>
    </row>
    <row r="5891" spans="1:1" x14ac:dyDescent="0.25">
      <c r="A5891">
        <v>5890</v>
      </c>
    </row>
    <row r="5892" spans="1:1" x14ac:dyDescent="0.25">
      <c r="A5892">
        <v>5891</v>
      </c>
    </row>
    <row r="5893" spans="1:1" x14ac:dyDescent="0.25">
      <c r="A5893">
        <v>5892</v>
      </c>
    </row>
    <row r="5894" spans="1:1" x14ac:dyDescent="0.25">
      <c r="A5894">
        <v>5893</v>
      </c>
    </row>
    <row r="5895" spans="1:1" x14ac:dyDescent="0.25">
      <c r="A5895">
        <v>5894</v>
      </c>
    </row>
    <row r="5896" spans="1:1" x14ac:dyDescent="0.25">
      <c r="A5896">
        <v>5895</v>
      </c>
    </row>
    <row r="5897" spans="1:1" x14ac:dyDescent="0.25">
      <c r="A5897">
        <v>5896</v>
      </c>
    </row>
    <row r="5898" spans="1:1" x14ac:dyDescent="0.25">
      <c r="A5898">
        <v>5897</v>
      </c>
    </row>
    <row r="5899" spans="1:1" x14ac:dyDescent="0.25">
      <c r="A5899">
        <v>5898</v>
      </c>
    </row>
    <row r="5900" spans="1:1" x14ac:dyDescent="0.25">
      <c r="A5900">
        <v>5899</v>
      </c>
    </row>
    <row r="5901" spans="1:1" x14ac:dyDescent="0.25">
      <c r="A5901">
        <v>5900</v>
      </c>
    </row>
    <row r="5902" spans="1:1" x14ac:dyDescent="0.25">
      <c r="A5902">
        <v>5901</v>
      </c>
    </row>
    <row r="5903" spans="1:1" x14ac:dyDescent="0.25">
      <c r="A5903">
        <v>5902</v>
      </c>
    </row>
    <row r="5904" spans="1:1" x14ac:dyDescent="0.25">
      <c r="A5904">
        <v>5903</v>
      </c>
    </row>
    <row r="5905" spans="1:1" x14ac:dyDescent="0.25">
      <c r="A5905">
        <v>5904</v>
      </c>
    </row>
    <row r="5906" spans="1:1" x14ac:dyDescent="0.25">
      <c r="A5906">
        <v>5905</v>
      </c>
    </row>
    <row r="5907" spans="1:1" x14ac:dyDescent="0.25">
      <c r="A5907">
        <v>5906</v>
      </c>
    </row>
    <row r="5908" spans="1:1" x14ac:dyDescent="0.25">
      <c r="A5908">
        <v>5907</v>
      </c>
    </row>
    <row r="5909" spans="1:1" x14ac:dyDescent="0.25">
      <c r="A5909">
        <v>5908</v>
      </c>
    </row>
    <row r="5910" spans="1:1" x14ac:dyDescent="0.25">
      <c r="A5910">
        <v>5909</v>
      </c>
    </row>
    <row r="5911" spans="1:1" x14ac:dyDescent="0.25">
      <c r="A5911">
        <v>5910</v>
      </c>
    </row>
    <row r="5912" spans="1:1" x14ac:dyDescent="0.25">
      <c r="A5912">
        <v>5911</v>
      </c>
    </row>
    <row r="5913" spans="1:1" x14ac:dyDescent="0.25">
      <c r="A5913">
        <v>5912</v>
      </c>
    </row>
    <row r="5914" spans="1:1" x14ac:dyDescent="0.25">
      <c r="A5914">
        <v>5913</v>
      </c>
    </row>
    <row r="5915" spans="1:1" x14ac:dyDescent="0.25">
      <c r="A5915">
        <v>5914</v>
      </c>
    </row>
    <row r="5916" spans="1:1" x14ac:dyDescent="0.25">
      <c r="A5916">
        <v>5915</v>
      </c>
    </row>
    <row r="5917" spans="1:1" x14ac:dyDescent="0.25">
      <c r="A5917">
        <v>5916</v>
      </c>
    </row>
    <row r="5918" spans="1:1" x14ac:dyDescent="0.25">
      <c r="A5918">
        <v>5917</v>
      </c>
    </row>
    <row r="5919" spans="1:1" x14ac:dyDescent="0.25">
      <c r="A5919">
        <v>5918</v>
      </c>
    </row>
    <row r="5920" spans="1:1" x14ac:dyDescent="0.25">
      <c r="A5920">
        <v>5919</v>
      </c>
    </row>
    <row r="5921" spans="1:1" x14ac:dyDescent="0.25">
      <c r="A5921">
        <v>5920</v>
      </c>
    </row>
    <row r="5922" spans="1:1" x14ac:dyDescent="0.25">
      <c r="A5922">
        <v>5921</v>
      </c>
    </row>
    <row r="5923" spans="1:1" x14ac:dyDescent="0.25">
      <c r="A5923">
        <v>5922</v>
      </c>
    </row>
    <row r="5924" spans="1:1" x14ac:dyDescent="0.25">
      <c r="A5924">
        <v>5923</v>
      </c>
    </row>
    <row r="5925" spans="1:1" x14ac:dyDescent="0.25">
      <c r="A5925">
        <v>5924</v>
      </c>
    </row>
    <row r="5926" spans="1:1" x14ac:dyDescent="0.25">
      <c r="A5926">
        <v>5925</v>
      </c>
    </row>
    <row r="5927" spans="1:1" x14ac:dyDescent="0.25">
      <c r="A5927">
        <v>5926</v>
      </c>
    </row>
    <row r="5928" spans="1:1" x14ac:dyDescent="0.25">
      <c r="A5928">
        <v>5927</v>
      </c>
    </row>
    <row r="5929" spans="1:1" x14ac:dyDescent="0.25">
      <c r="A5929">
        <v>5928</v>
      </c>
    </row>
    <row r="5930" spans="1:1" x14ac:dyDescent="0.25">
      <c r="A5930">
        <v>5929</v>
      </c>
    </row>
    <row r="5931" spans="1:1" x14ac:dyDescent="0.25">
      <c r="A5931">
        <v>5930</v>
      </c>
    </row>
    <row r="5932" spans="1:1" x14ac:dyDescent="0.25">
      <c r="A5932">
        <v>5931</v>
      </c>
    </row>
    <row r="5933" spans="1:1" x14ac:dyDescent="0.25">
      <c r="A5933">
        <v>5932</v>
      </c>
    </row>
    <row r="5934" spans="1:1" x14ac:dyDescent="0.25">
      <c r="A5934">
        <v>5933</v>
      </c>
    </row>
    <row r="5935" spans="1:1" x14ac:dyDescent="0.25">
      <c r="A5935">
        <v>5934</v>
      </c>
    </row>
    <row r="5936" spans="1:1" x14ac:dyDescent="0.25">
      <c r="A5936">
        <v>5935</v>
      </c>
    </row>
    <row r="5937" spans="1:11" x14ac:dyDescent="0.25">
      <c r="A5937">
        <v>5936</v>
      </c>
    </row>
    <row r="5938" spans="1:11" x14ac:dyDescent="0.25">
      <c r="A5938">
        <v>5937</v>
      </c>
    </row>
    <row r="5939" spans="1:11" x14ac:dyDescent="0.25">
      <c r="A5939">
        <v>5938</v>
      </c>
      <c r="J5939">
        <v>267.97039999999998</v>
      </c>
      <c r="K5939">
        <v>11.492896</v>
      </c>
    </row>
    <row r="5940" spans="1:11" x14ac:dyDescent="0.25">
      <c r="A5940">
        <v>5939</v>
      </c>
      <c r="D5940">
        <v>213.053527</v>
      </c>
      <c r="E5940">
        <v>7.4931419999999997</v>
      </c>
    </row>
    <row r="5941" spans="1:11" x14ac:dyDescent="0.25">
      <c r="A5941">
        <v>5940</v>
      </c>
      <c r="D5941">
        <v>213.053527</v>
      </c>
      <c r="E5941">
        <v>7.4931419999999997</v>
      </c>
    </row>
    <row r="5942" spans="1:11" x14ac:dyDescent="0.25">
      <c r="A5942">
        <v>5941</v>
      </c>
      <c r="D5942">
        <v>213.053527</v>
      </c>
      <c r="E5942">
        <v>7.4931419999999997</v>
      </c>
    </row>
    <row r="5943" spans="1:11" x14ac:dyDescent="0.25">
      <c r="A5943">
        <v>5942</v>
      </c>
      <c r="D5943">
        <v>213.053527</v>
      </c>
      <c r="E5943">
        <v>7.4931419999999997</v>
      </c>
    </row>
    <row r="5944" spans="1:11" x14ac:dyDescent="0.25">
      <c r="A5944">
        <v>5943</v>
      </c>
      <c r="D5944">
        <v>213.053527</v>
      </c>
      <c r="E5944">
        <v>7.4931419999999997</v>
      </c>
    </row>
    <row r="5945" spans="1:11" x14ac:dyDescent="0.25">
      <c r="A5945">
        <v>5944</v>
      </c>
      <c r="D5945">
        <v>213.053527</v>
      </c>
      <c r="E5945">
        <v>7.4931419999999997</v>
      </c>
    </row>
    <row r="5946" spans="1:11" x14ac:dyDescent="0.25">
      <c r="A5946">
        <v>5945</v>
      </c>
      <c r="D5946">
        <v>213.053527</v>
      </c>
      <c r="E5946">
        <v>7.4931419999999997</v>
      </c>
    </row>
    <row r="5947" spans="1:11" x14ac:dyDescent="0.25">
      <c r="A5947">
        <v>5946</v>
      </c>
      <c r="D5947">
        <v>213.053527</v>
      </c>
      <c r="E5947">
        <v>7.4931419999999997</v>
      </c>
    </row>
    <row r="5948" spans="1:11" x14ac:dyDescent="0.25">
      <c r="A5948">
        <v>5947</v>
      </c>
      <c r="D5948">
        <v>213.053527</v>
      </c>
      <c r="E5948">
        <v>7.4931419999999997</v>
      </c>
    </row>
    <row r="5949" spans="1:11" x14ac:dyDescent="0.25">
      <c r="A5949">
        <v>5948</v>
      </c>
      <c r="D5949">
        <v>213.053527</v>
      </c>
      <c r="E5949">
        <v>7.4931419999999997</v>
      </c>
    </row>
    <row r="5950" spans="1:11" x14ac:dyDescent="0.25">
      <c r="A5950">
        <v>5949</v>
      </c>
      <c r="D5950">
        <v>213.053527</v>
      </c>
      <c r="E5950">
        <v>7.4931419999999997</v>
      </c>
    </row>
    <row r="5951" spans="1:11" x14ac:dyDescent="0.25">
      <c r="A5951">
        <v>5950</v>
      </c>
      <c r="D5951">
        <v>213.053527</v>
      </c>
      <c r="E5951">
        <v>7.4931419999999997</v>
      </c>
    </row>
    <row r="5952" spans="1:11" x14ac:dyDescent="0.25">
      <c r="A5952">
        <v>5951</v>
      </c>
      <c r="D5952">
        <v>213.053527</v>
      </c>
      <c r="E5952">
        <v>7.4931419999999997</v>
      </c>
    </row>
    <row r="5953" spans="1:9" x14ac:dyDescent="0.25">
      <c r="A5953">
        <v>5952</v>
      </c>
      <c r="D5953">
        <v>213.053527</v>
      </c>
      <c r="E5953">
        <v>7.4931419999999997</v>
      </c>
      <c r="F5953">
        <v>218.62628799999999</v>
      </c>
      <c r="G5953">
        <v>9.4170540000000003</v>
      </c>
    </row>
    <row r="5954" spans="1:9" x14ac:dyDescent="0.25">
      <c r="A5954">
        <v>5953</v>
      </c>
      <c r="D5954">
        <v>213.053527</v>
      </c>
      <c r="E5954">
        <v>7.4931419999999997</v>
      </c>
      <c r="F5954">
        <v>218.62628799999999</v>
      </c>
      <c r="G5954">
        <v>9.4170540000000003</v>
      </c>
    </row>
    <row r="5955" spans="1:9" x14ac:dyDescent="0.25">
      <c r="A5955">
        <v>5954</v>
      </c>
      <c r="D5955">
        <v>213.053527</v>
      </c>
      <c r="E5955">
        <v>7.4931419999999997</v>
      </c>
      <c r="F5955">
        <v>218.62628799999999</v>
      </c>
      <c r="G5955">
        <v>9.4170540000000003</v>
      </c>
    </row>
    <row r="5956" spans="1:9" x14ac:dyDescent="0.25">
      <c r="A5956">
        <v>5955</v>
      </c>
      <c r="D5956">
        <v>213.053527</v>
      </c>
      <c r="E5956">
        <v>7.4931419999999997</v>
      </c>
      <c r="F5956">
        <v>218.62628799999999</v>
      </c>
      <c r="G5956">
        <v>9.4170540000000003</v>
      </c>
    </row>
    <row r="5957" spans="1:9" x14ac:dyDescent="0.25">
      <c r="A5957">
        <v>5956</v>
      </c>
      <c r="D5957">
        <v>213.053527</v>
      </c>
      <c r="E5957">
        <v>7.4931419999999997</v>
      </c>
      <c r="F5957">
        <v>218.62628799999999</v>
      </c>
      <c r="G5957">
        <v>9.4170540000000003</v>
      </c>
    </row>
    <row r="5958" spans="1:9" x14ac:dyDescent="0.25">
      <c r="A5958">
        <v>5957</v>
      </c>
      <c r="D5958">
        <v>213.053527</v>
      </c>
      <c r="E5958">
        <v>7.4931419999999997</v>
      </c>
      <c r="F5958">
        <v>218.62628799999999</v>
      </c>
      <c r="G5958">
        <v>9.4170540000000003</v>
      </c>
    </row>
    <row r="5959" spans="1:9" x14ac:dyDescent="0.25">
      <c r="A5959">
        <v>5958</v>
      </c>
      <c r="D5959">
        <v>213.053527</v>
      </c>
      <c r="E5959">
        <v>7.4931419999999997</v>
      </c>
      <c r="F5959">
        <v>218.62628799999999</v>
      </c>
      <c r="G5959">
        <v>9.4170540000000003</v>
      </c>
    </row>
    <row r="5960" spans="1:9" x14ac:dyDescent="0.25">
      <c r="A5960">
        <v>5959</v>
      </c>
      <c r="D5960">
        <v>213.053527</v>
      </c>
      <c r="E5960">
        <v>7.4931419999999997</v>
      </c>
      <c r="F5960">
        <v>218.62628799999999</v>
      </c>
      <c r="G5960">
        <v>9.4170540000000003</v>
      </c>
    </row>
    <row r="5961" spans="1:9" x14ac:dyDescent="0.25">
      <c r="A5961">
        <v>5960</v>
      </c>
      <c r="D5961">
        <v>213.053527</v>
      </c>
      <c r="E5961">
        <v>7.4931419999999997</v>
      </c>
      <c r="F5961">
        <v>218.62628799999999</v>
      </c>
      <c r="G5961">
        <v>9.4170540000000003</v>
      </c>
    </row>
    <row r="5962" spans="1:9" x14ac:dyDescent="0.25">
      <c r="A5962">
        <v>5961</v>
      </c>
      <c r="D5962">
        <v>213.053527</v>
      </c>
      <c r="E5962">
        <v>7.4931419999999997</v>
      </c>
      <c r="F5962">
        <v>218.62628799999999</v>
      </c>
      <c r="G5962">
        <v>9.4170540000000003</v>
      </c>
    </row>
    <row r="5963" spans="1:9" x14ac:dyDescent="0.25">
      <c r="A5963">
        <v>5962</v>
      </c>
      <c r="D5963">
        <v>213.053527</v>
      </c>
      <c r="E5963">
        <v>7.4931419999999997</v>
      </c>
      <c r="F5963">
        <v>218.62628799999999</v>
      </c>
      <c r="G5963">
        <v>9.4170540000000003</v>
      </c>
    </row>
    <row r="5964" spans="1:9" x14ac:dyDescent="0.25">
      <c r="A5964">
        <v>5963</v>
      </c>
      <c r="D5964">
        <v>213.053527</v>
      </c>
      <c r="E5964">
        <v>7.4931419999999997</v>
      </c>
      <c r="F5964">
        <v>218.62628799999999</v>
      </c>
      <c r="G5964">
        <v>9.4170540000000003</v>
      </c>
    </row>
    <row r="5965" spans="1:9" x14ac:dyDescent="0.25">
      <c r="A5965">
        <v>5964</v>
      </c>
      <c r="D5965">
        <v>213.053527</v>
      </c>
      <c r="E5965">
        <v>7.4931419999999997</v>
      </c>
      <c r="F5965">
        <v>218.62628799999999</v>
      </c>
      <c r="G5965">
        <v>9.4170540000000003</v>
      </c>
    </row>
    <row r="5966" spans="1:9" x14ac:dyDescent="0.25">
      <c r="A5966">
        <v>5965</v>
      </c>
      <c r="D5966">
        <v>213.053527</v>
      </c>
      <c r="E5966">
        <v>7.4931419999999997</v>
      </c>
      <c r="F5966">
        <v>218.62628799999999</v>
      </c>
      <c r="G5966">
        <v>9.4170540000000003</v>
      </c>
    </row>
    <row r="5967" spans="1:9" x14ac:dyDescent="0.25">
      <c r="A5967">
        <v>5966</v>
      </c>
      <c r="D5967">
        <v>213.053527</v>
      </c>
      <c r="E5967">
        <v>7.4931419999999997</v>
      </c>
      <c r="F5967">
        <v>218.62628799999999</v>
      </c>
      <c r="G5967">
        <v>9.4170540000000003</v>
      </c>
    </row>
    <row r="5968" spans="1:9" x14ac:dyDescent="0.25">
      <c r="A5968">
        <v>5967</v>
      </c>
      <c r="D5968">
        <v>213.053527</v>
      </c>
      <c r="E5968">
        <v>7.4931419999999997</v>
      </c>
      <c r="F5968">
        <v>218.62628799999999</v>
      </c>
      <c r="G5968">
        <v>9.4170540000000003</v>
      </c>
      <c r="H5968">
        <v>214.06674899999999</v>
      </c>
      <c r="I5968">
        <v>6.2274260000000004</v>
      </c>
    </row>
    <row r="5969" spans="1:9" x14ac:dyDescent="0.25">
      <c r="A5969">
        <v>5968</v>
      </c>
      <c r="D5969">
        <v>213.053527</v>
      </c>
      <c r="E5969">
        <v>7.4931419999999997</v>
      </c>
      <c r="F5969">
        <v>218.62628799999999</v>
      </c>
      <c r="G5969">
        <v>9.4170540000000003</v>
      </c>
      <c r="H5969">
        <v>214.06674899999999</v>
      </c>
      <c r="I5969">
        <v>6.2274260000000004</v>
      </c>
    </row>
    <row r="5970" spans="1:9" x14ac:dyDescent="0.25">
      <c r="A5970">
        <v>5969</v>
      </c>
      <c r="D5970">
        <v>213.053527</v>
      </c>
      <c r="E5970">
        <v>7.4931419999999997</v>
      </c>
      <c r="F5970">
        <v>218.62628799999999</v>
      </c>
      <c r="G5970">
        <v>9.4170540000000003</v>
      </c>
      <c r="H5970">
        <v>214.06674899999999</v>
      </c>
      <c r="I5970">
        <v>6.2274260000000004</v>
      </c>
    </row>
    <row r="5971" spans="1:9" x14ac:dyDescent="0.25">
      <c r="A5971">
        <v>5970</v>
      </c>
      <c r="F5971">
        <v>218.62628799999999</v>
      </c>
      <c r="G5971">
        <v>9.4170540000000003</v>
      </c>
      <c r="H5971">
        <v>214.06674899999999</v>
      </c>
      <c r="I5971">
        <v>6.2274260000000004</v>
      </c>
    </row>
    <row r="5972" spans="1:9" x14ac:dyDescent="0.25">
      <c r="A5972">
        <v>5971</v>
      </c>
      <c r="F5972">
        <v>218.62628799999999</v>
      </c>
      <c r="G5972">
        <v>9.4170540000000003</v>
      </c>
      <c r="H5972">
        <v>214.06674899999999</v>
      </c>
      <c r="I5972">
        <v>6.2274260000000004</v>
      </c>
    </row>
    <row r="5973" spans="1:9" x14ac:dyDescent="0.25">
      <c r="A5973">
        <v>5972</v>
      </c>
      <c r="F5973">
        <v>218.62628799999999</v>
      </c>
      <c r="G5973">
        <v>9.4170540000000003</v>
      </c>
      <c r="H5973">
        <v>214.06674899999999</v>
      </c>
      <c r="I5973">
        <v>6.2274260000000004</v>
      </c>
    </row>
    <row r="5974" spans="1:9" x14ac:dyDescent="0.25">
      <c r="A5974">
        <v>5973</v>
      </c>
      <c r="F5974">
        <v>218.62628799999999</v>
      </c>
      <c r="G5974">
        <v>9.4170540000000003</v>
      </c>
      <c r="H5974">
        <v>214.06674899999999</v>
      </c>
      <c r="I5974">
        <v>6.2274260000000004</v>
      </c>
    </row>
    <row r="5975" spans="1:9" x14ac:dyDescent="0.25">
      <c r="A5975">
        <v>5974</v>
      </c>
      <c r="F5975">
        <v>218.62628799999999</v>
      </c>
      <c r="G5975">
        <v>9.4170540000000003</v>
      </c>
      <c r="H5975">
        <v>214.06674899999999</v>
      </c>
      <c r="I5975">
        <v>6.2274260000000004</v>
      </c>
    </row>
    <row r="5976" spans="1:9" x14ac:dyDescent="0.25">
      <c r="A5976">
        <v>5975</v>
      </c>
      <c r="B5976">
        <v>203.069885</v>
      </c>
      <c r="C5976">
        <v>8.0912830000000007</v>
      </c>
      <c r="F5976">
        <v>218.62628799999999</v>
      </c>
      <c r="G5976">
        <v>9.4170540000000003</v>
      </c>
      <c r="H5976">
        <v>214.06674899999999</v>
      </c>
      <c r="I5976">
        <v>6.2274260000000004</v>
      </c>
    </row>
    <row r="5977" spans="1:9" x14ac:dyDescent="0.25">
      <c r="A5977">
        <v>5976</v>
      </c>
      <c r="B5977">
        <v>203.069885</v>
      </c>
      <c r="C5977">
        <v>8.0912830000000007</v>
      </c>
      <c r="F5977">
        <v>218.62628799999999</v>
      </c>
      <c r="G5977">
        <v>9.4170540000000003</v>
      </c>
      <c r="H5977">
        <v>214.06674899999999</v>
      </c>
      <c r="I5977">
        <v>6.2274260000000004</v>
      </c>
    </row>
    <row r="5978" spans="1:9" x14ac:dyDescent="0.25">
      <c r="A5978">
        <v>5977</v>
      </c>
      <c r="B5978">
        <v>203.069885</v>
      </c>
      <c r="C5978">
        <v>8.0912830000000007</v>
      </c>
      <c r="H5978">
        <v>214.06674899999999</v>
      </c>
      <c r="I5978">
        <v>6.2274260000000004</v>
      </c>
    </row>
    <row r="5979" spans="1:9" x14ac:dyDescent="0.25">
      <c r="A5979">
        <v>5978</v>
      </c>
      <c r="B5979">
        <v>203.069885</v>
      </c>
      <c r="C5979">
        <v>8.0912830000000007</v>
      </c>
      <c r="H5979">
        <v>214.06674899999999</v>
      </c>
      <c r="I5979">
        <v>6.2274260000000004</v>
      </c>
    </row>
    <row r="5980" spans="1:9" x14ac:dyDescent="0.25">
      <c r="A5980">
        <v>5979</v>
      </c>
      <c r="B5980">
        <v>203.069885</v>
      </c>
      <c r="C5980">
        <v>8.0912830000000007</v>
      </c>
      <c r="H5980">
        <v>214.06674899999999</v>
      </c>
      <c r="I5980">
        <v>6.2274260000000004</v>
      </c>
    </row>
    <row r="5981" spans="1:9" x14ac:dyDescent="0.25">
      <c r="A5981">
        <v>5980</v>
      </c>
      <c r="B5981">
        <v>203.069885</v>
      </c>
      <c r="C5981">
        <v>8.0912830000000007</v>
      </c>
      <c r="H5981">
        <v>214.06674899999999</v>
      </c>
      <c r="I5981">
        <v>6.2274260000000004</v>
      </c>
    </row>
    <row r="5982" spans="1:9" x14ac:dyDescent="0.25">
      <c r="A5982">
        <v>5981</v>
      </c>
      <c r="B5982">
        <v>203.069885</v>
      </c>
      <c r="C5982">
        <v>8.0912830000000007</v>
      </c>
      <c r="H5982">
        <v>214.06674899999999</v>
      </c>
      <c r="I5982">
        <v>6.2274260000000004</v>
      </c>
    </row>
    <row r="5983" spans="1:9" x14ac:dyDescent="0.25">
      <c r="A5983">
        <v>5982</v>
      </c>
      <c r="B5983">
        <v>203.069885</v>
      </c>
      <c r="C5983">
        <v>8.0912830000000007</v>
      </c>
      <c r="H5983">
        <v>214.06674899999999</v>
      </c>
      <c r="I5983">
        <v>6.2274260000000004</v>
      </c>
    </row>
    <row r="5984" spans="1:9" x14ac:dyDescent="0.25">
      <c r="A5984">
        <v>5983</v>
      </c>
      <c r="B5984">
        <v>203.069885</v>
      </c>
      <c r="C5984">
        <v>8.0912830000000007</v>
      </c>
      <c r="H5984">
        <v>214.06674899999999</v>
      </c>
      <c r="I5984">
        <v>6.2274260000000004</v>
      </c>
    </row>
    <row r="5985" spans="1:9" x14ac:dyDescent="0.25">
      <c r="A5985">
        <v>5984</v>
      </c>
      <c r="B5985">
        <v>203.069885</v>
      </c>
      <c r="C5985">
        <v>8.0912830000000007</v>
      </c>
      <c r="H5985">
        <v>214.06674899999999</v>
      </c>
      <c r="I5985">
        <v>6.2274260000000004</v>
      </c>
    </row>
    <row r="5986" spans="1:9" x14ac:dyDescent="0.25">
      <c r="A5986">
        <v>5985</v>
      </c>
      <c r="B5986">
        <v>203.069885</v>
      </c>
      <c r="C5986">
        <v>8.0912830000000007</v>
      </c>
      <c r="H5986">
        <v>214.06674899999999</v>
      </c>
      <c r="I5986">
        <v>6.2274260000000004</v>
      </c>
    </row>
    <row r="5987" spans="1:9" x14ac:dyDescent="0.25">
      <c r="A5987">
        <v>5986</v>
      </c>
      <c r="B5987">
        <v>203.069885</v>
      </c>
      <c r="C5987">
        <v>8.0912830000000007</v>
      </c>
      <c r="H5987">
        <v>214.06674899999999</v>
      </c>
      <c r="I5987">
        <v>6.2274260000000004</v>
      </c>
    </row>
    <row r="5988" spans="1:9" x14ac:dyDescent="0.25">
      <c r="A5988">
        <v>5987</v>
      </c>
      <c r="B5988">
        <v>203.069885</v>
      </c>
      <c r="C5988">
        <v>8.0912830000000007</v>
      </c>
      <c r="H5988">
        <v>214.06674899999999</v>
      </c>
      <c r="I5988">
        <v>6.2274260000000004</v>
      </c>
    </row>
    <row r="5989" spans="1:9" x14ac:dyDescent="0.25">
      <c r="A5989">
        <v>5988</v>
      </c>
      <c r="B5989">
        <v>203.069885</v>
      </c>
      <c r="C5989">
        <v>8.0912830000000007</v>
      </c>
    </row>
    <row r="5990" spans="1:9" x14ac:dyDescent="0.25">
      <c r="A5990">
        <v>5989</v>
      </c>
      <c r="B5990">
        <v>203.069885</v>
      </c>
      <c r="C5990">
        <v>8.0912830000000007</v>
      </c>
    </row>
    <row r="5991" spans="1:9" x14ac:dyDescent="0.25">
      <c r="A5991">
        <v>5990</v>
      </c>
      <c r="B5991">
        <v>203.069885</v>
      </c>
      <c r="C5991">
        <v>8.0912830000000007</v>
      </c>
    </row>
    <row r="5992" spans="1:9" x14ac:dyDescent="0.25">
      <c r="A5992">
        <v>5991</v>
      </c>
      <c r="B5992">
        <v>203.069885</v>
      </c>
      <c r="C5992">
        <v>8.0912830000000007</v>
      </c>
    </row>
    <row r="5993" spans="1:9" x14ac:dyDescent="0.25">
      <c r="A5993">
        <v>5992</v>
      </c>
      <c r="B5993">
        <v>203.069885</v>
      </c>
      <c r="C5993">
        <v>8.0912830000000007</v>
      </c>
    </row>
    <row r="5994" spans="1:9" x14ac:dyDescent="0.25">
      <c r="A5994">
        <v>5993</v>
      </c>
    </row>
    <row r="5995" spans="1:9" x14ac:dyDescent="0.25">
      <c r="A5995">
        <v>5994</v>
      </c>
    </row>
    <row r="5996" spans="1:9" x14ac:dyDescent="0.25">
      <c r="A5996">
        <v>5995</v>
      </c>
      <c r="D5996">
        <v>195.77213699999999</v>
      </c>
      <c r="E5996">
        <v>6.4625640000000004</v>
      </c>
    </row>
    <row r="5997" spans="1:9" x14ac:dyDescent="0.25">
      <c r="A5997">
        <v>5996</v>
      </c>
      <c r="D5997">
        <v>195.77213699999999</v>
      </c>
      <c r="E5997">
        <v>6.4625640000000004</v>
      </c>
    </row>
    <row r="5998" spans="1:9" x14ac:dyDescent="0.25">
      <c r="A5998">
        <v>5997</v>
      </c>
      <c r="D5998">
        <v>195.77213699999999</v>
      </c>
      <c r="E5998">
        <v>6.4625640000000004</v>
      </c>
    </row>
    <row r="5999" spans="1:9" x14ac:dyDescent="0.25">
      <c r="A5999">
        <v>5998</v>
      </c>
      <c r="D5999">
        <v>195.77213699999999</v>
      </c>
      <c r="E5999">
        <v>6.4625640000000004</v>
      </c>
    </row>
    <row r="6000" spans="1:9" x14ac:dyDescent="0.25">
      <c r="A6000">
        <v>5999</v>
      </c>
      <c r="D6000">
        <v>195.77213699999999</v>
      </c>
      <c r="E6000">
        <v>6.4625640000000004</v>
      </c>
    </row>
    <row r="6001" spans="1:9" x14ac:dyDescent="0.25">
      <c r="A6001">
        <v>6000</v>
      </c>
      <c r="D6001">
        <v>195.77213699999999</v>
      </c>
      <c r="E6001">
        <v>6.4625640000000004</v>
      </c>
      <c r="F6001">
        <v>201.28483499999999</v>
      </c>
      <c r="G6001">
        <v>8.8269199999999994</v>
      </c>
    </row>
    <row r="6002" spans="1:9" x14ac:dyDescent="0.25">
      <c r="A6002">
        <v>6001</v>
      </c>
      <c r="D6002">
        <v>195.77213699999999</v>
      </c>
      <c r="E6002">
        <v>6.4625640000000004</v>
      </c>
      <c r="F6002">
        <v>201.28483499999999</v>
      </c>
      <c r="G6002">
        <v>8.8269199999999994</v>
      </c>
    </row>
    <row r="6003" spans="1:9" x14ac:dyDescent="0.25">
      <c r="A6003">
        <v>6002</v>
      </c>
      <c r="D6003">
        <v>195.77213699999999</v>
      </c>
      <c r="E6003">
        <v>6.4625640000000004</v>
      </c>
      <c r="F6003">
        <v>201.28483499999999</v>
      </c>
      <c r="G6003">
        <v>8.8269199999999994</v>
      </c>
    </row>
    <row r="6004" spans="1:9" x14ac:dyDescent="0.25">
      <c r="A6004">
        <v>6003</v>
      </c>
      <c r="D6004">
        <v>195.77213699999999</v>
      </c>
      <c r="E6004">
        <v>6.4625640000000004</v>
      </c>
      <c r="F6004">
        <v>201.28483499999999</v>
      </c>
      <c r="G6004">
        <v>8.8269199999999994</v>
      </c>
    </row>
    <row r="6005" spans="1:9" x14ac:dyDescent="0.25">
      <c r="A6005">
        <v>6004</v>
      </c>
      <c r="D6005">
        <v>195.77213699999999</v>
      </c>
      <c r="E6005">
        <v>6.4625640000000004</v>
      </c>
      <c r="F6005">
        <v>201.28483499999999</v>
      </c>
      <c r="G6005">
        <v>8.8269199999999994</v>
      </c>
    </row>
    <row r="6006" spans="1:9" x14ac:dyDescent="0.25">
      <c r="A6006">
        <v>6005</v>
      </c>
      <c r="D6006">
        <v>195.77213699999999</v>
      </c>
      <c r="E6006">
        <v>6.4625640000000004</v>
      </c>
      <c r="F6006">
        <v>201.28483499999999</v>
      </c>
      <c r="G6006">
        <v>8.8269199999999994</v>
      </c>
      <c r="H6006">
        <v>198.08224899999999</v>
      </c>
      <c r="I6006">
        <v>5.9897130000000001</v>
      </c>
    </row>
    <row r="6007" spans="1:9" x14ac:dyDescent="0.25">
      <c r="A6007">
        <v>6006</v>
      </c>
      <c r="D6007">
        <v>195.77213699999999</v>
      </c>
      <c r="E6007">
        <v>6.4625640000000004</v>
      </c>
      <c r="F6007">
        <v>201.28483499999999</v>
      </c>
      <c r="G6007">
        <v>8.8269199999999994</v>
      </c>
      <c r="H6007">
        <v>198.08224899999999</v>
      </c>
      <c r="I6007">
        <v>5.9897130000000001</v>
      </c>
    </row>
    <row r="6008" spans="1:9" x14ac:dyDescent="0.25">
      <c r="A6008">
        <v>6007</v>
      </c>
      <c r="F6008">
        <v>201.28483499999999</v>
      </c>
      <c r="G6008">
        <v>8.8269199999999994</v>
      </c>
      <c r="H6008">
        <v>198.08224899999999</v>
      </c>
      <c r="I6008">
        <v>5.9897130000000001</v>
      </c>
    </row>
    <row r="6009" spans="1:9" x14ac:dyDescent="0.25">
      <c r="A6009">
        <v>6008</v>
      </c>
      <c r="F6009">
        <v>201.28483499999999</v>
      </c>
      <c r="G6009">
        <v>8.8269199999999994</v>
      </c>
      <c r="H6009">
        <v>198.08224899999999</v>
      </c>
      <c r="I6009">
        <v>5.9897130000000001</v>
      </c>
    </row>
    <row r="6010" spans="1:9" x14ac:dyDescent="0.25">
      <c r="A6010">
        <v>6009</v>
      </c>
      <c r="F6010">
        <v>201.28483499999999</v>
      </c>
      <c r="G6010">
        <v>8.8269199999999994</v>
      </c>
      <c r="H6010">
        <v>198.08224899999999</v>
      </c>
      <c r="I6010">
        <v>5.9897130000000001</v>
      </c>
    </row>
    <row r="6011" spans="1:9" x14ac:dyDescent="0.25">
      <c r="A6011">
        <v>6010</v>
      </c>
      <c r="F6011">
        <v>201.28483499999999</v>
      </c>
      <c r="G6011">
        <v>8.8269199999999994</v>
      </c>
      <c r="H6011">
        <v>198.08224899999999</v>
      </c>
      <c r="I6011">
        <v>5.9897130000000001</v>
      </c>
    </row>
    <row r="6012" spans="1:9" x14ac:dyDescent="0.25">
      <c r="A6012">
        <v>6011</v>
      </c>
      <c r="F6012">
        <v>201.28483499999999</v>
      </c>
      <c r="G6012">
        <v>8.8269199999999994</v>
      </c>
      <c r="H6012">
        <v>198.08224899999999</v>
      </c>
      <c r="I6012">
        <v>5.9897130000000001</v>
      </c>
    </row>
    <row r="6013" spans="1:9" x14ac:dyDescent="0.25">
      <c r="A6013">
        <v>6012</v>
      </c>
      <c r="F6013">
        <v>201.28483499999999</v>
      </c>
      <c r="G6013">
        <v>8.8269199999999994</v>
      </c>
      <c r="H6013">
        <v>198.08224899999999</v>
      </c>
      <c r="I6013">
        <v>5.9897130000000001</v>
      </c>
    </row>
    <row r="6014" spans="1:9" x14ac:dyDescent="0.25">
      <c r="A6014">
        <v>6013</v>
      </c>
      <c r="H6014">
        <v>198.08224899999999</v>
      </c>
      <c r="I6014">
        <v>5.9897130000000001</v>
      </c>
    </row>
    <row r="6015" spans="1:9" x14ac:dyDescent="0.25">
      <c r="A6015">
        <v>6014</v>
      </c>
      <c r="H6015">
        <v>198.08224899999999</v>
      </c>
      <c r="I6015">
        <v>5.9897130000000001</v>
      </c>
    </row>
    <row r="6016" spans="1:9" x14ac:dyDescent="0.25">
      <c r="A6016">
        <v>6015</v>
      </c>
      <c r="H6016">
        <v>198.08224899999999</v>
      </c>
      <c r="I6016">
        <v>5.9897130000000001</v>
      </c>
    </row>
    <row r="6017" spans="1:9" x14ac:dyDescent="0.25">
      <c r="A6017">
        <v>6016</v>
      </c>
      <c r="H6017">
        <v>198.08224899999999</v>
      </c>
      <c r="I6017">
        <v>5.9897130000000001</v>
      </c>
    </row>
    <row r="6018" spans="1:9" x14ac:dyDescent="0.25">
      <c r="A6018">
        <v>6017</v>
      </c>
      <c r="H6018">
        <v>198.08224899999999</v>
      </c>
      <c r="I6018">
        <v>5.9897130000000001</v>
      </c>
    </row>
    <row r="6019" spans="1:9" x14ac:dyDescent="0.25">
      <c r="A6019">
        <v>6018</v>
      </c>
    </row>
    <row r="6020" spans="1:9" x14ac:dyDescent="0.25">
      <c r="A6020">
        <v>6019</v>
      </c>
    </row>
    <row r="6021" spans="1:9" x14ac:dyDescent="0.25">
      <c r="A6021">
        <v>6020</v>
      </c>
    </row>
    <row r="6022" spans="1:9" x14ac:dyDescent="0.25">
      <c r="A6022">
        <v>6021</v>
      </c>
    </row>
    <row r="6023" spans="1:9" x14ac:dyDescent="0.25">
      <c r="A6023">
        <v>6022</v>
      </c>
      <c r="B6023">
        <v>177.50161199999999</v>
      </c>
      <c r="C6023">
        <v>6.2523970000000002</v>
      </c>
    </row>
    <row r="6024" spans="1:9" x14ac:dyDescent="0.25">
      <c r="A6024">
        <v>6023</v>
      </c>
      <c r="B6024">
        <v>177.50161199999999</v>
      </c>
      <c r="C6024">
        <v>6.2523970000000002</v>
      </c>
    </row>
    <row r="6025" spans="1:9" x14ac:dyDescent="0.25">
      <c r="A6025">
        <v>6024</v>
      </c>
      <c r="B6025">
        <v>177.50161199999999</v>
      </c>
      <c r="C6025">
        <v>6.2523970000000002</v>
      </c>
    </row>
    <row r="6026" spans="1:9" x14ac:dyDescent="0.25">
      <c r="A6026">
        <v>6025</v>
      </c>
      <c r="B6026">
        <v>177.50161199999999</v>
      </c>
      <c r="C6026">
        <v>6.2523970000000002</v>
      </c>
    </row>
    <row r="6027" spans="1:9" x14ac:dyDescent="0.25">
      <c r="A6027">
        <v>6026</v>
      </c>
      <c r="B6027">
        <v>177.50161199999999</v>
      </c>
      <c r="C6027">
        <v>6.2523970000000002</v>
      </c>
      <c r="D6027">
        <v>175.24401499999999</v>
      </c>
      <c r="E6027">
        <v>5.3065939999999996</v>
      </c>
    </row>
    <row r="6028" spans="1:9" x14ac:dyDescent="0.25">
      <c r="A6028">
        <v>6027</v>
      </c>
      <c r="B6028">
        <v>177.50161199999999</v>
      </c>
      <c r="C6028">
        <v>6.2523970000000002</v>
      </c>
      <c r="D6028">
        <v>175.24401499999999</v>
      </c>
      <c r="E6028">
        <v>5.3065939999999996</v>
      </c>
    </row>
    <row r="6029" spans="1:9" x14ac:dyDescent="0.25">
      <c r="A6029">
        <v>6028</v>
      </c>
      <c r="B6029">
        <v>177.50161199999999</v>
      </c>
      <c r="C6029">
        <v>6.2523970000000002</v>
      </c>
      <c r="D6029">
        <v>175.24401499999999</v>
      </c>
      <c r="E6029">
        <v>5.3065939999999996</v>
      </c>
    </row>
    <row r="6030" spans="1:9" x14ac:dyDescent="0.25">
      <c r="A6030">
        <v>6029</v>
      </c>
      <c r="B6030">
        <v>177.50161199999999</v>
      </c>
      <c r="C6030">
        <v>6.2523970000000002</v>
      </c>
      <c r="D6030">
        <v>175.24401499999999</v>
      </c>
      <c r="E6030">
        <v>5.3065939999999996</v>
      </c>
    </row>
    <row r="6031" spans="1:9" x14ac:dyDescent="0.25">
      <c r="A6031">
        <v>6030</v>
      </c>
      <c r="B6031">
        <v>177.50161199999999</v>
      </c>
      <c r="C6031">
        <v>6.2523970000000002</v>
      </c>
      <c r="D6031">
        <v>175.24401499999999</v>
      </c>
      <c r="E6031">
        <v>5.3065939999999996</v>
      </c>
    </row>
    <row r="6032" spans="1:9" x14ac:dyDescent="0.25">
      <c r="A6032">
        <v>6031</v>
      </c>
      <c r="B6032">
        <v>177.50161199999999</v>
      </c>
      <c r="C6032">
        <v>6.2523970000000002</v>
      </c>
      <c r="D6032">
        <v>175.24401499999999</v>
      </c>
      <c r="E6032">
        <v>5.3065939999999996</v>
      </c>
    </row>
    <row r="6033" spans="1:9" x14ac:dyDescent="0.25">
      <c r="A6033">
        <v>6032</v>
      </c>
      <c r="B6033">
        <v>177.50161199999999</v>
      </c>
      <c r="C6033">
        <v>6.2523970000000002</v>
      </c>
      <c r="D6033">
        <v>175.24401499999999</v>
      </c>
      <c r="E6033">
        <v>5.3065939999999996</v>
      </c>
    </row>
    <row r="6034" spans="1:9" x14ac:dyDescent="0.25">
      <c r="A6034">
        <v>6033</v>
      </c>
      <c r="B6034">
        <v>177.50161199999999</v>
      </c>
      <c r="C6034">
        <v>6.2523970000000002</v>
      </c>
      <c r="D6034">
        <v>175.24401499999999</v>
      </c>
      <c r="E6034">
        <v>5.3065939999999996</v>
      </c>
    </row>
    <row r="6035" spans="1:9" x14ac:dyDescent="0.25">
      <c r="A6035">
        <v>6034</v>
      </c>
      <c r="B6035">
        <v>177.50161199999999</v>
      </c>
      <c r="C6035">
        <v>6.2523970000000002</v>
      </c>
      <c r="D6035">
        <v>175.24401499999999</v>
      </c>
      <c r="E6035">
        <v>5.3065939999999996</v>
      </c>
    </row>
    <row r="6036" spans="1:9" x14ac:dyDescent="0.25">
      <c r="A6036">
        <v>6035</v>
      </c>
      <c r="D6036">
        <v>175.24401499999999</v>
      </c>
      <c r="E6036">
        <v>5.3065939999999996</v>
      </c>
    </row>
    <row r="6037" spans="1:9" x14ac:dyDescent="0.25">
      <c r="A6037">
        <v>6036</v>
      </c>
      <c r="D6037">
        <v>175.24401499999999</v>
      </c>
      <c r="E6037">
        <v>5.3065939999999996</v>
      </c>
    </row>
    <row r="6038" spans="1:9" x14ac:dyDescent="0.25">
      <c r="A6038">
        <v>6037</v>
      </c>
      <c r="D6038">
        <v>175.24401499999999</v>
      </c>
      <c r="E6038">
        <v>5.3065939999999996</v>
      </c>
    </row>
    <row r="6039" spans="1:9" x14ac:dyDescent="0.25">
      <c r="A6039">
        <v>6038</v>
      </c>
      <c r="D6039">
        <v>175.24401499999999</v>
      </c>
      <c r="E6039">
        <v>5.3065939999999996</v>
      </c>
    </row>
    <row r="6040" spans="1:9" x14ac:dyDescent="0.25">
      <c r="A6040">
        <v>6039</v>
      </c>
      <c r="H6040">
        <v>174.614025</v>
      </c>
      <c r="I6040">
        <v>4.2558590000000001</v>
      </c>
    </row>
    <row r="6041" spans="1:9" x14ac:dyDescent="0.25">
      <c r="A6041">
        <v>6040</v>
      </c>
      <c r="H6041">
        <v>174.666538</v>
      </c>
      <c r="I6041">
        <v>4.2558590000000001</v>
      </c>
    </row>
    <row r="6042" spans="1:9" x14ac:dyDescent="0.25">
      <c r="A6042">
        <v>6041</v>
      </c>
      <c r="H6042">
        <v>174.614025</v>
      </c>
      <c r="I6042">
        <v>4.2558590000000001</v>
      </c>
    </row>
    <row r="6043" spans="1:9" x14ac:dyDescent="0.25">
      <c r="A6043">
        <v>6042</v>
      </c>
      <c r="F6043">
        <v>173.09145699999999</v>
      </c>
      <c r="G6043">
        <v>6.8302800000000001</v>
      </c>
      <c r="H6043">
        <v>174.614025</v>
      </c>
      <c r="I6043">
        <v>4.2558590000000001</v>
      </c>
    </row>
    <row r="6044" spans="1:9" x14ac:dyDescent="0.25">
      <c r="A6044">
        <v>6043</v>
      </c>
      <c r="F6044">
        <v>173.09145699999999</v>
      </c>
      <c r="G6044">
        <v>6.8302800000000001</v>
      </c>
      <c r="H6044">
        <v>174.614025</v>
      </c>
      <c r="I6044">
        <v>4.2558590000000001</v>
      </c>
    </row>
    <row r="6045" spans="1:9" x14ac:dyDescent="0.25">
      <c r="A6045">
        <v>6044</v>
      </c>
      <c r="F6045">
        <v>173.09145699999999</v>
      </c>
      <c r="G6045">
        <v>6.8302800000000001</v>
      </c>
      <c r="H6045">
        <v>174.614025</v>
      </c>
      <c r="I6045">
        <v>4.2558590000000001</v>
      </c>
    </row>
    <row r="6046" spans="1:9" x14ac:dyDescent="0.25">
      <c r="A6046">
        <v>6045</v>
      </c>
      <c r="F6046">
        <v>173.09145699999999</v>
      </c>
      <c r="G6046">
        <v>6.8302800000000001</v>
      </c>
      <c r="H6046">
        <v>174.614025</v>
      </c>
      <c r="I6046">
        <v>4.2558590000000001</v>
      </c>
    </row>
    <row r="6047" spans="1:9" x14ac:dyDescent="0.25">
      <c r="A6047">
        <v>6046</v>
      </c>
      <c r="F6047">
        <v>173.09145699999999</v>
      </c>
      <c r="G6047">
        <v>6.8302800000000001</v>
      </c>
      <c r="H6047">
        <v>174.614025</v>
      </c>
      <c r="I6047">
        <v>4.2558590000000001</v>
      </c>
    </row>
    <row r="6048" spans="1:9" x14ac:dyDescent="0.25">
      <c r="A6048">
        <v>6047</v>
      </c>
      <c r="F6048">
        <v>173.09145699999999</v>
      </c>
      <c r="G6048">
        <v>6.8302800000000001</v>
      </c>
      <c r="H6048">
        <v>174.614025</v>
      </c>
      <c r="I6048">
        <v>4.2558590000000001</v>
      </c>
    </row>
    <row r="6049" spans="1:9" x14ac:dyDescent="0.25">
      <c r="A6049">
        <v>6048</v>
      </c>
      <c r="F6049">
        <v>173.09145699999999</v>
      </c>
      <c r="G6049">
        <v>6.8302800000000001</v>
      </c>
      <c r="H6049">
        <v>174.614025</v>
      </c>
      <c r="I6049">
        <v>4.2558590000000001</v>
      </c>
    </row>
    <row r="6050" spans="1:9" x14ac:dyDescent="0.25">
      <c r="A6050">
        <v>6049</v>
      </c>
      <c r="F6050">
        <v>173.09145699999999</v>
      </c>
      <c r="G6050">
        <v>6.8302800000000001</v>
      </c>
      <c r="H6050">
        <v>174.614025</v>
      </c>
      <c r="I6050">
        <v>4.2558590000000001</v>
      </c>
    </row>
    <row r="6051" spans="1:9" x14ac:dyDescent="0.25">
      <c r="A6051">
        <v>6050</v>
      </c>
      <c r="F6051">
        <v>173.09145699999999</v>
      </c>
      <c r="G6051">
        <v>6.8302800000000001</v>
      </c>
      <c r="H6051">
        <v>174.614025</v>
      </c>
      <c r="I6051">
        <v>4.2558590000000001</v>
      </c>
    </row>
    <row r="6052" spans="1:9" x14ac:dyDescent="0.25">
      <c r="A6052">
        <v>6051</v>
      </c>
      <c r="F6052">
        <v>173.09145699999999</v>
      </c>
      <c r="G6052">
        <v>6.8302800000000001</v>
      </c>
      <c r="H6052">
        <v>174.614025</v>
      </c>
      <c r="I6052">
        <v>4.2558590000000001</v>
      </c>
    </row>
    <row r="6053" spans="1:9" x14ac:dyDescent="0.25">
      <c r="A6053">
        <v>6052</v>
      </c>
      <c r="F6053">
        <v>173.09145699999999</v>
      </c>
      <c r="G6053">
        <v>6.8302800000000001</v>
      </c>
      <c r="H6053">
        <v>174.614025</v>
      </c>
      <c r="I6053">
        <v>4.2558590000000001</v>
      </c>
    </row>
    <row r="6054" spans="1:9" x14ac:dyDescent="0.25">
      <c r="A6054">
        <v>6053</v>
      </c>
      <c r="F6054">
        <v>173.09145699999999</v>
      </c>
      <c r="G6054">
        <v>6.8302800000000001</v>
      </c>
      <c r="H6054">
        <v>174.614025</v>
      </c>
      <c r="I6054">
        <v>4.2558590000000001</v>
      </c>
    </row>
    <row r="6055" spans="1:9" x14ac:dyDescent="0.25">
      <c r="A6055">
        <v>6054</v>
      </c>
      <c r="B6055">
        <v>155.60847100000001</v>
      </c>
      <c r="C6055">
        <v>6.2523970000000002</v>
      </c>
      <c r="F6055">
        <v>173.09145699999999</v>
      </c>
      <c r="G6055">
        <v>6.8302800000000001</v>
      </c>
    </row>
    <row r="6056" spans="1:9" x14ac:dyDescent="0.25">
      <c r="A6056">
        <v>6055</v>
      </c>
      <c r="B6056">
        <v>155.60847100000001</v>
      </c>
      <c r="C6056">
        <v>6.2523970000000002</v>
      </c>
    </row>
    <row r="6057" spans="1:9" x14ac:dyDescent="0.25">
      <c r="A6057">
        <v>6056</v>
      </c>
      <c r="B6057">
        <v>155.60847100000001</v>
      </c>
      <c r="C6057">
        <v>6.2523970000000002</v>
      </c>
    </row>
    <row r="6058" spans="1:9" x14ac:dyDescent="0.25">
      <c r="A6058">
        <v>6057</v>
      </c>
      <c r="B6058">
        <v>155.60847100000001</v>
      </c>
      <c r="C6058">
        <v>6.2523970000000002</v>
      </c>
    </row>
    <row r="6059" spans="1:9" x14ac:dyDescent="0.25">
      <c r="A6059">
        <v>6058</v>
      </c>
      <c r="B6059">
        <v>155.60847100000001</v>
      </c>
      <c r="C6059">
        <v>6.2523970000000002</v>
      </c>
    </row>
    <row r="6060" spans="1:9" x14ac:dyDescent="0.25">
      <c r="A6060">
        <v>6059</v>
      </c>
      <c r="B6060">
        <v>155.60847100000001</v>
      </c>
      <c r="C6060">
        <v>6.2523970000000002</v>
      </c>
    </row>
    <row r="6061" spans="1:9" x14ac:dyDescent="0.25">
      <c r="A6061">
        <v>6060</v>
      </c>
      <c r="B6061">
        <v>155.60847100000001</v>
      </c>
      <c r="C6061">
        <v>6.2523970000000002</v>
      </c>
    </row>
    <row r="6062" spans="1:9" x14ac:dyDescent="0.25">
      <c r="A6062">
        <v>6061</v>
      </c>
      <c r="B6062">
        <v>155.60847100000001</v>
      </c>
      <c r="C6062">
        <v>6.2523970000000002</v>
      </c>
    </row>
    <row r="6063" spans="1:9" x14ac:dyDescent="0.25">
      <c r="A6063">
        <v>6062</v>
      </c>
      <c r="B6063">
        <v>155.60847100000001</v>
      </c>
      <c r="C6063">
        <v>6.2523970000000002</v>
      </c>
    </row>
    <row r="6064" spans="1:9" x14ac:dyDescent="0.25">
      <c r="A6064">
        <v>6063</v>
      </c>
      <c r="B6064">
        <v>155.60847100000001</v>
      </c>
      <c r="C6064">
        <v>6.2523970000000002</v>
      </c>
    </row>
    <row r="6065" spans="1:9" x14ac:dyDescent="0.25">
      <c r="A6065">
        <v>6064</v>
      </c>
      <c r="B6065">
        <v>155.60847100000001</v>
      </c>
      <c r="C6065">
        <v>6.2523970000000002</v>
      </c>
      <c r="D6065">
        <v>149.78078099999999</v>
      </c>
      <c r="E6065">
        <v>5.726928</v>
      </c>
    </row>
    <row r="6066" spans="1:9" x14ac:dyDescent="0.25">
      <c r="A6066">
        <v>6065</v>
      </c>
      <c r="B6066">
        <v>155.60847100000001</v>
      </c>
      <c r="C6066">
        <v>6.2523970000000002</v>
      </c>
      <c r="D6066">
        <v>149.78078099999999</v>
      </c>
      <c r="E6066">
        <v>5.726928</v>
      </c>
    </row>
    <row r="6067" spans="1:9" x14ac:dyDescent="0.25">
      <c r="A6067">
        <v>6066</v>
      </c>
      <c r="B6067">
        <v>155.60847100000001</v>
      </c>
      <c r="C6067">
        <v>6.2523970000000002</v>
      </c>
      <c r="D6067">
        <v>149.78078099999999</v>
      </c>
      <c r="E6067">
        <v>5.726928</v>
      </c>
    </row>
    <row r="6068" spans="1:9" x14ac:dyDescent="0.25">
      <c r="A6068">
        <v>6067</v>
      </c>
      <c r="B6068">
        <v>155.60847100000001</v>
      </c>
      <c r="C6068">
        <v>6.2523970000000002</v>
      </c>
      <c r="D6068">
        <v>149.78078099999999</v>
      </c>
      <c r="E6068">
        <v>5.726928</v>
      </c>
    </row>
    <row r="6069" spans="1:9" x14ac:dyDescent="0.25">
      <c r="A6069">
        <v>6068</v>
      </c>
      <c r="D6069">
        <v>149.78078099999999</v>
      </c>
      <c r="E6069">
        <v>5.726928</v>
      </c>
    </row>
    <row r="6070" spans="1:9" x14ac:dyDescent="0.25">
      <c r="A6070">
        <v>6069</v>
      </c>
      <c r="D6070">
        <v>149.78078099999999</v>
      </c>
      <c r="E6070">
        <v>5.726928</v>
      </c>
    </row>
    <row r="6071" spans="1:9" x14ac:dyDescent="0.25">
      <c r="A6071">
        <v>6070</v>
      </c>
      <c r="D6071">
        <v>149.78078099999999</v>
      </c>
      <c r="E6071">
        <v>5.726928</v>
      </c>
    </row>
    <row r="6072" spans="1:9" x14ac:dyDescent="0.25">
      <c r="A6072">
        <v>6071</v>
      </c>
      <c r="D6072">
        <v>149.78078099999999</v>
      </c>
      <c r="E6072">
        <v>5.726928</v>
      </c>
    </row>
    <row r="6073" spans="1:9" x14ac:dyDescent="0.25">
      <c r="A6073">
        <v>6072</v>
      </c>
      <c r="D6073">
        <v>149.78078099999999</v>
      </c>
      <c r="E6073">
        <v>5.726928</v>
      </c>
    </row>
    <row r="6074" spans="1:9" x14ac:dyDescent="0.25">
      <c r="A6074">
        <v>6073</v>
      </c>
      <c r="D6074">
        <v>149.78078099999999</v>
      </c>
      <c r="E6074">
        <v>5.726928</v>
      </c>
    </row>
    <row r="6075" spans="1:9" x14ac:dyDescent="0.25">
      <c r="A6075">
        <v>6074</v>
      </c>
      <c r="D6075">
        <v>149.78078099999999</v>
      </c>
      <c r="E6075">
        <v>5.726928</v>
      </c>
    </row>
    <row r="6076" spans="1:9" x14ac:dyDescent="0.25">
      <c r="A6076">
        <v>6075</v>
      </c>
      <c r="D6076">
        <v>149.78078099999999</v>
      </c>
      <c r="E6076">
        <v>5.726928</v>
      </c>
    </row>
    <row r="6077" spans="1:9" x14ac:dyDescent="0.25">
      <c r="A6077">
        <v>6076</v>
      </c>
      <c r="F6077">
        <v>149.15078299999999</v>
      </c>
      <c r="G6077">
        <v>8.3539670000000008</v>
      </c>
      <c r="H6077">
        <v>149.09827000000001</v>
      </c>
      <c r="I6077">
        <v>5.0439100000000003</v>
      </c>
    </row>
    <row r="6078" spans="1:9" x14ac:dyDescent="0.25">
      <c r="A6078">
        <v>6077</v>
      </c>
      <c r="F6078">
        <v>149.15078299999999</v>
      </c>
      <c r="G6078">
        <v>8.3539670000000008</v>
      </c>
      <c r="H6078">
        <v>149.09827000000001</v>
      </c>
      <c r="I6078">
        <v>5.0439100000000003</v>
      </c>
    </row>
    <row r="6079" spans="1:9" x14ac:dyDescent="0.25">
      <c r="A6079">
        <v>6078</v>
      </c>
      <c r="F6079">
        <v>149.15078299999999</v>
      </c>
      <c r="G6079">
        <v>8.3539670000000008</v>
      </c>
      <c r="H6079">
        <v>149.09827000000001</v>
      </c>
      <c r="I6079">
        <v>5.0439100000000003</v>
      </c>
    </row>
    <row r="6080" spans="1:9" x14ac:dyDescent="0.25">
      <c r="A6080">
        <v>6079</v>
      </c>
      <c r="F6080">
        <v>149.15078299999999</v>
      </c>
      <c r="G6080">
        <v>8.3539670000000008</v>
      </c>
      <c r="H6080">
        <v>149.09827000000001</v>
      </c>
      <c r="I6080">
        <v>5.0439100000000003</v>
      </c>
    </row>
    <row r="6081" spans="1:9" x14ac:dyDescent="0.25">
      <c r="A6081">
        <v>6080</v>
      </c>
      <c r="F6081">
        <v>149.15078299999999</v>
      </c>
      <c r="G6081">
        <v>8.3539670000000008</v>
      </c>
      <c r="H6081">
        <v>149.09827000000001</v>
      </c>
      <c r="I6081">
        <v>5.0439100000000003</v>
      </c>
    </row>
    <row r="6082" spans="1:9" x14ac:dyDescent="0.25">
      <c r="A6082">
        <v>6081</v>
      </c>
      <c r="F6082">
        <v>149.15078299999999</v>
      </c>
      <c r="G6082">
        <v>8.3539670000000008</v>
      </c>
      <c r="H6082">
        <v>149.09827000000001</v>
      </c>
      <c r="I6082">
        <v>5.0439100000000003</v>
      </c>
    </row>
    <row r="6083" spans="1:9" x14ac:dyDescent="0.25">
      <c r="A6083">
        <v>6082</v>
      </c>
      <c r="F6083">
        <v>149.15078299999999</v>
      </c>
      <c r="G6083">
        <v>8.3539670000000008</v>
      </c>
      <c r="H6083">
        <v>149.09827000000001</v>
      </c>
      <c r="I6083">
        <v>5.0439100000000003</v>
      </c>
    </row>
    <row r="6084" spans="1:9" x14ac:dyDescent="0.25">
      <c r="A6084">
        <v>6083</v>
      </c>
      <c r="F6084">
        <v>149.15078299999999</v>
      </c>
      <c r="G6084">
        <v>8.3539670000000008</v>
      </c>
      <c r="H6084">
        <v>149.09827000000001</v>
      </c>
      <c r="I6084">
        <v>5.0439100000000003</v>
      </c>
    </row>
    <row r="6085" spans="1:9" x14ac:dyDescent="0.25">
      <c r="A6085">
        <v>6084</v>
      </c>
      <c r="F6085">
        <v>149.15078299999999</v>
      </c>
      <c r="G6085">
        <v>8.3539670000000008</v>
      </c>
      <c r="H6085">
        <v>149.09827000000001</v>
      </c>
      <c r="I6085">
        <v>5.0439100000000003</v>
      </c>
    </row>
    <row r="6086" spans="1:9" x14ac:dyDescent="0.25">
      <c r="A6086">
        <v>6085</v>
      </c>
      <c r="F6086">
        <v>149.15078299999999</v>
      </c>
      <c r="G6086">
        <v>8.3539670000000008</v>
      </c>
      <c r="H6086">
        <v>149.09827000000001</v>
      </c>
      <c r="I6086">
        <v>5.0439100000000003</v>
      </c>
    </row>
    <row r="6087" spans="1:9" x14ac:dyDescent="0.25">
      <c r="A6087">
        <v>6086</v>
      </c>
      <c r="F6087">
        <v>149.15078299999999</v>
      </c>
      <c r="G6087">
        <v>8.3539670000000008</v>
      </c>
      <c r="H6087">
        <v>149.09827000000001</v>
      </c>
      <c r="I6087">
        <v>5.0439100000000003</v>
      </c>
    </row>
    <row r="6088" spans="1:9" x14ac:dyDescent="0.25">
      <c r="A6088">
        <v>6087</v>
      </c>
      <c r="F6088">
        <v>149.15078299999999</v>
      </c>
      <c r="G6088">
        <v>8.3539670000000008</v>
      </c>
      <c r="H6088">
        <v>149.09827000000001</v>
      </c>
      <c r="I6088">
        <v>5.0439100000000003</v>
      </c>
    </row>
    <row r="6089" spans="1:9" x14ac:dyDescent="0.25">
      <c r="A6089">
        <v>6088</v>
      </c>
      <c r="B6089">
        <v>123.90276799999999</v>
      </c>
      <c r="C6089">
        <v>6.4519770000000003</v>
      </c>
      <c r="F6089">
        <v>149.15078299999999</v>
      </c>
      <c r="G6089">
        <v>8.3539670000000008</v>
      </c>
      <c r="H6089">
        <v>149.09827000000001</v>
      </c>
      <c r="I6089">
        <v>5.0439100000000003</v>
      </c>
    </row>
    <row r="6090" spans="1:9" x14ac:dyDescent="0.25">
      <c r="A6090">
        <v>6089</v>
      </c>
      <c r="B6090">
        <v>123.90276799999999</v>
      </c>
      <c r="C6090">
        <v>6.4519770000000003</v>
      </c>
    </row>
    <row r="6091" spans="1:9" x14ac:dyDescent="0.25">
      <c r="A6091">
        <v>6090</v>
      </c>
      <c r="B6091">
        <v>123.90276799999999</v>
      </c>
      <c r="C6091">
        <v>6.4519770000000003</v>
      </c>
    </row>
    <row r="6092" spans="1:9" x14ac:dyDescent="0.25">
      <c r="A6092">
        <v>6091</v>
      </c>
      <c r="B6092">
        <v>123.90276799999999</v>
      </c>
      <c r="C6092">
        <v>6.4519770000000003</v>
      </c>
    </row>
    <row r="6093" spans="1:9" x14ac:dyDescent="0.25">
      <c r="A6093">
        <v>6092</v>
      </c>
      <c r="B6093">
        <v>123.90276799999999</v>
      </c>
      <c r="C6093">
        <v>6.4519770000000003</v>
      </c>
    </row>
    <row r="6094" spans="1:9" x14ac:dyDescent="0.25">
      <c r="A6094">
        <v>6093</v>
      </c>
      <c r="B6094">
        <v>123.90276799999999</v>
      </c>
      <c r="C6094">
        <v>6.4519770000000003</v>
      </c>
    </row>
    <row r="6095" spans="1:9" x14ac:dyDescent="0.25">
      <c r="A6095">
        <v>6094</v>
      </c>
      <c r="B6095">
        <v>123.90276799999999</v>
      </c>
      <c r="C6095">
        <v>6.4519770000000003</v>
      </c>
    </row>
    <row r="6096" spans="1:9" x14ac:dyDescent="0.25">
      <c r="A6096">
        <v>6095</v>
      </c>
      <c r="B6096">
        <v>123.90276799999999</v>
      </c>
      <c r="C6096">
        <v>6.4519770000000003</v>
      </c>
    </row>
    <row r="6097" spans="1:9" x14ac:dyDescent="0.25">
      <c r="A6097">
        <v>6096</v>
      </c>
      <c r="B6097">
        <v>123.90276799999999</v>
      </c>
      <c r="C6097">
        <v>6.4519770000000003</v>
      </c>
    </row>
    <row r="6098" spans="1:9" x14ac:dyDescent="0.25">
      <c r="A6098">
        <v>6097</v>
      </c>
      <c r="B6098">
        <v>123.90276799999999</v>
      </c>
      <c r="C6098">
        <v>6.4519770000000003</v>
      </c>
    </row>
    <row r="6099" spans="1:9" x14ac:dyDescent="0.25">
      <c r="A6099">
        <v>6098</v>
      </c>
      <c r="B6099">
        <v>123.90276799999999</v>
      </c>
      <c r="C6099">
        <v>6.4519770000000003</v>
      </c>
      <c r="D6099">
        <v>117.345349</v>
      </c>
      <c r="E6099">
        <v>6.1211529999999996</v>
      </c>
    </row>
    <row r="6100" spans="1:9" x14ac:dyDescent="0.25">
      <c r="A6100">
        <v>6099</v>
      </c>
      <c r="B6100">
        <v>123.90276799999999</v>
      </c>
      <c r="C6100">
        <v>6.4519770000000003</v>
      </c>
      <c r="D6100">
        <v>117.345349</v>
      </c>
      <c r="E6100">
        <v>6.1211529999999996</v>
      </c>
    </row>
    <row r="6101" spans="1:9" x14ac:dyDescent="0.25">
      <c r="A6101">
        <v>6100</v>
      </c>
      <c r="B6101">
        <v>123.90276799999999</v>
      </c>
      <c r="C6101">
        <v>6.4519770000000003</v>
      </c>
      <c r="D6101">
        <v>117.345349</v>
      </c>
      <c r="E6101">
        <v>6.1211529999999996</v>
      </c>
    </row>
    <row r="6102" spans="1:9" x14ac:dyDescent="0.25">
      <c r="A6102">
        <v>6101</v>
      </c>
      <c r="D6102">
        <v>117.345349</v>
      </c>
      <c r="E6102">
        <v>6.1211529999999996</v>
      </c>
    </row>
    <row r="6103" spans="1:9" x14ac:dyDescent="0.25">
      <c r="A6103">
        <v>6102</v>
      </c>
      <c r="D6103">
        <v>117.345349</v>
      </c>
      <c r="E6103">
        <v>6.1211529999999996</v>
      </c>
    </row>
    <row r="6104" spans="1:9" x14ac:dyDescent="0.25">
      <c r="A6104">
        <v>6103</v>
      </c>
      <c r="D6104">
        <v>117.345349</v>
      </c>
      <c r="E6104">
        <v>6.1211529999999996</v>
      </c>
    </row>
    <row r="6105" spans="1:9" x14ac:dyDescent="0.25">
      <c r="A6105">
        <v>6104</v>
      </c>
      <c r="D6105">
        <v>117.345349</v>
      </c>
      <c r="E6105">
        <v>6.1211529999999996</v>
      </c>
    </row>
    <row r="6106" spans="1:9" x14ac:dyDescent="0.25">
      <c r="A6106">
        <v>6105</v>
      </c>
      <c r="D6106">
        <v>117.345349</v>
      </c>
      <c r="E6106">
        <v>6.1211529999999996</v>
      </c>
    </row>
    <row r="6107" spans="1:9" x14ac:dyDescent="0.25">
      <c r="A6107">
        <v>6106</v>
      </c>
      <c r="D6107">
        <v>117.345349</v>
      </c>
      <c r="E6107">
        <v>6.1211529999999996</v>
      </c>
    </row>
    <row r="6108" spans="1:9" x14ac:dyDescent="0.25">
      <c r="A6108">
        <v>6107</v>
      </c>
      <c r="D6108">
        <v>117.345349</v>
      </c>
      <c r="E6108">
        <v>6.1211529999999996</v>
      </c>
      <c r="F6108">
        <v>116.629009</v>
      </c>
      <c r="G6108">
        <v>8.7129460000000005</v>
      </c>
    </row>
    <row r="6109" spans="1:9" x14ac:dyDescent="0.25">
      <c r="A6109">
        <v>6108</v>
      </c>
      <c r="F6109">
        <v>116.629009</v>
      </c>
      <c r="G6109">
        <v>8.7129460000000005</v>
      </c>
      <c r="H6109">
        <v>116.022907</v>
      </c>
      <c r="I6109">
        <v>5.2388130000000004</v>
      </c>
    </row>
    <row r="6110" spans="1:9" x14ac:dyDescent="0.25">
      <c r="A6110">
        <v>6109</v>
      </c>
      <c r="F6110">
        <v>116.629009</v>
      </c>
      <c r="G6110">
        <v>8.7129460000000005</v>
      </c>
      <c r="H6110">
        <v>116.022907</v>
      </c>
      <c r="I6110">
        <v>5.2388130000000004</v>
      </c>
    </row>
    <row r="6111" spans="1:9" x14ac:dyDescent="0.25">
      <c r="A6111">
        <v>6110</v>
      </c>
      <c r="F6111">
        <v>116.629009</v>
      </c>
      <c r="G6111">
        <v>8.7129460000000005</v>
      </c>
      <c r="H6111">
        <v>116.022907</v>
      </c>
      <c r="I6111">
        <v>5.2388130000000004</v>
      </c>
    </row>
    <row r="6112" spans="1:9" x14ac:dyDescent="0.25">
      <c r="A6112">
        <v>6111</v>
      </c>
      <c r="F6112">
        <v>116.629009</v>
      </c>
      <c r="G6112">
        <v>8.7129460000000005</v>
      </c>
      <c r="H6112">
        <v>116.022907</v>
      </c>
      <c r="I6112">
        <v>5.2388130000000004</v>
      </c>
    </row>
    <row r="6113" spans="1:9" x14ac:dyDescent="0.25">
      <c r="A6113">
        <v>6112</v>
      </c>
      <c r="F6113">
        <v>116.629009</v>
      </c>
      <c r="G6113">
        <v>8.7129460000000005</v>
      </c>
      <c r="H6113">
        <v>116.022907</v>
      </c>
      <c r="I6113">
        <v>5.2388130000000004</v>
      </c>
    </row>
    <row r="6114" spans="1:9" x14ac:dyDescent="0.25">
      <c r="A6114">
        <v>6113</v>
      </c>
      <c r="F6114">
        <v>116.629009</v>
      </c>
      <c r="G6114">
        <v>8.7129460000000005</v>
      </c>
      <c r="H6114">
        <v>116.022907</v>
      </c>
      <c r="I6114">
        <v>5.2388130000000004</v>
      </c>
    </row>
    <row r="6115" spans="1:9" x14ac:dyDescent="0.25">
      <c r="A6115">
        <v>6114</v>
      </c>
      <c r="F6115">
        <v>116.629009</v>
      </c>
      <c r="G6115">
        <v>8.7129460000000005</v>
      </c>
      <c r="H6115">
        <v>116.022907</v>
      </c>
      <c r="I6115">
        <v>5.2388130000000004</v>
      </c>
    </row>
    <row r="6116" spans="1:9" x14ac:dyDescent="0.25">
      <c r="A6116">
        <v>6115</v>
      </c>
      <c r="H6116">
        <v>116.022907</v>
      </c>
      <c r="I6116">
        <v>5.2388130000000004</v>
      </c>
    </row>
    <row r="6117" spans="1:9" x14ac:dyDescent="0.25">
      <c r="A6117">
        <v>6116</v>
      </c>
      <c r="B6117">
        <v>96.405878000000001</v>
      </c>
      <c r="C6117">
        <v>8.4923610000000007</v>
      </c>
    </row>
    <row r="6118" spans="1:9" x14ac:dyDescent="0.25">
      <c r="A6118">
        <v>6117</v>
      </c>
      <c r="B6118">
        <v>96.405878000000001</v>
      </c>
      <c r="C6118">
        <v>8.4923610000000007</v>
      </c>
    </row>
    <row r="6119" spans="1:9" x14ac:dyDescent="0.25">
      <c r="A6119">
        <v>6118</v>
      </c>
      <c r="B6119">
        <v>96.405878000000001</v>
      </c>
      <c r="C6119">
        <v>8.4923610000000007</v>
      </c>
    </row>
    <row r="6120" spans="1:9" x14ac:dyDescent="0.25">
      <c r="A6120">
        <v>6119</v>
      </c>
      <c r="B6120">
        <v>96.405878000000001</v>
      </c>
      <c r="C6120">
        <v>8.4923610000000007</v>
      </c>
    </row>
    <row r="6121" spans="1:9" x14ac:dyDescent="0.25">
      <c r="A6121">
        <v>6120</v>
      </c>
      <c r="B6121">
        <v>96.405878000000001</v>
      </c>
      <c r="C6121">
        <v>8.4923610000000007</v>
      </c>
    </row>
    <row r="6122" spans="1:9" x14ac:dyDescent="0.25">
      <c r="A6122">
        <v>6121</v>
      </c>
      <c r="B6122">
        <v>96.405878000000001</v>
      </c>
      <c r="C6122">
        <v>8.4923610000000007</v>
      </c>
    </row>
    <row r="6123" spans="1:9" x14ac:dyDescent="0.25">
      <c r="A6123">
        <v>6122</v>
      </c>
      <c r="B6123">
        <v>96.405878000000001</v>
      </c>
      <c r="C6123">
        <v>8.4923610000000007</v>
      </c>
    </row>
    <row r="6124" spans="1:9" x14ac:dyDescent="0.25">
      <c r="A6124">
        <v>6123</v>
      </c>
      <c r="B6124">
        <v>96.405878000000001</v>
      </c>
      <c r="C6124">
        <v>8.4923610000000007</v>
      </c>
    </row>
    <row r="6125" spans="1:9" x14ac:dyDescent="0.25">
      <c r="A6125">
        <v>6124</v>
      </c>
      <c r="B6125">
        <v>96.405878000000001</v>
      </c>
      <c r="C6125">
        <v>8.4923610000000007</v>
      </c>
      <c r="D6125">
        <v>88.966866999999993</v>
      </c>
      <c r="E6125">
        <v>7.0586120000000001</v>
      </c>
    </row>
    <row r="6126" spans="1:9" x14ac:dyDescent="0.25">
      <c r="A6126">
        <v>6125</v>
      </c>
      <c r="B6126">
        <v>96.405878000000001</v>
      </c>
      <c r="C6126">
        <v>8.4923610000000007</v>
      </c>
      <c r="D6126">
        <v>88.966866999999993</v>
      </c>
      <c r="E6126">
        <v>7.0586120000000001</v>
      </c>
    </row>
    <row r="6127" spans="1:9" x14ac:dyDescent="0.25">
      <c r="A6127">
        <v>6126</v>
      </c>
      <c r="D6127">
        <v>88.966866999999993</v>
      </c>
      <c r="E6127">
        <v>7.0586120000000001</v>
      </c>
    </row>
    <row r="6128" spans="1:9" x14ac:dyDescent="0.25">
      <c r="A6128">
        <v>6127</v>
      </c>
      <c r="D6128">
        <v>88.966866999999993</v>
      </c>
      <c r="E6128">
        <v>7.0586120000000001</v>
      </c>
    </row>
    <row r="6129" spans="1:9" x14ac:dyDescent="0.25">
      <c r="A6129">
        <v>6128</v>
      </c>
      <c r="D6129">
        <v>88.966866999999993</v>
      </c>
      <c r="E6129">
        <v>7.0586120000000001</v>
      </c>
    </row>
    <row r="6130" spans="1:9" x14ac:dyDescent="0.25">
      <c r="A6130">
        <v>6129</v>
      </c>
      <c r="D6130">
        <v>88.966866999999993</v>
      </c>
      <c r="E6130">
        <v>7.0586120000000001</v>
      </c>
    </row>
    <row r="6131" spans="1:9" x14ac:dyDescent="0.25">
      <c r="A6131">
        <v>6130</v>
      </c>
      <c r="D6131">
        <v>88.966866999999993</v>
      </c>
      <c r="E6131">
        <v>7.0586120000000001</v>
      </c>
    </row>
    <row r="6132" spans="1:9" x14ac:dyDescent="0.25">
      <c r="A6132">
        <v>6131</v>
      </c>
      <c r="D6132">
        <v>88.966866999999993</v>
      </c>
      <c r="E6132">
        <v>7.0586120000000001</v>
      </c>
    </row>
    <row r="6133" spans="1:9" x14ac:dyDescent="0.25">
      <c r="A6133">
        <v>6132</v>
      </c>
      <c r="D6133">
        <v>88.966866999999993</v>
      </c>
      <c r="E6133">
        <v>7.0586120000000001</v>
      </c>
      <c r="F6133">
        <v>88.526014000000004</v>
      </c>
      <c r="G6133">
        <v>9.7607520000000001</v>
      </c>
      <c r="H6133">
        <v>88.305535999999989</v>
      </c>
      <c r="I6133">
        <v>6.0108069999999998</v>
      </c>
    </row>
    <row r="6134" spans="1:9" x14ac:dyDescent="0.25">
      <c r="A6134">
        <v>6133</v>
      </c>
      <c r="F6134">
        <v>88.526014000000004</v>
      </c>
      <c r="G6134">
        <v>9.7607520000000001</v>
      </c>
      <c r="H6134">
        <v>88.305535999999989</v>
      </c>
      <c r="I6134">
        <v>6.0108069999999998</v>
      </c>
    </row>
    <row r="6135" spans="1:9" x14ac:dyDescent="0.25">
      <c r="A6135">
        <v>6134</v>
      </c>
      <c r="F6135">
        <v>88.526014000000004</v>
      </c>
      <c r="G6135">
        <v>9.7607520000000001</v>
      </c>
      <c r="H6135">
        <v>88.305535999999989</v>
      </c>
      <c r="I6135">
        <v>6.0108069999999998</v>
      </c>
    </row>
    <row r="6136" spans="1:9" x14ac:dyDescent="0.25">
      <c r="A6136">
        <v>6135</v>
      </c>
      <c r="F6136">
        <v>88.526014000000004</v>
      </c>
      <c r="G6136">
        <v>9.7607520000000001</v>
      </c>
      <c r="H6136">
        <v>88.305535999999989</v>
      </c>
      <c r="I6136">
        <v>6.0108069999999998</v>
      </c>
    </row>
    <row r="6137" spans="1:9" x14ac:dyDescent="0.25">
      <c r="A6137">
        <v>6136</v>
      </c>
      <c r="F6137">
        <v>88.526014000000004</v>
      </c>
      <c r="G6137">
        <v>9.7607520000000001</v>
      </c>
      <c r="H6137">
        <v>88.305535999999989</v>
      </c>
      <c r="I6137">
        <v>6.0108069999999998</v>
      </c>
    </row>
    <row r="6138" spans="1:9" x14ac:dyDescent="0.25">
      <c r="A6138">
        <v>6137</v>
      </c>
      <c r="F6138">
        <v>88.526014000000004</v>
      </c>
      <c r="G6138">
        <v>9.7607520000000001</v>
      </c>
      <c r="H6138">
        <v>88.305535999999989</v>
      </c>
      <c r="I6138">
        <v>6.0108069999999998</v>
      </c>
    </row>
    <row r="6139" spans="1:9" x14ac:dyDescent="0.25">
      <c r="A6139">
        <v>6138</v>
      </c>
      <c r="F6139">
        <v>88.526014000000004</v>
      </c>
      <c r="G6139">
        <v>9.7607520000000001</v>
      </c>
      <c r="H6139">
        <v>88.305535999999989</v>
      </c>
      <c r="I6139">
        <v>6.0108069999999998</v>
      </c>
    </row>
    <row r="6140" spans="1:9" x14ac:dyDescent="0.25">
      <c r="A6140">
        <v>6139</v>
      </c>
      <c r="F6140">
        <v>88.526014000000004</v>
      </c>
      <c r="G6140">
        <v>9.7607520000000001</v>
      </c>
      <c r="H6140">
        <v>88.305535999999989</v>
      </c>
      <c r="I6140">
        <v>6.0108069999999998</v>
      </c>
    </row>
    <row r="6141" spans="1:9" x14ac:dyDescent="0.25">
      <c r="A6141">
        <v>6140</v>
      </c>
      <c r="F6141">
        <v>88.526014000000004</v>
      </c>
      <c r="G6141">
        <v>9.7607520000000001</v>
      </c>
      <c r="H6141">
        <v>88.305535999999989</v>
      </c>
      <c r="I6141">
        <v>6.0108069999999998</v>
      </c>
    </row>
    <row r="6142" spans="1:9" x14ac:dyDescent="0.25">
      <c r="A6142">
        <v>6141</v>
      </c>
    </row>
    <row r="6143" spans="1:9" x14ac:dyDescent="0.25">
      <c r="A6143">
        <v>6142</v>
      </c>
      <c r="B6143">
        <v>69.074238999999992</v>
      </c>
      <c r="C6143">
        <v>7.4997819999999997</v>
      </c>
    </row>
    <row r="6144" spans="1:9" x14ac:dyDescent="0.25">
      <c r="A6144">
        <v>6143</v>
      </c>
      <c r="B6144">
        <v>69.074238999999992</v>
      </c>
      <c r="C6144">
        <v>7.4997819999999997</v>
      </c>
    </row>
    <row r="6145" spans="1:9" x14ac:dyDescent="0.25">
      <c r="A6145">
        <v>6144</v>
      </c>
      <c r="B6145">
        <v>69.129353999999992</v>
      </c>
      <c r="C6145">
        <v>7.4997819999999997</v>
      </c>
    </row>
    <row r="6146" spans="1:9" x14ac:dyDescent="0.25">
      <c r="A6146">
        <v>6145</v>
      </c>
      <c r="B6146">
        <v>69.129353999999992</v>
      </c>
      <c r="C6146">
        <v>7.4997819999999997</v>
      </c>
      <c r="D6146">
        <v>63.794971999999994</v>
      </c>
      <c r="E6146">
        <v>6.8623240000000001</v>
      </c>
    </row>
    <row r="6147" spans="1:9" x14ac:dyDescent="0.25">
      <c r="A6147">
        <v>6146</v>
      </c>
      <c r="B6147">
        <v>69.129353999999992</v>
      </c>
      <c r="C6147">
        <v>7.4997819999999997</v>
      </c>
      <c r="D6147">
        <v>65.106797999999998</v>
      </c>
      <c r="E6147">
        <v>6.0108069999999998</v>
      </c>
    </row>
    <row r="6148" spans="1:9" x14ac:dyDescent="0.25">
      <c r="A6148">
        <v>6147</v>
      </c>
      <c r="B6148">
        <v>69.129353999999992</v>
      </c>
      <c r="C6148">
        <v>7.4997819999999997</v>
      </c>
      <c r="D6148">
        <v>65.106797999999998</v>
      </c>
      <c r="E6148">
        <v>6.0108069999999998</v>
      </c>
    </row>
    <row r="6149" spans="1:9" x14ac:dyDescent="0.25">
      <c r="A6149">
        <v>6148</v>
      </c>
      <c r="B6149">
        <v>69.129353999999992</v>
      </c>
      <c r="C6149">
        <v>7.4997819999999997</v>
      </c>
      <c r="D6149">
        <v>65.106797999999998</v>
      </c>
      <c r="E6149">
        <v>6.0108069999999998</v>
      </c>
    </row>
    <row r="6150" spans="1:9" x14ac:dyDescent="0.25">
      <c r="A6150">
        <v>6149</v>
      </c>
      <c r="B6150">
        <v>69.074238999999992</v>
      </c>
      <c r="C6150">
        <v>7.4446630000000003</v>
      </c>
      <c r="D6150">
        <v>65.106797999999998</v>
      </c>
      <c r="E6150">
        <v>6.0108069999999998</v>
      </c>
    </row>
    <row r="6151" spans="1:9" x14ac:dyDescent="0.25">
      <c r="A6151">
        <v>6150</v>
      </c>
      <c r="D6151">
        <v>65.106797999999998</v>
      </c>
      <c r="E6151">
        <v>6.0108069999999998</v>
      </c>
    </row>
    <row r="6152" spans="1:9" x14ac:dyDescent="0.25">
      <c r="A6152">
        <v>6151</v>
      </c>
      <c r="D6152">
        <v>65.106797999999998</v>
      </c>
      <c r="E6152">
        <v>5.9556880000000003</v>
      </c>
    </row>
    <row r="6153" spans="1:9" x14ac:dyDescent="0.25">
      <c r="A6153">
        <v>6152</v>
      </c>
      <c r="D6153">
        <v>63.794971999999994</v>
      </c>
      <c r="E6153">
        <v>6.8623240000000001</v>
      </c>
    </row>
    <row r="6154" spans="1:9" x14ac:dyDescent="0.25">
      <c r="A6154">
        <v>6153</v>
      </c>
      <c r="H6154">
        <v>63.227239999999995</v>
      </c>
      <c r="I6154">
        <v>6.0439210000000001</v>
      </c>
    </row>
    <row r="6155" spans="1:9" x14ac:dyDescent="0.25">
      <c r="A6155">
        <v>6154</v>
      </c>
      <c r="F6155">
        <v>62.407251999999993</v>
      </c>
      <c r="G6155">
        <v>9.6325160000000007</v>
      </c>
      <c r="H6155">
        <v>64.500596999999999</v>
      </c>
      <c r="I6155">
        <v>5.2939319999999999</v>
      </c>
    </row>
    <row r="6156" spans="1:9" x14ac:dyDescent="0.25">
      <c r="A6156">
        <v>6155</v>
      </c>
      <c r="F6156">
        <v>64.44558099999999</v>
      </c>
      <c r="G6156">
        <v>8.1615369999999992</v>
      </c>
      <c r="H6156">
        <v>64.500596999999999</v>
      </c>
      <c r="I6156">
        <v>5.2939319999999999</v>
      </c>
    </row>
    <row r="6157" spans="1:9" x14ac:dyDescent="0.25">
      <c r="A6157">
        <v>6156</v>
      </c>
      <c r="F6157">
        <v>64.44558099999999</v>
      </c>
      <c r="G6157">
        <v>8.1615369999999992</v>
      </c>
      <c r="H6157">
        <v>64.500596999999999</v>
      </c>
      <c r="I6157">
        <v>5.2939319999999999</v>
      </c>
    </row>
    <row r="6158" spans="1:9" x14ac:dyDescent="0.25">
      <c r="A6158">
        <v>6157</v>
      </c>
      <c r="F6158">
        <v>64.44558099999999</v>
      </c>
      <c r="G6158">
        <v>8.1615369999999992</v>
      </c>
      <c r="H6158">
        <v>64.500596999999999</v>
      </c>
      <c r="I6158">
        <v>5.2939319999999999</v>
      </c>
    </row>
    <row r="6159" spans="1:9" x14ac:dyDescent="0.25">
      <c r="A6159">
        <v>6158</v>
      </c>
      <c r="F6159">
        <v>64.44558099999999</v>
      </c>
      <c r="G6159">
        <v>8.1615369999999992</v>
      </c>
      <c r="H6159">
        <v>64.500596999999999</v>
      </c>
      <c r="I6159">
        <v>5.2939319999999999</v>
      </c>
    </row>
    <row r="6160" spans="1:9" x14ac:dyDescent="0.25">
      <c r="A6160">
        <v>6159</v>
      </c>
      <c r="F6160">
        <v>64.44558099999999</v>
      </c>
      <c r="G6160">
        <v>8.1615369999999992</v>
      </c>
      <c r="H6160">
        <v>64.500596999999999</v>
      </c>
      <c r="I6160">
        <v>5.2939319999999999</v>
      </c>
    </row>
    <row r="6161" spans="1:9" x14ac:dyDescent="0.25">
      <c r="A6161">
        <v>6160</v>
      </c>
      <c r="F6161">
        <v>64.44558099999999</v>
      </c>
      <c r="G6161">
        <v>8.1615369999999992</v>
      </c>
      <c r="H6161">
        <v>64.500596999999999</v>
      </c>
      <c r="I6161">
        <v>5.2939319999999999</v>
      </c>
    </row>
    <row r="6162" spans="1:9" x14ac:dyDescent="0.25">
      <c r="A6162">
        <v>6161</v>
      </c>
      <c r="F6162">
        <v>64.44558099999999</v>
      </c>
      <c r="G6162">
        <v>8.1615369999999992</v>
      </c>
      <c r="H6162">
        <v>64.500596999999999</v>
      </c>
      <c r="I6162">
        <v>5.2939319999999999</v>
      </c>
    </row>
    <row r="6163" spans="1:9" x14ac:dyDescent="0.25">
      <c r="A6163">
        <v>6162</v>
      </c>
    </row>
    <row r="6164" spans="1:9" x14ac:dyDescent="0.25">
      <c r="A6164">
        <v>6163</v>
      </c>
      <c r="B6164">
        <v>42.348715999999996</v>
      </c>
      <c r="C6164">
        <v>7.8696440000000001</v>
      </c>
    </row>
    <row r="6165" spans="1:9" x14ac:dyDescent="0.25">
      <c r="A6165">
        <v>6164</v>
      </c>
      <c r="B6165">
        <v>42.348715999999996</v>
      </c>
      <c r="C6165">
        <v>7.8696440000000001</v>
      </c>
    </row>
    <row r="6166" spans="1:9" x14ac:dyDescent="0.25">
      <c r="A6166">
        <v>6165</v>
      </c>
      <c r="B6166">
        <v>42.348715999999996</v>
      </c>
      <c r="C6166">
        <v>7.8696440000000001</v>
      </c>
    </row>
    <row r="6167" spans="1:9" x14ac:dyDescent="0.25">
      <c r="A6167">
        <v>6166</v>
      </c>
      <c r="B6167">
        <v>42.348715999999996</v>
      </c>
      <c r="C6167">
        <v>7.8696440000000001</v>
      </c>
    </row>
    <row r="6168" spans="1:9" x14ac:dyDescent="0.25">
      <c r="A6168">
        <v>6167</v>
      </c>
      <c r="B6168">
        <v>42.348715999999996</v>
      </c>
      <c r="C6168">
        <v>7.8696440000000001</v>
      </c>
      <c r="D6168">
        <v>37.050337999999996</v>
      </c>
      <c r="E6168">
        <v>6.2956909999999997</v>
      </c>
    </row>
    <row r="6169" spans="1:9" x14ac:dyDescent="0.25">
      <c r="A6169">
        <v>6168</v>
      </c>
      <c r="B6169">
        <v>42.348715999999996</v>
      </c>
      <c r="C6169">
        <v>7.8696440000000001</v>
      </c>
      <c r="D6169">
        <v>37.050337999999996</v>
      </c>
      <c r="E6169">
        <v>6.2956909999999997</v>
      </c>
    </row>
    <row r="6170" spans="1:9" x14ac:dyDescent="0.25">
      <c r="A6170">
        <v>6169</v>
      </c>
      <c r="B6170">
        <v>42.348715999999996</v>
      </c>
      <c r="C6170">
        <v>7.8696440000000001</v>
      </c>
      <c r="D6170">
        <v>37.050337999999996</v>
      </c>
      <c r="E6170">
        <v>6.2956909999999997</v>
      </c>
    </row>
    <row r="6171" spans="1:9" x14ac:dyDescent="0.25">
      <c r="A6171">
        <v>6170</v>
      </c>
      <c r="D6171">
        <v>37.050337999999996</v>
      </c>
      <c r="E6171">
        <v>6.2956909999999997</v>
      </c>
    </row>
    <row r="6172" spans="1:9" x14ac:dyDescent="0.25">
      <c r="A6172">
        <v>6171</v>
      </c>
      <c r="D6172">
        <v>37.050337999999996</v>
      </c>
      <c r="E6172">
        <v>6.2956909999999997</v>
      </c>
    </row>
    <row r="6173" spans="1:9" x14ac:dyDescent="0.25">
      <c r="A6173">
        <v>6172</v>
      </c>
      <c r="D6173">
        <v>37.050337999999996</v>
      </c>
      <c r="E6173">
        <v>6.2956909999999997</v>
      </c>
    </row>
    <row r="6174" spans="1:9" x14ac:dyDescent="0.25">
      <c r="A6174">
        <v>6173</v>
      </c>
      <c r="D6174">
        <v>37.050337999999996</v>
      </c>
      <c r="E6174">
        <v>6.2956909999999997</v>
      </c>
    </row>
    <row r="6175" spans="1:9" x14ac:dyDescent="0.25">
      <c r="A6175">
        <v>6174</v>
      </c>
      <c r="D6175">
        <v>37.050337999999996</v>
      </c>
      <c r="E6175">
        <v>6.2956909999999997</v>
      </c>
    </row>
    <row r="6176" spans="1:9" x14ac:dyDescent="0.25">
      <c r="A6176">
        <v>6175</v>
      </c>
      <c r="D6176">
        <v>37.050337999999996</v>
      </c>
      <c r="E6176">
        <v>6.2956909999999997</v>
      </c>
    </row>
    <row r="6177" spans="1:11" x14ac:dyDescent="0.25">
      <c r="A6177">
        <v>6176</v>
      </c>
    </row>
    <row r="6178" spans="1:11" x14ac:dyDescent="0.25">
      <c r="A6178">
        <v>6177</v>
      </c>
      <c r="H6178">
        <v>35.347264999999993</v>
      </c>
      <c r="I6178">
        <v>5.0995739999999996</v>
      </c>
    </row>
    <row r="6179" spans="1:11" x14ac:dyDescent="0.25">
      <c r="A6179">
        <v>6178</v>
      </c>
      <c r="F6179">
        <v>34.653347999999994</v>
      </c>
      <c r="G6179">
        <v>8.1843859999999999</v>
      </c>
      <c r="H6179">
        <v>35.347264999999993</v>
      </c>
      <c r="I6179">
        <v>5.0995739999999996</v>
      </c>
    </row>
    <row r="6180" spans="1:11" x14ac:dyDescent="0.25">
      <c r="A6180">
        <v>6179</v>
      </c>
      <c r="F6180">
        <v>34.653347999999994</v>
      </c>
      <c r="G6180">
        <v>8.1843859999999999</v>
      </c>
      <c r="H6180">
        <v>35.347264999999993</v>
      </c>
      <c r="I6180">
        <v>5.0995739999999996</v>
      </c>
    </row>
    <row r="6181" spans="1:11" x14ac:dyDescent="0.25">
      <c r="A6181">
        <v>6180</v>
      </c>
      <c r="F6181">
        <v>34.653347999999994</v>
      </c>
      <c r="G6181">
        <v>8.1843859999999999</v>
      </c>
      <c r="H6181">
        <v>35.347264999999993</v>
      </c>
      <c r="I6181">
        <v>5.0995739999999996</v>
      </c>
    </row>
    <row r="6182" spans="1:11" x14ac:dyDescent="0.25">
      <c r="A6182">
        <v>6181</v>
      </c>
      <c r="F6182">
        <v>34.653347999999994</v>
      </c>
      <c r="G6182">
        <v>8.1843859999999999</v>
      </c>
      <c r="H6182">
        <v>35.347264999999993</v>
      </c>
      <c r="I6182">
        <v>5.0995739999999996</v>
      </c>
    </row>
    <row r="6183" spans="1:11" x14ac:dyDescent="0.25">
      <c r="A6183">
        <v>6182</v>
      </c>
      <c r="F6183">
        <v>34.653347999999994</v>
      </c>
      <c r="G6183">
        <v>8.1843859999999999</v>
      </c>
      <c r="H6183">
        <v>35.347264999999993</v>
      </c>
      <c r="I6183">
        <v>5.0995739999999996</v>
      </c>
    </row>
    <row r="6184" spans="1:11" x14ac:dyDescent="0.25">
      <c r="A6184">
        <v>6183</v>
      </c>
      <c r="J6184">
        <v>-9.6897420000000096</v>
      </c>
      <c r="K6184">
        <v>14.417225999999999</v>
      </c>
    </row>
    <row r="6185" spans="1:11" x14ac:dyDescent="0.25">
      <c r="A6185">
        <v>6184</v>
      </c>
    </row>
    <row r="6186" spans="1:11" x14ac:dyDescent="0.25">
      <c r="A6186">
        <v>6185</v>
      </c>
    </row>
    <row r="6187" spans="1:11" x14ac:dyDescent="0.25">
      <c r="A6187">
        <v>6186</v>
      </c>
    </row>
    <row r="6188" spans="1:11" x14ac:dyDescent="0.25">
      <c r="A6188">
        <v>6187</v>
      </c>
    </row>
    <row r="6189" spans="1:11" x14ac:dyDescent="0.25">
      <c r="A6189">
        <v>6188</v>
      </c>
    </row>
    <row r="6190" spans="1:11" x14ac:dyDescent="0.25">
      <c r="A6190">
        <v>6189</v>
      </c>
    </row>
    <row r="6191" spans="1:11" x14ac:dyDescent="0.25">
      <c r="A6191">
        <v>6190</v>
      </c>
    </row>
    <row r="6192" spans="1:11" x14ac:dyDescent="0.25">
      <c r="A6192">
        <v>6191</v>
      </c>
    </row>
    <row r="6193" spans="1:1" x14ac:dyDescent="0.25">
      <c r="A6193">
        <v>6192</v>
      </c>
    </row>
    <row r="6194" spans="1:1" x14ac:dyDescent="0.25">
      <c r="A6194">
        <v>6193</v>
      </c>
    </row>
    <row r="6195" spans="1:1" x14ac:dyDescent="0.25">
      <c r="A6195">
        <v>6194</v>
      </c>
    </row>
    <row r="6196" spans="1:1" x14ac:dyDescent="0.25">
      <c r="A6196">
        <v>6195</v>
      </c>
    </row>
    <row r="6197" spans="1:1" x14ac:dyDescent="0.25">
      <c r="A6197">
        <v>6196</v>
      </c>
    </row>
    <row r="6198" spans="1:1" x14ac:dyDescent="0.25">
      <c r="A6198">
        <v>6197</v>
      </c>
    </row>
    <row r="6199" spans="1:1" x14ac:dyDescent="0.25">
      <c r="A6199">
        <v>6198</v>
      </c>
    </row>
    <row r="6200" spans="1:1" x14ac:dyDescent="0.25">
      <c r="A6200">
        <v>6199</v>
      </c>
    </row>
    <row r="6201" spans="1:1" x14ac:dyDescent="0.25">
      <c r="A6201">
        <v>6200</v>
      </c>
    </row>
    <row r="6202" spans="1:1" x14ac:dyDescent="0.25">
      <c r="A6202">
        <v>6201</v>
      </c>
    </row>
    <row r="6203" spans="1:1" x14ac:dyDescent="0.25">
      <c r="A6203">
        <v>6202</v>
      </c>
    </row>
    <row r="6204" spans="1:1" x14ac:dyDescent="0.25">
      <c r="A6204">
        <v>6203</v>
      </c>
    </row>
    <row r="6205" spans="1:1" x14ac:dyDescent="0.25">
      <c r="A6205">
        <v>6204</v>
      </c>
    </row>
    <row r="6206" spans="1:1" x14ac:dyDescent="0.25">
      <c r="A6206">
        <v>6205</v>
      </c>
    </row>
    <row r="6207" spans="1:1" x14ac:dyDescent="0.25">
      <c r="A6207">
        <v>6206</v>
      </c>
    </row>
    <row r="6208" spans="1:1" x14ac:dyDescent="0.25">
      <c r="A6208">
        <v>6207</v>
      </c>
    </row>
    <row r="6209" spans="1:1" x14ac:dyDescent="0.25">
      <c r="A6209">
        <v>6208</v>
      </c>
    </row>
    <row r="6210" spans="1:1" x14ac:dyDescent="0.25">
      <c r="A6210">
        <v>6209</v>
      </c>
    </row>
    <row r="6211" spans="1:1" x14ac:dyDescent="0.25">
      <c r="A6211">
        <v>6210</v>
      </c>
    </row>
    <row r="6212" spans="1:1" x14ac:dyDescent="0.25">
      <c r="A6212">
        <v>6211</v>
      </c>
    </row>
    <row r="6213" spans="1:1" x14ac:dyDescent="0.25">
      <c r="A6213">
        <v>6212</v>
      </c>
    </row>
    <row r="6214" spans="1:1" x14ac:dyDescent="0.25">
      <c r="A6214">
        <v>6213</v>
      </c>
    </row>
    <row r="6215" spans="1:1" x14ac:dyDescent="0.25">
      <c r="A6215">
        <v>6214</v>
      </c>
    </row>
    <row r="6216" spans="1:1" x14ac:dyDescent="0.25">
      <c r="A6216">
        <v>6215</v>
      </c>
    </row>
    <row r="6217" spans="1:1" x14ac:dyDescent="0.25">
      <c r="A6217">
        <v>6216</v>
      </c>
    </row>
    <row r="6218" spans="1:1" x14ac:dyDescent="0.25">
      <c r="A6218">
        <v>6217</v>
      </c>
    </row>
    <row r="6219" spans="1:1" x14ac:dyDescent="0.25">
      <c r="A6219">
        <v>6218</v>
      </c>
    </row>
    <row r="6220" spans="1:1" x14ac:dyDescent="0.25">
      <c r="A6220">
        <v>6219</v>
      </c>
    </row>
    <row r="6221" spans="1:1" x14ac:dyDescent="0.25">
      <c r="A6221">
        <v>6220</v>
      </c>
    </row>
    <row r="6222" spans="1:1" x14ac:dyDescent="0.25">
      <c r="A6222">
        <v>6221</v>
      </c>
    </row>
    <row r="6223" spans="1:1" x14ac:dyDescent="0.25">
      <c r="A6223">
        <v>6222</v>
      </c>
    </row>
    <row r="6224" spans="1:1" x14ac:dyDescent="0.25">
      <c r="A6224">
        <v>6223</v>
      </c>
    </row>
    <row r="6225" spans="1:1" x14ac:dyDescent="0.25">
      <c r="A6225">
        <v>6224</v>
      </c>
    </row>
    <row r="6226" spans="1:1" x14ac:dyDescent="0.25">
      <c r="A6226">
        <v>6225</v>
      </c>
    </row>
    <row r="6227" spans="1:1" x14ac:dyDescent="0.25">
      <c r="A6227">
        <v>6226</v>
      </c>
    </row>
    <row r="6228" spans="1:1" x14ac:dyDescent="0.25">
      <c r="A6228">
        <v>6227</v>
      </c>
    </row>
    <row r="6229" spans="1:1" x14ac:dyDescent="0.25">
      <c r="A6229">
        <v>6228</v>
      </c>
    </row>
    <row r="6230" spans="1:1" x14ac:dyDescent="0.25">
      <c r="A6230">
        <v>6229</v>
      </c>
    </row>
    <row r="6231" spans="1:1" x14ac:dyDescent="0.25">
      <c r="A6231">
        <v>6230</v>
      </c>
    </row>
    <row r="6232" spans="1:1" x14ac:dyDescent="0.25">
      <c r="A6232">
        <v>6231</v>
      </c>
    </row>
    <row r="6233" spans="1:1" x14ac:dyDescent="0.25">
      <c r="A6233">
        <v>6232</v>
      </c>
    </row>
    <row r="6234" spans="1:1" x14ac:dyDescent="0.25">
      <c r="A6234">
        <v>6233</v>
      </c>
    </row>
    <row r="6235" spans="1:1" x14ac:dyDescent="0.25">
      <c r="A6235">
        <v>6234</v>
      </c>
    </row>
    <row r="6236" spans="1:1" x14ac:dyDescent="0.25">
      <c r="A6236">
        <v>6235</v>
      </c>
    </row>
    <row r="6237" spans="1:1" x14ac:dyDescent="0.25">
      <c r="A6237">
        <v>6236</v>
      </c>
    </row>
    <row r="6238" spans="1:1" x14ac:dyDescent="0.25">
      <c r="A6238">
        <v>6237</v>
      </c>
    </row>
    <row r="6239" spans="1:1" x14ac:dyDescent="0.25">
      <c r="A6239">
        <v>6238</v>
      </c>
    </row>
    <row r="6240" spans="1:1" x14ac:dyDescent="0.25">
      <c r="A6240">
        <v>6239</v>
      </c>
    </row>
    <row r="6241" spans="1:1" x14ac:dyDescent="0.25">
      <c r="A6241">
        <v>6240</v>
      </c>
    </row>
    <row r="6242" spans="1:1" x14ac:dyDescent="0.25">
      <c r="A6242">
        <v>6241</v>
      </c>
    </row>
    <row r="6243" spans="1:1" x14ac:dyDescent="0.25">
      <c r="A6243">
        <v>6242</v>
      </c>
    </row>
    <row r="6244" spans="1:1" x14ac:dyDescent="0.25">
      <c r="A6244">
        <v>6243</v>
      </c>
    </row>
    <row r="6245" spans="1:1" x14ac:dyDescent="0.25">
      <c r="A6245">
        <v>6244</v>
      </c>
    </row>
    <row r="6246" spans="1:1" x14ac:dyDescent="0.25">
      <c r="A6246">
        <v>6245</v>
      </c>
    </row>
    <row r="6247" spans="1:1" x14ac:dyDescent="0.25">
      <c r="A6247">
        <v>6246</v>
      </c>
    </row>
    <row r="6248" spans="1:1" x14ac:dyDescent="0.25">
      <c r="A6248">
        <v>6247</v>
      </c>
    </row>
    <row r="6249" spans="1:1" x14ac:dyDescent="0.25">
      <c r="A6249">
        <v>6248</v>
      </c>
    </row>
    <row r="6250" spans="1:1" x14ac:dyDescent="0.25">
      <c r="A6250">
        <v>6249</v>
      </c>
    </row>
    <row r="6251" spans="1:1" x14ac:dyDescent="0.25">
      <c r="A6251">
        <v>6250</v>
      </c>
    </row>
    <row r="6252" spans="1:1" x14ac:dyDescent="0.25">
      <c r="A6252">
        <v>6251</v>
      </c>
    </row>
    <row r="6253" spans="1:1" x14ac:dyDescent="0.25">
      <c r="A6253">
        <v>6252</v>
      </c>
    </row>
    <row r="6254" spans="1:1" x14ac:dyDescent="0.25">
      <c r="A6254">
        <v>6253</v>
      </c>
    </row>
    <row r="6255" spans="1:1" x14ac:dyDescent="0.25">
      <c r="A6255">
        <v>6254</v>
      </c>
    </row>
    <row r="6256" spans="1:1" x14ac:dyDescent="0.25">
      <c r="A6256">
        <v>6255</v>
      </c>
    </row>
    <row r="6257" spans="1:1" x14ac:dyDescent="0.25">
      <c r="A6257">
        <v>6256</v>
      </c>
    </row>
    <row r="6258" spans="1:1" x14ac:dyDescent="0.25">
      <c r="A6258">
        <v>6257</v>
      </c>
    </row>
    <row r="6259" spans="1:1" x14ac:dyDescent="0.25">
      <c r="A6259">
        <v>6258</v>
      </c>
    </row>
    <row r="6260" spans="1:1" x14ac:dyDescent="0.25">
      <c r="A6260">
        <v>6259</v>
      </c>
    </row>
    <row r="6261" spans="1:1" x14ac:dyDescent="0.25">
      <c r="A6261">
        <v>6260</v>
      </c>
    </row>
    <row r="6262" spans="1:1" x14ac:dyDescent="0.25">
      <c r="A6262">
        <v>6261</v>
      </c>
    </row>
    <row r="6263" spans="1:1" x14ac:dyDescent="0.25">
      <c r="A6263">
        <v>6262</v>
      </c>
    </row>
    <row r="6264" spans="1:1" x14ac:dyDescent="0.25">
      <c r="A6264">
        <v>6263</v>
      </c>
    </row>
    <row r="6265" spans="1:1" x14ac:dyDescent="0.25">
      <c r="A6265">
        <v>6264</v>
      </c>
    </row>
    <row r="6266" spans="1:1" x14ac:dyDescent="0.25">
      <c r="A6266">
        <v>6265</v>
      </c>
    </row>
    <row r="6267" spans="1:1" x14ac:dyDescent="0.25">
      <c r="A6267">
        <v>6266</v>
      </c>
    </row>
    <row r="6268" spans="1:1" x14ac:dyDescent="0.25">
      <c r="A6268">
        <v>6267</v>
      </c>
    </row>
    <row r="6269" spans="1:1" x14ac:dyDescent="0.25">
      <c r="A6269">
        <v>6268</v>
      </c>
    </row>
    <row r="6270" spans="1:1" x14ac:dyDescent="0.25">
      <c r="A6270">
        <v>6269</v>
      </c>
    </row>
    <row r="6271" spans="1:1" x14ac:dyDescent="0.25">
      <c r="A6271">
        <v>6270</v>
      </c>
    </row>
    <row r="6272" spans="1:1" x14ac:dyDescent="0.25">
      <c r="A6272">
        <v>6271</v>
      </c>
    </row>
    <row r="6273" spans="1:1" x14ac:dyDescent="0.25">
      <c r="A6273">
        <v>6272</v>
      </c>
    </row>
    <row r="6274" spans="1:1" x14ac:dyDescent="0.25">
      <c r="A6274">
        <v>6273</v>
      </c>
    </row>
    <row r="6275" spans="1:1" x14ac:dyDescent="0.25">
      <c r="A6275">
        <v>6274</v>
      </c>
    </row>
    <row r="6276" spans="1:1" x14ac:dyDescent="0.25">
      <c r="A6276">
        <v>6275</v>
      </c>
    </row>
    <row r="6277" spans="1:1" x14ac:dyDescent="0.25">
      <c r="A6277">
        <v>6276</v>
      </c>
    </row>
    <row r="6278" spans="1:1" x14ac:dyDescent="0.25">
      <c r="A6278">
        <v>6277</v>
      </c>
    </row>
    <row r="6279" spans="1:1" x14ac:dyDescent="0.25">
      <c r="A6279">
        <v>6278</v>
      </c>
    </row>
    <row r="6280" spans="1:1" x14ac:dyDescent="0.25">
      <c r="A6280">
        <v>6279</v>
      </c>
    </row>
    <row r="6281" spans="1:1" x14ac:dyDescent="0.25">
      <c r="A6281">
        <v>6280</v>
      </c>
    </row>
    <row r="6282" spans="1:1" x14ac:dyDescent="0.25">
      <c r="A6282">
        <v>6281</v>
      </c>
    </row>
    <row r="6283" spans="1:1" x14ac:dyDescent="0.25">
      <c r="A6283">
        <v>6282</v>
      </c>
    </row>
    <row r="6284" spans="1:1" x14ac:dyDescent="0.25">
      <c r="A6284">
        <v>6283</v>
      </c>
    </row>
    <row r="6285" spans="1:1" x14ac:dyDescent="0.25">
      <c r="A6285">
        <v>6284</v>
      </c>
    </row>
    <row r="6286" spans="1:1" x14ac:dyDescent="0.25">
      <c r="A6286">
        <v>6285</v>
      </c>
    </row>
    <row r="6287" spans="1:1" x14ac:dyDescent="0.25">
      <c r="A6287">
        <v>6286</v>
      </c>
    </row>
    <row r="6288" spans="1:1" x14ac:dyDescent="0.25">
      <c r="A6288">
        <v>6287</v>
      </c>
    </row>
    <row r="6289" spans="1:1" x14ac:dyDescent="0.25">
      <c r="A6289">
        <v>6288</v>
      </c>
    </row>
    <row r="6290" spans="1:1" x14ac:dyDescent="0.25">
      <c r="A6290">
        <v>6289</v>
      </c>
    </row>
    <row r="6291" spans="1:1" x14ac:dyDescent="0.25">
      <c r="A6291">
        <v>6290</v>
      </c>
    </row>
    <row r="6292" spans="1:1" x14ac:dyDescent="0.25">
      <c r="A6292">
        <v>6291</v>
      </c>
    </row>
    <row r="6293" spans="1:1" x14ac:dyDescent="0.25">
      <c r="A6293">
        <v>6292</v>
      </c>
    </row>
    <row r="6294" spans="1:1" x14ac:dyDescent="0.25">
      <c r="A6294">
        <v>6293</v>
      </c>
    </row>
    <row r="6295" spans="1:1" x14ac:dyDescent="0.25">
      <c r="A6295">
        <v>6294</v>
      </c>
    </row>
    <row r="6296" spans="1:1" x14ac:dyDescent="0.25">
      <c r="A6296">
        <v>6295</v>
      </c>
    </row>
    <row r="6297" spans="1:1" x14ac:dyDescent="0.25">
      <c r="A6297">
        <v>6296</v>
      </c>
    </row>
    <row r="6298" spans="1:1" x14ac:dyDescent="0.25">
      <c r="A6298">
        <v>6297</v>
      </c>
    </row>
    <row r="6299" spans="1:1" x14ac:dyDescent="0.25">
      <c r="A6299">
        <v>6298</v>
      </c>
    </row>
    <row r="6300" spans="1:1" x14ac:dyDescent="0.25">
      <c r="A6300">
        <v>6299</v>
      </c>
    </row>
    <row r="6301" spans="1:1" x14ac:dyDescent="0.25">
      <c r="A6301">
        <v>6300</v>
      </c>
    </row>
    <row r="6302" spans="1:1" x14ac:dyDescent="0.25">
      <c r="A6302">
        <v>6301</v>
      </c>
    </row>
    <row r="6303" spans="1:1" x14ac:dyDescent="0.25">
      <c r="A6303">
        <v>6302</v>
      </c>
    </row>
    <row r="6304" spans="1:1" x14ac:dyDescent="0.25">
      <c r="A6304">
        <v>6303</v>
      </c>
    </row>
    <row r="6305" spans="1:1" x14ac:dyDescent="0.25">
      <c r="A6305">
        <v>6304</v>
      </c>
    </row>
    <row r="6306" spans="1:1" x14ac:dyDescent="0.25">
      <c r="A6306">
        <v>6305</v>
      </c>
    </row>
    <row r="6307" spans="1:1" x14ac:dyDescent="0.25">
      <c r="A6307">
        <v>6306</v>
      </c>
    </row>
    <row r="6308" spans="1:1" x14ac:dyDescent="0.25">
      <c r="A6308">
        <v>6307</v>
      </c>
    </row>
    <row r="6309" spans="1:1" x14ac:dyDescent="0.25">
      <c r="A6309">
        <v>6308</v>
      </c>
    </row>
    <row r="6310" spans="1:1" x14ac:dyDescent="0.25">
      <c r="A6310">
        <v>6309</v>
      </c>
    </row>
    <row r="6311" spans="1:1" x14ac:dyDescent="0.25">
      <c r="A6311">
        <v>6310</v>
      </c>
    </row>
    <row r="6312" spans="1:1" x14ac:dyDescent="0.25">
      <c r="A6312">
        <v>6311</v>
      </c>
    </row>
    <row r="6313" spans="1:1" x14ac:dyDescent="0.25">
      <c r="A6313">
        <v>6312</v>
      </c>
    </row>
    <row r="6314" spans="1:1" x14ac:dyDescent="0.25">
      <c r="A6314">
        <v>6313</v>
      </c>
    </row>
    <row r="6315" spans="1:1" x14ac:dyDescent="0.25">
      <c r="A6315">
        <v>6314</v>
      </c>
    </row>
    <row r="6316" spans="1:1" x14ac:dyDescent="0.25">
      <c r="A6316">
        <v>6315</v>
      </c>
    </row>
    <row r="6317" spans="1:1" x14ac:dyDescent="0.25">
      <c r="A6317">
        <v>6316</v>
      </c>
    </row>
    <row r="6318" spans="1:1" x14ac:dyDescent="0.25">
      <c r="A6318">
        <v>6317</v>
      </c>
    </row>
    <row r="6319" spans="1:1" x14ac:dyDescent="0.25">
      <c r="A6319">
        <v>6318</v>
      </c>
    </row>
    <row r="6320" spans="1:1" x14ac:dyDescent="0.25">
      <c r="A6320">
        <v>6319</v>
      </c>
    </row>
    <row r="6321" spans="1:1" x14ac:dyDescent="0.25">
      <c r="A6321">
        <v>6320</v>
      </c>
    </row>
    <row r="6322" spans="1:1" x14ac:dyDescent="0.25">
      <c r="A6322">
        <v>6321</v>
      </c>
    </row>
    <row r="6323" spans="1:1" x14ac:dyDescent="0.25">
      <c r="A6323">
        <v>6322</v>
      </c>
    </row>
    <row r="6324" spans="1:1" x14ac:dyDescent="0.25">
      <c r="A6324">
        <v>6323</v>
      </c>
    </row>
    <row r="6325" spans="1:1" x14ac:dyDescent="0.25">
      <c r="A6325">
        <v>6324</v>
      </c>
    </row>
    <row r="6326" spans="1:1" x14ac:dyDescent="0.25">
      <c r="A6326">
        <v>6325</v>
      </c>
    </row>
    <row r="6327" spans="1:1" x14ac:dyDescent="0.25">
      <c r="A6327">
        <v>6326</v>
      </c>
    </row>
    <row r="6328" spans="1:1" x14ac:dyDescent="0.25">
      <c r="A6328">
        <v>6327</v>
      </c>
    </row>
    <row r="6329" spans="1:1" x14ac:dyDescent="0.25">
      <c r="A6329">
        <v>6328</v>
      </c>
    </row>
    <row r="6330" spans="1:1" x14ac:dyDescent="0.25">
      <c r="A6330">
        <v>6329</v>
      </c>
    </row>
    <row r="6331" spans="1:1" x14ac:dyDescent="0.25">
      <c r="A6331">
        <v>6330</v>
      </c>
    </row>
    <row r="6332" spans="1:1" x14ac:dyDescent="0.25">
      <c r="A6332">
        <v>6331</v>
      </c>
    </row>
    <row r="6333" spans="1:1" x14ac:dyDescent="0.25">
      <c r="A6333">
        <v>6332</v>
      </c>
    </row>
    <row r="6334" spans="1:1" x14ac:dyDescent="0.25">
      <c r="A6334">
        <v>6333</v>
      </c>
    </row>
    <row r="6335" spans="1:1" x14ac:dyDescent="0.25">
      <c r="A6335">
        <v>6334</v>
      </c>
    </row>
    <row r="6336" spans="1:1" x14ac:dyDescent="0.25">
      <c r="A6336">
        <v>6335</v>
      </c>
    </row>
    <row r="6337" spans="1:1" x14ac:dyDescent="0.25">
      <c r="A6337">
        <v>6336</v>
      </c>
    </row>
    <row r="6338" spans="1:1" x14ac:dyDescent="0.25">
      <c r="A6338">
        <v>6337</v>
      </c>
    </row>
    <row r="6339" spans="1:1" x14ac:dyDescent="0.25">
      <c r="A6339">
        <v>6338</v>
      </c>
    </row>
    <row r="6340" spans="1:1" x14ac:dyDescent="0.25">
      <c r="A6340">
        <v>6339</v>
      </c>
    </row>
    <row r="6341" spans="1:1" x14ac:dyDescent="0.25">
      <c r="A6341">
        <v>6340</v>
      </c>
    </row>
    <row r="6342" spans="1:1" x14ac:dyDescent="0.25">
      <c r="A6342">
        <v>6341</v>
      </c>
    </row>
    <row r="6343" spans="1:1" x14ac:dyDescent="0.25">
      <c r="A6343">
        <v>6342</v>
      </c>
    </row>
    <row r="6344" spans="1:1" x14ac:dyDescent="0.25">
      <c r="A6344">
        <v>6343</v>
      </c>
    </row>
    <row r="6345" spans="1:1" x14ac:dyDescent="0.25">
      <c r="A6345">
        <v>6344</v>
      </c>
    </row>
    <row r="6346" spans="1:1" x14ac:dyDescent="0.25">
      <c r="A6346">
        <v>6345</v>
      </c>
    </row>
    <row r="6347" spans="1:1" x14ac:dyDescent="0.25">
      <c r="A6347">
        <v>6346</v>
      </c>
    </row>
    <row r="6348" spans="1:1" x14ac:dyDescent="0.25">
      <c r="A6348">
        <v>6347</v>
      </c>
    </row>
    <row r="6349" spans="1:1" x14ac:dyDescent="0.25">
      <c r="A6349">
        <v>6348</v>
      </c>
    </row>
    <row r="6350" spans="1:1" x14ac:dyDescent="0.25">
      <c r="A6350">
        <v>6349</v>
      </c>
    </row>
    <row r="6351" spans="1:1" x14ac:dyDescent="0.25">
      <c r="A6351">
        <v>6350</v>
      </c>
    </row>
    <row r="6352" spans="1:1" x14ac:dyDescent="0.25">
      <c r="A6352">
        <v>6351</v>
      </c>
    </row>
    <row r="6353" spans="1:1" x14ac:dyDescent="0.25">
      <c r="A6353">
        <v>6352</v>
      </c>
    </row>
    <row r="6354" spans="1:1" x14ac:dyDescent="0.25">
      <c r="A6354">
        <v>6353</v>
      </c>
    </row>
    <row r="6355" spans="1:1" x14ac:dyDescent="0.25">
      <c r="A6355">
        <v>6354</v>
      </c>
    </row>
    <row r="6356" spans="1:1" x14ac:dyDescent="0.25">
      <c r="A6356">
        <v>6355</v>
      </c>
    </row>
    <row r="6357" spans="1:1" x14ac:dyDescent="0.25">
      <c r="A6357">
        <v>6356</v>
      </c>
    </row>
    <row r="6358" spans="1:1" x14ac:dyDescent="0.25">
      <c r="A6358">
        <v>6357</v>
      </c>
    </row>
    <row r="6359" spans="1:1" x14ac:dyDescent="0.25">
      <c r="A6359">
        <v>6358</v>
      </c>
    </row>
    <row r="6360" spans="1:1" x14ac:dyDescent="0.25">
      <c r="A6360">
        <v>6359</v>
      </c>
    </row>
    <row r="6361" spans="1:1" x14ac:dyDescent="0.25">
      <c r="A6361">
        <v>6360</v>
      </c>
    </row>
    <row r="6362" spans="1:1" x14ac:dyDescent="0.25">
      <c r="A6362">
        <v>6361</v>
      </c>
    </row>
    <row r="6363" spans="1:1" x14ac:dyDescent="0.25">
      <c r="A6363">
        <v>6362</v>
      </c>
    </row>
    <row r="6364" spans="1:1" x14ac:dyDescent="0.25">
      <c r="A6364">
        <v>6363</v>
      </c>
    </row>
    <row r="6365" spans="1:1" x14ac:dyDescent="0.25">
      <c r="A6365">
        <v>6364</v>
      </c>
    </row>
    <row r="6366" spans="1:1" x14ac:dyDescent="0.25">
      <c r="A6366">
        <v>6365</v>
      </c>
    </row>
    <row r="6367" spans="1:1" x14ac:dyDescent="0.25">
      <c r="A6367">
        <v>6366</v>
      </c>
    </row>
    <row r="6368" spans="1:1" x14ac:dyDescent="0.25">
      <c r="A6368">
        <v>6367</v>
      </c>
    </row>
    <row r="6369" spans="1:1" x14ac:dyDescent="0.25">
      <c r="A6369">
        <v>6368</v>
      </c>
    </row>
    <row r="6370" spans="1:1" x14ac:dyDescent="0.25">
      <c r="A6370">
        <v>6369</v>
      </c>
    </row>
    <row r="6371" spans="1:1" x14ac:dyDescent="0.25">
      <c r="A6371">
        <v>6370</v>
      </c>
    </row>
    <row r="6372" spans="1:1" x14ac:dyDescent="0.25">
      <c r="A6372">
        <v>6371</v>
      </c>
    </row>
    <row r="6373" spans="1:1" x14ac:dyDescent="0.25">
      <c r="A6373">
        <v>6372</v>
      </c>
    </row>
    <row r="6374" spans="1:1" x14ac:dyDescent="0.25">
      <c r="A6374">
        <v>6373</v>
      </c>
    </row>
    <row r="6375" spans="1:1" x14ac:dyDescent="0.25">
      <c r="A6375">
        <v>6374</v>
      </c>
    </row>
    <row r="6376" spans="1:1" x14ac:dyDescent="0.25">
      <c r="A6376">
        <v>6375</v>
      </c>
    </row>
    <row r="6377" spans="1:1" x14ac:dyDescent="0.25">
      <c r="A6377">
        <v>6376</v>
      </c>
    </row>
    <row r="6378" spans="1:1" x14ac:dyDescent="0.25">
      <c r="A6378">
        <v>6377</v>
      </c>
    </row>
    <row r="6379" spans="1:1" x14ac:dyDescent="0.25">
      <c r="A6379">
        <v>6378</v>
      </c>
    </row>
    <row r="6380" spans="1:1" x14ac:dyDescent="0.25">
      <c r="A6380">
        <v>6379</v>
      </c>
    </row>
    <row r="6381" spans="1:1" x14ac:dyDescent="0.25">
      <c r="A6381">
        <v>6380</v>
      </c>
    </row>
    <row r="6382" spans="1:1" x14ac:dyDescent="0.25">
      <c r="A6382">
        <v>6381</v>
      </c>
    </row>
    <row r="6383" spans="1:1" x14ac:dyDescent="0.25">
      <c r="A6383">
        <v>6382</v>
      </c>
    </row>
    <row r="6384" spans="1:1" x14ac:dyDescent="0.25">
      <c r="A6384">
        <v>6383</v>
      </c>
    </row>
    <row r="6385" spans="1:1" x14ac:dyDescent="0.25">
      <c r="A6385">
        <v>6384</v>
      </c>
    </row>
    <row r="6386" spans="1:1" x14ac:dyDescent="0.25">
      <c r="A6386">
        <v>6385</v>
      </c>
    </row>
    <row r="6387" spans="1:1" x14ac:dyDescent="0.25">
      <c r="A6387">
        <v>6386</v>
      </c>
    </row>
    <row r="6388" spans="1:1" x14ac:dyDescent="0.25">
      <c r="A6388">
        <v>6387</v>
      </c>
    </row>
    <row r="6389" spans="1:1" x14ac:dyDescent="0.25">
      <c r="A6389">
        <v>6388</v>
      </c>
    </row>
    <row r="6390" spans="1:1" x14ac:dyDescent="0.25">
      <c r="A6390">
        <v>6389</v>
      </c>
    </row>
    <row r="6391" spans="1:1" x14ac:dyDescent="0.25">
      <c r="A6391">
        <v>6390</v>
      </c>
    </row>
    <row r="6392" spans="1:1" x14ac:dyDescent="0.25">
      <c r="A6392">
        <v>6391</v>
      </c>
    </row>
    <row r="6393" spans="1:1" x14ac:dyDescent="0.25">
      <c r="A6393">
        <v>6392</v>
      </c>
    </row>
    <row r="6394" spans="1:1" x14ac:dyDescent="0.25">
      <c r="A6394">
        <v>6393</v>
      </c>
    </row>
    <row r="6395" spans="1:1" x14ac:dyDescent="0.25">
      <c r="A6395">
        <v>6394</v>
      </c>
    </row>
    <row r="6396" spans="1:1" x14ac:dyDescent="0.25">
      <c r="A6396">
        <v>6395</v>
      </c>
    </row>
    <row r="6397" spans="1:1" x14ac:dyDescent="0.25">
      <c r="A6397">
        <v>6396</v>
      </c>
    </row>
    <row r="6398" spans="1:1" x14ac:dyDescent="0.25">
      <c r="A6398">
        <v>6397</v>
      </c>
    </row>
    <row r="6399" spans="1:1" x14ac:dyDescent="0.25">
      <c r="A6399">
        <v>6398</v>
      </c>
    </row>
    <row r="6400" spans="1:1" x14ac:dyDescent="0.25">
      <c r="A6400">
        <v>6399</v>
      </c>
    </row>
    <row r="6401" spans="1:1" x14ac:dyDescent="0.25">
      <c r="A6401">
        <v>6400</v>
      </c>
    </row>
    <row r="6402" spans="1:1" x14ac:dyDescent="0.25">
      <c r="A6402">
        <v>6401</v>
      </c>
    </row>
    <row r="6403" spans="1:1" x14ac:dyDescent="0.25">
      <c r="A6403">
        <v>6402</v>
      </c>
    </row>
    <row r="6404" spans="1:1" x14ac:dyDescent="0.25">
      <c r="A6404">
        <v>6403</v>
      </c>
    </row>
    <row r="6405" spans="1:1" x14ac:dyDescent="0.25">
      <c r="A6405">
        <v>6404</v>
      </c>
    </row>
    <row r="6406" spans="1:1" x14ac:dyDescent="0.25">
      <c r="A6406">
        <v>6405</v>
      </c>
    </row>
    <row r="6407" spans="1:1" x14ac:dyDescent="0.25">
      <c r="A6407">
        <v>6406</v>
      </c>
    </row>
    <row r="6408" spans="1:1" x14ac:dyDescent="0.25">
      <c r="A6408">
        <v>6407</v>
      </c>
    </row>
    <row r="6409" spans="1:1" x14ac:dyDescent="0.25">
      <c r="A6409">
        <v>6408</v>
      </c>
    </row>
    <row r="6410" spans="1:1" x14ac:dyDescent="0.25">
      <c r="A6410">
        <v>6409</v>
      </c>
    </row>
    <row r="6411" spans="1:1" x14ac:dyDescent="0.25">
      <c r="A6411">
        <v>6410</v>
      </c>
    </row>
    <row r="6412" spans="1:1" x14ac:dyDescent="0.25">
      <c r="A6412">
        <v>6411</v>
      </c>
    </row>
    <row r="6413" spans="1:1" x14ac:dyDescent="0.25">
      <c r="A6413">
        <v>6412</v>
      </c>
    </row>
    <row r="6414" spans="1:1" x14ac:dyDescent="0.25">
      <c r="A6414">
        <v>6413</v>
      </c>
    </row>
    <row r="6415" spans="1:1" x14ac:dyDescent="0.25">
      <c r="A6415">
        <v>6414</v>
      </c>
    </row>
    <row r="6416" spans="1:1" x14ac:dyDescent="0.25">
      <c r="A6416">
        <v>6415</v>
      </c>
    </row>
    <row r="6417" spans="1:1" x14ac:dyDescent="0.25">
      <c r="A6417">
        <v>6416</v>
      </c>
    </row>
    <row r="6418" spans="1:1" x14ac:dyDescent="0.25">
      <c r="A6418">
        <v>6417</v>
      </c>
    </row>
    <row r="6419" spans="1:1" x14ac:dyDescent="0.25">
      <c r="A6419">
        <v>6418</v>
      </c>
    </row>
    <row r="6420" spans="1:1" x14ac:dyDescent="0.25">
      <c r="A6420">
        <v>6419</v>
      </c>
    </row>
    <row r="6421" spans="1:1" x14ac:dyDescent="0.25">
      <c r="A6421">
        <v>6420</v>
      </c>
    </row>
    <row r="6422" spans="1:1" x14ac:dyDescent="0.25">
      <c r="A6422">
        <v>6421</v>
      </c>
    </row>
    <row r="6423" spans="1:1" x14ac:dyDescent="0.25">
      <c r="A6423">
        <v>6422</v>
      </c>
    </row>
    <row r="6424" spans="1:1" x14ac:dyDescent="0.25">
      <c r="A6424">
        <v>6423</v>
      </c>
    </row>
    <row r="6425" spans="1:1" x14ac:dyDescent="0.25">
      <c r="A6425">
        <v>6424</v>
      </c>
    </row>
    <row r="6426" spans="1:1" x14ac:dyDescent="0.25">
      <c r="A6426">
        <v>6425</v>
      </c>
    </row>
    <row r="6427" spans="1:1" x14ac:dyDescent="0.25">
      <c r="A6427">
        <v>6426</v>
      </c>
    </row>
    <row r="6428" spans="1:1" x14ac:dyDescent="0.25">
      <c r="A6428">
        <v>6427</v>
      </c>
    </row>
    <row r="6429" spans="1:1" x14ac:dyDescent="0.25">
      <c r="A6429">
        <v>6428</v>
      </c>
    </row>
    <row r="6430" spans="1:1" x14ac:dyDescent="0.25">
      <c r="A6430">
        <v>6429</v>
      </c>
    </row>
    <row r="6431" spans="1:1" x14ac:dyDescent="0.25">
      <c r="A6431">
        <v>6430</v>
      </c>
    </row>
    <row r="6432" spans="1:1" x14ac:dyDescent="0.25">
      <c r="A6432">
        <v>6431</v>
      </c>
    </row>
    <row r="6433" spans="1:1" x14ac:dyDescent="0.25">
      <c r="A6433">
        <v>6432</v>
      </c>
    </row>
    <row r="6434" spans="1:1" x14ac:dyDescent="0.25">
      <c r="A6434">
        <v>6433</v>
      </c>
    </row>
    <row r="6435" spans="1:1" x14ac:dyDescent="0.25">
      <c r="A6435">
        <v>6434</v>
      </c>
    </row>
    <row r="6436" spans="1:1" x14ac:dyDescent="0.25">
      <c r="A6436">
        <v>6435</v>
      </c>
    </row>
    <row r="6437" spans="1:1" x14ac:dyDescent="0.25">
      <c r="A6437">
        <v>6436</v>
      </c>
    </row>
    <row r="6438" spans="1:1" x14ac:dyDescent="0.25">
      <c r="A6438">
        <v>6437</v>
      </c>
    </row>
    <row r="6439" spans="1:1" x14ac:dyDescent="0.25">
      <c r="A6439">
        <v>6438</v>
      </c>
    </row>
    <row r="6440" spans="1:1" x14ac:dyDescent="0.25">
      <c r="A6440">
        <v>6439</v>
      </c>
    </row>
    <row r="6441" spans="1:1" x14ac:dyDescent="0.25">
      <c r="A6441">
        <v>6440</v>
      </c>
    </row>
    <row r="6442" spans="1:1" x14ac:dyDescent="0.25">
      <c r="A6442">
        <v>6441</v>
      </c>
    </row>
    <row r="6443" spans="1:1" x14ac:dyDescent="0.25">
      <c r="A6443">
        <v>6442</v>
      </c>
    </row>
    <row r="6444" spans="1:1" x14ac:dyDescent="0.25">
      <c r="A6444">
        <v>6443</v>
      </c>
    </row>
    <row r="6445" spans="1:1" x14ac:dyDescent="0.25">
      <c r="A6445">
        <v>6444</v>
      </c>
    </row>
    <row r="6446" spans="1:1" x14ac:dyDescent="0.25">
      <c r="A6446">
        <v>6445</v>
      </c>
    </row>
    <row r="6447" spans="1:1" x14ac:dyDescent="0.25">
      <c r="A6447">
        <v>6446</v>
      </c>
    </row>
    <row r="6448" spans="1:1" x14ac:dyDescent="0.25">
      <c r="A6448">
        <v>6447</v>
      </c>
    </row>
    <row r="6449" spans="1:1" x14ac:dyDescent="0.25">
      <c r="A6449">
        <v>6448</v>
      </c>
    </row>
    <row r="6450" spans="1:1" x14ac:dyDescent="0.25">
      <c r="A6450">
        <v>6449</v>
      </c>
    </row>
    <row r="6451" spans="1:1" x14ac:dyDescent="0.25">
      <c r="A6451">
        <v>6450</v>
      </c>
    </row>
    <row r="6452" spans="1:1" x14ac:dyDescent="0.25">
      <c r="A6452">
        <v>6451</v>
      </c>
    </row>
    <row r="6453" spans="1:1" x14ac:dyDescent="0.25">
      <c r="A6453">
        <v>6452</v>
      </c>
    </row>
    <row r="6454" spans="1:1" x14ac:dyDescent="0.25">
      <c r="A6454">
        <v>6453</v>
      </c>
    </row>
    <row r="6455" spans="1:1" x14ac:dyDescent="0.25">
      <c r="A6455">
        <v>6454</v>
      </c>
    </row>
    <row r="6456" spans="1:1" x14ac:dyDescent="0.25">
      <c r="A6456">
        <v>6455</v>
      </c>
    </row>
    <row r="6457" spans="1:1" x14ac:dyDescent="0.25">
      <c r="A6457">
        <v>6456</v>
      </c>
    </row>
    <row r="6458" spans="1:1" x14ac:dyDescent="0.25">
      <c r="A6458">
        <v>6457</v>
      </c>
    </row>
    <row r="6459" spans="1:1" x14ac:dyDescent="0.25">
      <c r="A6459">
        <v>6458</v>
      </c>
    </row>
    <row r="6460" spans="1:1" x14ac:dyDescent="0.25">
      <c r="A6460">
        <v>6459</v>
      </c>
    </row>
    <row r="6461" spans="1:1" x14ac:dyDescent="0.25">
      <c r="A6461">
        <v>6460</v>
      </c>
    </row>
    <row r="6462" spans="1:1" x14ac:dyDescent="0.25">
      <c r="A6462">
        <v>6461</v>
      </c>
    </row>
    <row r="6463" spans="1:1" x14ac:dyDescent="0.25">
      <c r="A6463">
        <v>6462</v>
      </c>
    </row>
    <row r="6464" spans="1:1" x14ac:dyDescent="0.25">
      <c r="A6464">
        <v>6463</v>
      </c>
    </row>
    <row r="6465" spans="1:1" x14ac:dyDescent="0.25">
      <c r="A6465">
        <v>6464</v>
      </c>
    </row>
    <row r="6466" spans="1:1" x14ac:dyDescent="0.25">
      <c r="A6466">
        <v>6465</v>
      </c>
    </row>
    <row r="6467" spans="1:1" x14ac:dyDescent="0.25">
      <c r="A6467">
        <v>6466</v>
      </c>
    </row>
    <row r="6468" spans="1:1" x14ac:dyDescent="0.25">
      <c r="A6468">
        <v>6467</v>
      </c>
    </row>
    <row r="6469" spans="1:1" x14ac:dyDescent="0.25">
      <c r="A6469">
        <v>6468</v>
      </c>
    </row>
    <row r="6470" spans="1:1" x14ac:dyDescent="0.25">
      <c r="A6470">
        <v>6469</v>
      </c>
    </row>
    <row r="6471" spans="1:1" x14ac:dyDescent="0.25">
      <c r="A6471">
        <v>6470</v>
      </c>
    </row>
    <row r="6472" spans="1:1" x14ac:dyDescent="0.25">
      <c r="A6472">
        <v>6471</v>
      </c>
    </row>
    <row r="6473" spans="1:1" x14ac:dyDescent="0.25">
      <c r="A6473">
        <v>6472</v>
      </c>
    </row>
    <row r="6474" spans="1:1" x14ac:dyDescent="0.25">
      <c r="A6474">
        <v>6473</v>
      </c>
    </row>
    <row r="6475" spans="1:1" x14ac:dyDescent="0.25">
      <c r="A6475">
        <v>6474</v>
      </c>
    </row>
    <row r="6476" spans="1:1" x14ac:dyDescent="0.25">
      <c r="A6476">
        <v>6475</v>
      </c>
    </row>
    <row r="6477" spans="1:1" x14ac:dyDescent="0.25">
      <c r="A6477">
        <v>6476</v>
      </c>
    </row>
    <row r="6478" spans="1:1" x14ac:dyDescent="0.25">
      <c r="A6478">
        <v>6477</v>
      </c>
    </row>
    <row r="6479" spans="1:1" x14ac:dyDescent="0.25">
      <c r="A6479">
        <v>6478</v>
      </c>
    </row>
    <row r="6480" spans="1:1" x14ac:dyDescent="0.25">
      <c r="A6480">
        <v>6479</v>
      </c>
    </row>
    <row r="6481" spans="1:1" x14ac:dyDescent="0.25">
      <c r="A6481">
        <v>6480</v>
      </c>
    </row>
    <row r="6482" spans="1:1" x14ac:dyDescent="0.25">
      <c r="A6482">
        <v>6481</v>
      </c>
    </row>
    <row r="6483" spans="1:1" x14ac:dyDescent="0.25">
      <c r="A6483">
        <v>6482</v>
      </c>
    </row>
    <row r="6484" spans="1:1" x14ac:dyDescent="0.25">
      <c r="A6484">
        <v>6483</v>
      </c>
    </row>
    <row r="6485" spans="1:1" x14ac:dyDescent="0.25">
      <c r="A6485">
        <v>6484</v>
      </c>
    </row>
    <row r="6486" spans="1:1" x14ac:dyDescent="0.25">
      <c r="A6486">
        <v>6485</v>
      </c>
    </row>
    <row r="6487" spans="1:1" x14ac:dyDescent="0.25">
      <c r="A6487">
        <v>6486</v>
      </c>
    </row>
    <row r="6488" spans="1:1" x14ac:dyDescent="0.25">
      <c r="A6488">
        <v>6487</v>
      </c>
    </row>
    <row r="6489" spans="1:1" x14ac:dyDescent="0.25">
      <c r="A6489">
        <v>6488</v>
      </c>
    </row>
    <row r="6490" spans="1:1" x14ac:dyDescent="0.25">
      <c r="A6490">
        <v>6489</v>
      </c>
    </row>
    <row r="6491" spans="1:1" x14ac:dyDescent="0.25">
      <c r="A6491">
        <v>6490</v>
      </c>
    </row>
    <row r="6492" spans="1:1" x14ac:dyDescent="0.25">
      <c r="A6492">
        <v>6491</v>
      </c>
    </row>
    <row r="6493" spans="1:1" x14ac:dyDescent="0.25">
      <c r="A6493">
        <v>6492</v>
      </c>
    </row>
    <row r="6494" spans="1:1" x14ac:dyDescent="0.25">
      <c r="A6494">
        <v>6493</v>
      </c>
    </row>
    <row r="6495" spans="1:1" x14ac:dyDescent="0.25">
      <c r="A6495">
        <v>6494</v>
      </c>
    </row>
    <row r="6496" spans="1:1" x14ac:dyDescent="0.25">
      <c r="A6496">
        <v>6495</v>
      </c>
    </row>
    <row r="6497" spans="1:1" x14ac:dyDescent="0.25">
      <c r="A6497">
        <v>6496</v>
      </c>
    </row>
    <row r="6498" spans="1:1" x14ac:dyDescent="0.25">
      <c r="A6498">
        <v>6497</v>
      </c>
    </row>
    <row r="6499" spans="1:1" x14ac:dyDescent="0.25">
      <c r="A6499">
        <v>6498</v>
      </c>
    </row>
    <row r="6500" spans="1:1" x14ac:dyDescent="0.25">
      <c r="A6500">
        <v>6499</v>
      </c>
    </row>
    <row r="6501" spans="1:1" x14ac:dyDescent="0.25">
      <c r="A6501">
        <v>6500</v>
      </c>
    </row>
    <row r="6502" spans="1:1" x14ac:dyDescent="0.25">
      <c r="A6502">
        <v>6501</v>
      </c>
    </row>
    <row r="6503" spans="1:1" x14ac:dyDescent="0.25">
      <c r="A6503">
        <v>6502</v>
      </c>
    </row>
    <row r="6504" spans="1:1" x14ac:dyDescent="0.25">
      <c r="A6504">
        <v>6503</v>
      </c>
    </row>
    <row r="6505" spans="1:1" x14ac:dyDescent="0.25">
      <c r="A6505">
        <v>6504</v>
      </c>
    </row>
    <row r="6506" spans="1:1" x14ac:dyDescent="0.25">
      <c r="A6506">
        <v>6505</v>
      </c>
    </row>
    <row r="6507" spans="1:1" x14ac:dyDescent="0.25">
      <c r="A6507">
        <v>6506</v>
      </c>
    </row>
    <row r="6508" spans="1:1" x14ac:dyDescent="0.25">
      <c r="A6508">
        <v>6507</v>
      </c>
    </row>
    <row r="6509" spans="1:1" x14ac:dyDescent="0.25">
      <c r="A6509">
        <v>6508</v>
      </c>
    </row>
    <row r="6510" spans="1:1" x14ac:dyDescent="0.25">
      <c r="A6510">
        <v>6509</v>
      </c>
    </row>
    <row r="6511" spans="1:1" x14ac:dyDescent="0.25">
      <c r="A6511">
        <v>6510</v>
      </c>
    </row>
    <row r="6512" spans="1:1" x14ac:dyDescent="0.25">
      <c r="A6512">
        <v>6511</v>
      </c>
    </row>
    <row r="6513" spans="1:1" x14ac:dyDescent="0.25">
      <c r="A6513">
        <v>6512</v>
      </c>
    </row>
    <row r="6514" spans="1:1" x14ac:dyDescent="0.25">
      <c r="A6514">
        <v>6513</v>
      </c>
    </row>
    <row r="6515" spans="1:1" x14ac:dyDescent="0.25">
      <c r="A6515">
        <v>6514</v>
      </c>
    </row>
    <row r="6516" spans="1:1" x14ac:dyDescent="0.25">
      <c r="A6516">
        <v>6515</v>
      </c>
    </row>
    <row r="6517" spans="1:1" x14ac:dyDescent="0.25">
      <c r="A6517">
        <v>6516</v>
      </c>
    </row>
    <row r="6518" spans="1:1" x14ac:dyDescent="0.25">
      <c r="A6518">
        <v>6517</v>
      </c>
    </row>
    <row r="6519" spans="1:1" x14ac:dyDescent="0.25">
      <c r="A6519">
        <v>6518</v>
      </c>
    </row>
    <row r="6520" spans="1:1" x14ac:dyDescent="0.25">
      <c r="A6520">
        <v>6519</v>
      </c>
    </row>
    <row r="6521" spans="1:1" x14ac:dyDescent="0.25">
      <c r="A6521">
        <v>6520</v>
      </c>
    </row>
    <row r="6522" spans="1:1" x14ac:dyDescent="0.25">
      <c r="A6522">
        <v>6521</v>
      </c>
    </row>
    <row r="6523" spans="1:1" x14ac:dyDescent="0.25">
      <c r="A6523">
        <v>6522</v>
      </c>
    </row>
    <row r="6524" spans="1:1" x14ac:dyDescent="0.25">
      <c r="A6524">
        <v>6523</v>
      </c>
    </row>
    <row r="6525" spans="1:1" x14ac:dyDescent="0.25">
      <c r="A6525">
        <v>6524</v>
      </c>
    </row>
    <row r="6526" spans="1:1" x14ac:dyDescent="0.25">
      <c r="A6526">
        <v>6525</v>
      </c>
    </row>
    <row r="6527" spans="1:1" x14ac:dyDescent="0.25">
      <c r="A6527">
        <v>6526</v>
      </c>
    </row>
    <row r="6528" spans="1:1" x14ac:dyDescent="0.25">
      <c r="A6528">
        <v>6527</v>
      </c>
    </row>
    <row r="6529" spans="1:1" x14ac:dyDescent="0.25">
      <c r="A6529">
        <v>6528</v>
      </c>
    </row>
    <row r="6530" spans="1:1" x14ac:dyDescent="0.25">
      <c r="A6530">
        <v>6529</v>
      </c>
    </row>
    <row r="6531" spans="1:1" x14ac:dyDescent="0.25">
      <c r="A6531">
        <v>6530</v>
      </c>
    </row>
    <row r="6532" spans="1:1" x14ac:dyDescent="0.25">
      <c r="A6532">
        <v>6531</v>
      </c>
    </row>
    <row r="6533" spans="1:1" x14ac:dyDescent="0.25">
      <c r="A6533">
        <v>6532</v>
      </c>
    </row>
    <row r="6534" spans="1:1" x14ac:dyDescent="0.25">
      <c r="A6534">
        <v>6533</v>
      </c>
    </row>
    <row r="6535" spans="1:1" x14ac:dyDescent="0.25">
      <c r="A6535">
        <v>6534</v>
      </c>
    </row>
    <row r="6536" spans="1:1" x14ac:dyDescent="0.25">
      <c r="A6536">
        <v>6535</v>
      </c>
    </row>
    <row r="6537" spans="1:1" x14ac:dyDescent="0.25">
      <c r="A6537">
        <v>6536</v>
      </c>
    </row>
    <row r="6538" spans="1:1" x14ac:dyDescent="0.25">
      <c r="A6538">
        <v>6537</v>
      </c>
    </row>
    <row r="6539" spans="1:1" x14ac:dyDescent="0.25">
      <c r="A6539">
        <v>6538</v>
      </c>
    </row>
    <row r="6540" spans="1:1" x14ac:dyDescent="0.25">
      <c r="A6540">
        <v>6539</v>
      </c>
    </row>
    <row r="6541" spans="1:1" x14ac:dyDescent="0.25">
      <c r="A6541">
        <v>6540</v>
      </c>
    </row>
    <row r="6542" spans="1:1" x14ac:dyDescent="0.25">
      <c r="A6542">
        <v>6541</v>
      </c>
    </row>
    <row r="6543" spans="1:1" x14ac:dyDescent="0.25">
      <c r="A6543">
        <v>6542</v>
      </c>
    </row>
    <row r="6544" spans="1:1" x14ac:dyDescent="0.25">
      <c r="A6544">
        <v>6543</v>
      </c>
    </row>
    <row r="6545" spans="1:1" x14ac:dyDescent="0.25">
      <c r="A6545">
        <v>6544</v>
      </c>
    </row>
    <row r="6546" spans="1:1" x14ac:dyDescent="0.25">
      <c r="A6546">
        <v>6545</v>
      </c>
    </row>
    <row r="6547" spans="1:1" x14ac:dyDescent="0.25">
      <c r="A6547">
        <v>6546</v>
      </c>
    </row>
    <row r="6548" spans="1:1" x14ac:dyDescent="0.25">
      <c r="A6548">
        <v>6547</v>
      </c>
    </row>
    <row r="6549" spans="1:1" x14ac:dyDescent="0.25">
      <c r="A6549">
        <v>6548</v>
      </c>
    </row>
    <row r="6550" spans="1:1" x14ac:dyDescent="0.25">
      <c r="A6550">
        <v>6549</v>
      </c>
    </row>
    <row r="6551" spans="1:1" x14ac:dyDescent="0.25">
      <c r="A6551">
        <v>6550</v>
      </c>
    </row>
    <row r="6552" spans="1:1" x14ac:dyDescent="0.25">
      <c r="A6552">
        <v>6551</v>
      </c>
    </row>
    <row r="6553" spans="1:1" x14ac:dyDescent="0.25">
      <c r="A6553">
        <v>6552</v>
      </c>
    </row>
    <row r="6554" spans="1:1" x14ac:dyDescent="0.25">
      <c r="A6554">
        <v>6553</v>
      </c>
    </row>
    <row r="6555" spans="1:1" x14ac:dyDescent="0.25">
      <c r="A6555">
        <v>6554</v>
      </c>
    </row>
    <row r="6556" spans="1:1" x14ac:dyDescent="0.25">
      <c r="A6556">
        <v>6555</v>
      </c>
    </row>
    <row r="6557" spans="1:1" x14ac:dyDescent="0.25">
      <c r="A6557">
        <v>6556</v>
      </c>
    </row>
    <row r="6558" spans="1:1" x14ac:dyDescent="0.25">
      <c r="A6558">
        <v>6557</v>
      </c>
    </row>
    <row r="6559" spans="1:1" x14ac:dyDescent="0.25">
      <c r="A6559">
        <v>6558</v>
      </c>
    </row>
    <row r="6560" spans="1:1" x14ac:dyDescent="0.25">
      <c r="A6560">
        <v>6559</v>
      </c>
    </row>
    <row r="6561" spans="1:1" x14ac:dyDescent="0.25">
      <c r="A6561">
        <v>6560</v>
      </c>
    </row>
    <row r="6562" spans="1:1" x14ac:dyDescent="0.25">
      <c r="A6562">
        <v>6561</v>
      </c>
    </row>
    <row r="6563" spans="1:1" x14ac:dyDescent="0.25">
      <c r="A6563">
        <v>6562</v>
      </c>
    </row>
    <row r="6564" spans="1:1" x14ac:dyDescent="0.25">
      <c r="A6564">
        <v>6563</v>
      </c>
    </row>
    <row r="6565" spans="1:1" x14ac:dyDescent="0.25">
      <c r="A6565">
        <v>6564</v>
      </c>
    </row>
    <row r="6566" spans="1:1" x14ac:dyDescent="0.25">
      <c r="A6566">
        <v>6565</v>
      </c>
    </row>
    <row r="6567" spans="1:1" x14ac:dyDescent="0.25">
      <c r="A6567">
        <v>6566</v>
      </c>
    </row>
    <row r="6568" spans="1:1" x14ac:dyDescent="0.25">
      <c r="A6568">
        <v>6567</v>
      </c>
    </row>
    <row r="6569" spans="1:1" x14ac:dyDescent="0.25">
      <c r="A6569">
        <v>6568</v>
      </c>
    </row>
    <row r="6570" spans="1:1" x14ac:dyDescent="0.25">
      <c r="A6570">
        <v>6569</v>
      </c>
    </row>
    <row r="6571" spans="1:1" x14ac:dyDescent="0.25">
      <c r="A6571">
        <v>6570</v>
      </c>
    </row>
    <row r="6572" spans="1:1" x14ac:dyDescent="0.25">
      <c r="A6572">
        <v>6571</v>
      </c>
    </row>
    <row r="6573" spans="1:1" x14ac:dyDescent="0.25">
      <c r="A6573">
        <v>6572</v>
      </c>
    </row>
    <row r="6574" spans="1:1" x14ac:dyDescent="0.25">
      <c r="A6574">
        <v>6573</v>
      </c>
    </row>
    <row r="6575" spans="1:1" x14ac:dyDescent="0.25">
      <c r="A6575">
        <v>6574</v>
      </c>
    </row>
    <row r="6576" spans="1:1" x14ac:dyDescent="0.25">
      <c r="A6576">
        <v>6575</v>
      </c>
    </row>
    <row r="6577" spans="1:1" x14ac:dyDescent="0.25">
      <c r="A6577">
        <v>6576</v>
      </c>
    </row>
    <row r="6578" spans="1:1" x14ac:dyDescent="0.25">
      <c r="A6578">
        <v>6577</v>
      </c>
    </row>
    <row r="6579" spans="1:1" x14ac:dyDescent="0.25">
      <c r="A6579">
        <v>6578</v>
      </c>
    </row>
    <row r="6580" spans="1:1" x14ac:dyDescent="0.25">
      <c r="A6580">
        <v>6579</v>
      </c>
    </row>
    <row r="6581" spans="1:1" x14ac:dyDescent="0.25">
      <c r="A6581">
        <v>6580</v>
      </c>
    </row>
    <row r="6582" spans="1:1" x14ac:dyDescent="0.25">
      <c r="A6582">
        <v>6581</v>
      </c>
    </row>
    <row r="6583" spans="1:1" x14ac:dyDescent="0.25">
      <c r="A6583">
        <v>6582</v>
      </c>
    </row>
    <row r="6584" spans="1:1" x14ac:dyDescent="0.25">
      <c r="A6584">
        <v>6583</v>
      </c>
    </row>
    <row r="6585" spans="1:1" x14ac:dyDescent="0.25">
      <c r="A6585">
        <v>6584</v>
      </c>
    </row>
    <row r="6586" spans="1:1" x14ac:dyDescent="0.25">
      <c r="A6586">
        <v>6585</v>
      </c>
    </row>
    <row r="6587" spans="1:1" x14ac:dyDescent="0.25">
      <c r="A6587">
        <v>6586</v>
      </c>
    </row>
    <row r="6588" spans="1:1" x14ac:dyDescent="0.25">
      <c r="A6588">
        <v>6587</v>
      </c>
    </row>
    <row r="6589" spans="1:1" x14ac:dyDescent="0.25">
      <c r="A6589">
        <v>6588</v>
      </c>
    </row>
    <row r="6590" spans="1:1" x14ac:dyDescent="0.25">
      <c r="A6590">
        <v>6589</v>
      </c>
    </row>
    <row r="6591" spans="1:1" x14ac:dyDescent="0.25">
      <c r="A6591">
        <v>6590</v>
      </c>
    </row>
    <row r="6592" spans="1:1" x14ac:dyDescent="0.25">
      <c r="A6592">
        <v>6591</v>
      </c>
    </row>
    <row r="6593" spans="1:1" x14ac:dyDescent="0.25">
      <c r="A6593">
        <v>6592</v>
      </c>
    </row>
    <row r="6594" spans="1:1" x14ac:dyDescent="0.25">
      <c r="A6594">
        <v>6593</v>
      </c>
    </row>
    <row r="6595" spans="1:1" x14ac:dyDescent="0.25">
      <c r="A6595">
        <v>6594</v>
      </c>
    </row>
    <row r="6596" spans="1:1" x14ac:dyDescent="0.25">
      <c r="A6596">
        <v>6595</v>
      </c>
    </row>
    <row r="6597" spans="1:1" x14ac:dyDescent="0.25">
      <c r="A6597">
        <v>6596</v>
      </c>
    </row>
    <row r="6598" spans="1:1" x14ac:dyDescent="0.25">
      <c r="A6598">
        <v>6597</v>
      </c>
    </row>
    <row r="6599" spans="1:1" x14ac:dyDescent="0.25">
      <c r="A6599">
        <v>6598</v>
      </c>
    </row>
    <row r="6600" spans="1:1" x14ac:dyDescent="0.25">
      <c r="A6600">
        <v>6599</v>
      </c>
    </row>
    <row r="6601" spans="1:1" x14ac:dyDescent="0.25">
      <c r="A6601">
        <v>6600</v>
      </c>
    </row>
    <row r="6602" spans="1:1" x14ac:dyDescent="0.25">
      <c r="A6602">
        <v>6601</v>
      </c>
    </row>
    <row r="6603" spans="1:1" x14ac:dyDescent="0.25">
      <c r="A6603">
        <v>6602</v>
      </c>
    </row>
    <row r="6604" spans="1:1" x14ac:dyDescent="0.25">
      <c r="A6604">
        <v>6603</v>
      </c>
    </row>
    <row r="6605" spans="1:1" x14ac:dyDescent="0.25">
      <c r="A6605">
        <v>6604</v>
      </c>
    </row>
    <row r="6606" spans="1:1" x14ac:dyDescent="0.25">
      <c r="A6606">
        <v>6605</v>
      </c>
    </row>
    <row r="6607" spans="1:1" x14ac:dyDescent="0.25">
      <c r="A6607">
        <v>6606</v>
      </c>
    </row>
    <row r="6608" spans="1:1" x14ac:dyDescent="0.25">
      <c r="A6608">
        <v>6607</v>
      </c>
    </row>
    <row r="6609" spans="1:1" x14ac:dyDescent="0.25">
      <c r="A6609">
        <v>6608</v>
      </c>
    </row>
    <row r="6610" spans="1:1" x14ac:dyDescent="0.25">
      <c r="A6610">
        <v>6609</v>
      </c>
    </row>
    <row r="6611" spans="1:1" x14ac:dyDescent="0.25">
      <c r="A6611">
        <v>6610</v>
      </c>
    </row>
    <row r="6612" spans="1:1" x14ac:dyDescent="0.25">
      <c r="A6612">
        <v>6611</v>
      </c>
    </row>
    <row r="6613" spans="1:1" x14ac:dyDescent="0.25">
      <c r="A6613">
        <v>6612</v>
      </c>
    </row>
    <row r="6614" spans="1:1" x14ac:dyDescent="0.25">
      <c r="A6614">
        <v>6613</v>
      </c>
    </row>
    <row r="6615" spans="1:1" x14ac:dyDescent="0.25">
      <c r="A6615">
        <v>6614</v>
      </c>
    </row>
    <row r="6616" spans="1:1" x14ac:dyDescent="0.25">
      <c r="A6616">
        <v>6615</v>
      </c>
    </row>
    <row r="6617" spans="1:1" x14ac:dyDescent="0.25">
      <c r="A6617">
        <v>6616</v>
      </c>
    </row>
    <row r="6618" spans="1:1" x14ac:dyDescent="0.25">
      <c r="A6618">
        <v>6617</v>
      </c>
    </row>
    <row r="6619" spans="1:1" x14ac:dyDescent="0.25">
      <c r="A6619">
        <v>6618</v>
      </c>
    </row>
    <row r="6620" spans="1:1" x14ac:dyDescent="0.25">
      <c r="A6620">
        <v>6619</v>
      </c>
    </row>
    <row r="6621" spans="1:1" x14ac:dyDescent="0.25">
      <c r="A6621">
        <v>6620</v>
      </c>
    </row>
    <row r="6622" spans="1:1" x14ac:dyDescent="0.25">
      <c r="A6622">
        <v>6621</v>
      </c>
    </row>
    <row r="6623" spans="1:1" x14ac:dyDescent="0.25">
      <c r="A6623">
        <v>6622</v>
      </c>
    </row>
    <row r="6624" spans="1:1" x14ac:dyDescent="0.25">
      <c r="A6624">
        <v>6623</v>
      </c>
    </row>
    <row r="6625" spans="1:1" x14ac:dyDescent="0.25">
      <c r="A6625">
        <v>6624</v>
      </c>
    </row>
    <row r="6626" spans="1:1" x14ac:dyDescent="0.25">
      <c r="A6626">
        <v>6625</v>
      </c>
    </row>
    <row r="6627" spans="1:1" x14ac:dyDescent="0.25">
      <c r="A6627">
        <v>6626</v>
      </c>
    </row>
    <row r="6628" spans="1:1" x14ac:dyDescent="0.25">
      <c r="A6628">
        <v>6627</v>
      </c>
    </row>
    <row r="6629" spans="1:1" x14ac:dyDescent="0.25">
      <c r="A6629">
        <v>6628</v>
      </c>
    </row>
    <row r="6630" spans="1:1" x14ac:dyDescent="0.25">
      <c r="A6630">
        <v>6629</v>
      </c>
    </row>
    <row r="6631" spans="1:1" x14ac:dyDescent="0.25">
      <c r="A6631">
        <v>6630</v>
      </c>
    </row>
    <row r="6632" spans="1:1" x14ac:dyDescent="0.25">
      <c r="A6632">
        <v>6631</v>
      </c>
    </row>
    <row r="6633" spans="1:1" x14ac:dyDescent="0.25">
      <c r="A6633">
        <v>6632</v>
      </c>
    </row>
    <row r="6634" spans="1:1" x14ac:dyDescent="0.25">
      <c r="A6634">
        <v>6633</v>
      </c>
    </row>
    <row r="6635" spans="1:1" x14ac:dyDescent="0.25">
      <c r="A6635">
        <v>6634</v>
      </c>
    </row>
    <row r="6636" spans="1:1" x14ac:dyDescent="0.25">
      <c r="A6636">
        <v>6635</v>
      </c>
    </row>
    <row r="6637" spans="1:1" x14ac:dyDescent="0.25">
      <c r="A6637">
        <v>6636</v>
      </c>
    </row>
    <row r="6638" spans="1:1" x14ac:dyDescent="0.25">
      <c r="A6638">
        <v>6637</v>
      </c>
    </row>
    <row r="6639" spans="1:1" x14ac:dyDescent="0.25">
      <c r="A6639">
        <v>6638</v>
      </c>
    </row>
    <row r="6640" spans="1:1" x14ac:dyDescent="0.25">
      <c r="A6640">
        <v>6639</v>
      </c>
    </row>
    <row r="6641" spans="1:1" x14ac:dyDescent="0.25">
      <c r="A6641">
        <v>6640</v>
      </c>
    </row>
    <row r="6642" spans="1:1" x14ac:dyDescent="0.25">
      <c r="A6642">
        <v>6641</v>
      </c>
    </row>
    <row r="6643" spans="1:1" x14ac:dyDescent="0.25">
      <c r="A6643">
        <v>6642</v>
      </c>
    </row>
    <row r="6644" spans="1:1" x14ac:dyDescent="0.25">
      <c r="A6644">
        <v>6643</v>
      </c>
    </row>
    <row r="6645" spans="1:1" x14ac:dyDescent="0.25">
      <c r="A6645">
        <v>6644</v>
      </c>
    </row>
    <row r="6646" spans="1:1" x14ac:dyDescent="0.25">
      <c r="A6646">
        <v>6645</v>
      </c>
    </row>
    <row r="6647" spans="1:1" x14ac:dyDescent="0.25">
      <c r="A6647">
        <v>6646</v>
      </c>
    </row>
    <row r="6648" spans="1:1" x14ac:dyDescent="0.25">
      <c r="A6648">
        <v>6647</v>
      </c>
    </row>
    <row r="6649" spans="1:1" x14ac:dyDescent="0.25">
      <c r="A6649">
        <v>6648</v>
      </c>
    </row>
    <row r="6650" spans="1:1" x14ac:dyDescent="0.25">
      <c r="A6650">
        <v>6649</v>
      </c>
    </row>
    <row r="6651" spans="1:1" x14ac:dyDescent="0.25">
      <c r="A6651">
        <v>6650</v>
      </c>
    </row>
    <row r="6652" spans="1:1" x14ac:dyDescent="0.25">
      <c r="A6652">
        <v>6651</v>
      </c>
    </row>
    <row r="6653" spans="1:1" x14ac:dyDescent="0.25">
      <c r="A6653">
        <v>6652</v>
      </c>
    </row>
    <row r="6654" spans="1:1" x14ac:dyDescent="0.25">
      <c r="A6654">
        <v>6653</v>
      </c>
    </row>
    <row r="6655" spans="1:1" x14ac:dyDescent="0.25">
      <c r="A6655">
        <v>6654</v>
      </c>
    </row>
    <row r="6656" spans="1:1" x14ac:dyDescent="0.25">
      <c r="A6656">
        <v>6655</v>
      </c>
    </row>
    <row r="6657" spans="1:1" x14ac:dyDescent="0.25">
      <c r="A6657">
        <v>6656</v>
      </c>
    </row>
    <row r="6658" spans="1:1" x14ac:dyDescent="0.25">
      <c r="A6658">
        <v>6657</v>
      </c>
    </row>
    <row r="6659" spans="1:1" x14ac:dyDescent="0.25">
      <c r="A6659">
        <v>6658</v>
      </c>
    </row>
    <row r="6660" spans="1:1" x14ac:dyDescent="0.25">
      <c r="A6660">
        <v>6659</v>
      </c>
    </row>
    <row r="6661" spans="1:1" x14ac:dyDescent="0.25">
      <c r="A6661">
        <v>6660</v>
      </c>
    </row>
    <row r="6662" spans="1:1" x14ac:dyDescent="0.25">
      <c r="A6662">
        <v>6661</v>
      </c>
    </row>
    <row r="6663" spans="1:1" x14ac:dyDescent="0.25">
      <c r="A6663">
        <v>6662</v>
      </c>
    </row>
    <row r="6664" spans="1:1" x14ac:dyDescent="0.25">
      <c r="A6664">
        <v>6663</v>
      </c>
    </row>
    <row r="6665" spans="1:1" x14ac:dyDescent="0.25">
      <c r="A6665">
        <v>6664</v>
      </c>
    </row>
    <row r="6666" spans="1:1" x14ac:dyDescent="0.25">
      <c r="A6666">
        <v>6665</v>
      </c>
    </row>
    <row r="6667" spans="1:1" x14ac:dyDescent="0.25">
      <c r="A6667">
        <v>6666</v>
      </c>
    </row>
    <row r="6668" spans="1:1" x14ac:dyDescent="0.25">
      <c r="A6668">
        <v>6667</v>
      </c>
    </row>
    <row r="6669" spans="1:1" x14ac:dyDescent="0.25">
      <c r="A6669">
        <v>6668</v>
      </c>
    </row>
    <row r="6670" spans="1:1" x14ac:dyDescent="0.25">
      <c r="A6670">
        <v>6669</v>
      </c>
    </row>
    <row r="6671" spans="1:1" x14ac:dyDescent="0.25">
      <c r="A6671">
        <v>6670</v>
      </c>
    </row>
    <row r="6672" spans="1:1" x14ac:dyDescent="0.25">
      <c r="A6672">
        <v>6671</v>
      </c>
    </row>
    <row r="6673" spans="1:1" x14ac:dyDescent="0.25">
      <c r="A6673">
        <v>6672</v>
      </c>
    </row>
    <row r="6674" spans="1:1" x14ac:dyDescent="0.25">
      <c r="A6674">
        <v>6673</v>
      </c>
    </row>
    <row r="6675" spans="1:1" x14ac:dyDescent="0.25">
      <c r="A6675">
        <v>6674</v>
      </c>
    </row>
    <row r="6676" spans="1:1" x14ac:dyDescent="0.25">
      <c r="A6676">
        <v>6675</v>
      </c>
    </row>
    <row r="6677" spans="1:1" x14ac:dyDescent="0.25">
      <c r="A6677">
        <v>6676</v>
      </c>
    </row>
    <row r="6678" spans="1:1" x14ac:dyDescent="0.25">
      <c r="A6678">
        <v>6677</v>
      </c>
    </row>
    <row r="6679" spans="1:1" x14ac:dyDescent="0.25">
      <c r="A6679">
        <v>6678</v>
      </c>
    </row>
    <row r="6680" spans="1:1" x14ac:dyDescent="0.25">
      <c r="A6680">
        <v>6679</v>
      </c>
    </row>
    <row r="6681" spans="1:1" x14ac:dyDescent="0.25">
      <c r="A6681">
        <v>6680</v>
      </c>
    </row>
    <row r="6682" spans="1:1" x14ac:dyDescent="0.25">
      <c r="A6682">
        <v>6681</v>
      </c>
    </row>
    <row r="6683" spans="1:1" x14ac:dyDescent="0.25">
      <c r="A6683">
        <v>6682</v>
      </c>
    </row>
    <row r="6684" spans="1:1" x14ac:dyDescent="0.25">
      <c r="A6684">
        <v>6683</v>
      </c>
    </row>
    <row r="6685" spans="1:1" x14ac:dyDescent="0.25">
      <c r="A6685">
        <v>6684</v>
      </c>
    </row>
    <row r="6686" spans="1:1" x14ac:dyDescent="0.25">
      <c r="A6686">
        <v>6685</v>
      </c>
    </row>
    <row r="6687" spans="1:1" x14ac:dyDescent="0.25">
      <c r="A6687">
        <v>6686</v>
      </c>
    </row>
    <row r="6688" spans="1:1" x14ac:dyDescent="0.25">
      <c r="A6688">
        <v>6687</v>
      </c>
    </row>
    <row r="6689" spans="1:1" x14ac:dyDescent="0.25">
      <c r="A6689">
        <v>6688</v>
      </c>
    </row>
    <row r="6690" spans="1:1" x14ac:dyDescent="0.25">
      <c r="A6690">
        <v>6689</v>
      </c>
    </row>
    <row r="6691" spans="1:1" x14ac:dyDescent="0.25">
      <c r="A6691">
        <v>6690</v>
      </c>
    </row>
    <row r="6692" spans="1:1" x14ac:dyDescent="0.25">
      <c r="A6692">
        <v>6691</v>
      </c>
    </row>
    <row r="6693" spans="1:1" x14ac:dyDescent="0.25">
      <c r="A6693">
        <v>6692</v>
      </c>
    </row>
    <row r="6694" spans="1:1" x14ac:dyDescent="0.25">
      <c r="A6694">
        <v>6693</v>
      </c>
    </row>
    <row r="6695" spans="1:1" x14ac:dyDescent="0.25">
      <c r="A6695">
        <v>6694</v>
      </c>
    </row>
    <row r="6696" spans="1:1" x14ac:dyDescent="0.25">
      <c r="A6696">
        <v>6695</v>
      </c>
    </row>
    <row r="6697" spans="1:1" x14ac:dyDescent="0.25">
      <c r="A6697">
        <v>6696</v>
      </c>
    </row>
    <row r="6698" spans="1:1" x14ac:dyDescent="0.25">
      <c r="A6698">
        <v>6697</v>
      </c>
    </row>
    <row r="6699" spans="1:1" x14ac:dyDescent="0.25">
      <c r="A6699">
        <v>6698</v>
      </c>
    </row>
    <row r="6700" spans="1:1" x14ac:dyDescent="0.25">
      <c r="A6700">
        <v>6699</v>
      </c>
    </row>
    <row r="6701" spans="1:1" x14ac:dyDescent="0.25">
      <c r="A6701">
        <v>6700</v>
      </c>
    </row>
    <row r="6702" spans="1:1" x14ac:dyDescent="0.25">
      <c r="A6702">
        <v>6701</v>
      </c>
    </row>
    <row r="6703" spans="1:1" x14ac:dyDescent="0.25">
      <c r="A6703">
        <v>6702</v>
      </c>
    </row>
    <row r="6704" spans="1:1" x14ac:dyDescent="0.25">
      <c r="A6704">
        <v>6703</v>
      </c>
    </row>
    <row r="6705" spans="1:1" x14ac:dyDescent="0.25">
      <c r="A6705">
        <v>6704</v>
      </c>
    </row>
    <row r="6706" spans="1:1" x14ac:dyDescent="0.25">
      <c r="A6706">
        <v>6705</v>
      </c>
    </row>
    <row r="6707" spans="1:1" x14ac:dyDescent="0.25">
      <c r="A6707">
        <v>6706</v>
      </c>
    </row>
    <row r="6708" spans="1:1" x14ac:dyDescent="0.25">
      <c r="A6708">
        <v>6707</v>
      </c>
    </row>
    <row r="6709" spans="1:1" x14ac:dyDescent="0.25">
      <c r="A6709">
        <v>6708</v>
      </c>
    </row>
    <row r="6710" spans="1:1" x14ac:dyDescent="0.25">
      <c r="A6710">
        <v>6709</v>
      </c>
    </row>
    <row r="6711" spans="1:1" x14ac:dyDescent="0.25">
      <c r="A6711">
        <v>6710</v>
      </c>
    </row>
    <row r="6712" spans="1:1" x14ac:dyDescent="0.25">
      <c r="A6712">
        <v>6711</v>
      </c>
    </row>
    <row r="6713" spans="1:1" x14ac:dyDescent="0.25">
      <c r="A6713">
        <v>6712</v>
      </c>
    </row>
    <row r="6714" spans="1:1" x14ac:dyDescent="0.25">
      <c r="A6714">
        <v>6713</v>
      </c>
    </row>
    <row r="6715" spans="1:1" x14ac:dyDescent="0.25">
      <c r="A6715">
        <v>6714</v>
      </c>
    </row>
    <row r="6716" spans="1:1" x14ac:dyDescent="0.25">
      <c r="A6716">
        <v>6715</v>
      </c>
    </row>
    <row r="6717" spans="1:1" x14ac:dyDescent="0.25">
      <c r="A6717">
        <v>6716</v>
      </c>
    </row>
    <row r="6718" spans="1:1" x14ac:dyDescent="0.25">
      <c r="A6718">
        <v>6717</v>
      </c>
    </row>
    <row r="6719" spans="1:1" x14ac:dyDescent="0.25">
      <c r="A6719">
        <v>6718</v>
      </c>
    </row>
    <row r="6720" spans="1:1" x14ac:dyDescent="0.25">
      <c r="A6720">
        <v>6719</v>
      </c>
    </row>
    <row r="6721" spans="1:1" x14ac:dyDescent="0.25">
      <c r="A6721">
        <v>6720</v>
      </c>
    </row>
    <row r="6722" spans="1:1" x14ac:dyDescent="0.25">
      <c r="A6722">
        <v>6721</v>
      </c>
    </row>
    <row r="6723" spans="1:1" x14ac:dyDescent="0.25">
      <c r="A6723">
        <v>6722</v>
      </c>
    </row>
    <row r="6724" spans="1:1" x14ac:dyDescent="0.25">
      <c r="A6724">
        <v>6723</v>
      </c>
    </row>
    <row r="6725" spans="1:1" x14ac:dyDescent="0.25">
      <c r="A6725">
        <v>6724</v>
      </c>
    </row>
    <row r="6726" spans="1:1" x14ac:dyDescent="0.25">
      <c r="A6726">
        <v>6725</v>
      </c>
    </row>
    <row r="6727" spans="1:1" x14ac:dyDescent="0.25">
      <c r="A6727">
        <v>6726</v>
      </c>
    </row>
    <row r="6728" spans="1:1" x14ac:dyDescent="0.25">
      <c r="A6728">
        <v>6727</v>
      </c>
    </row>
    <row r="6729" spans="1:1" x14ac:dyDescent="0.25">
      <c r="A6729">
        <v>6728</v>
      </c>
    </row>
    <row r="6730" spans="1:1" x14ac:dyDescent="0.25">
      <c r="A6730">
        <v>6729</v>
      </c>
    </row>
    <row r="6731" spans="1:1" x14ac:dyDescent="0.25">
      <c r="A6731">
        <v>6730</v>
      </c>
    </row>
    <row r="6732" spans="1:1" x14ac:dyDescent="0.25">
      <c r="A6732">
        <v>6731</v>
      </c>
    </row>
    <row r="6733" spans="1:1" x14ac:dyDescent="0.25">
      <c r="A6733">
        <v>6732</v>
      </c>
    </row>
    <row r="6734" spans="1:1" x14ac:dyDescent="0.25">
      <c r="A6734">
        <v>6733</v>
      </c>
    </row>
    <row r="6735" spans="1:1" x14ac:dyDescent="0.25">
      <c r="A6735">
        <v>6734</v>
      </c>
    </row>
    <row r="6736" spans="1:1" x14ac:dyDescent="0.25">
      <c r="A6736">
        <v>6735</v>
      </c>
    </row>
    <row r="6737" spans="1:1" x14ac:dyDescent="0.25">
      <c r="A6737">
        <v>6736</v>
      </c>
    </row>
    <row r="6738" spans="1:1" x14ac:dyDescent="0.25">
      <c r="A6738">
        <v>6737</v>
      </c>
    </row>
    <row r="6739" spans="1:1" x14ac:dyDescent="0.25">
      <c r="A6739">
        <v>6738</v>
      </c>
    </row>
    <row r="6740" spans="1:1" x14ac:dyDescent="0.25">
      <c r="A6740">
        <v>6739</v>
      </c>
    </row>
    <row r="6741" spans="1:1" x14ac:dyDescent="0.25">
      <c r="A6741">
        <v>6740</v>
      </c>
    </row>
    <row r="6742" spans="1:1" x14ac:dyDescent="0.25">
      <c r="A6742">
        <v>6741</v>
      </c>
    </row>
    <row r="6743" spans="1:1" x14ac:dyDescent="0.25">
      <c r="A6743">
        <v>6742</v>
      </c>
    </row>
    <row r="6744" spans="1:1" x14ac:dyDescent="0.25">
      <c r="A6744">
        <v>6743</v>
      </c>
    </row>
    <row r="6745" spans="1:1" x14ac:dyDescent="0.25">
      <c r="A6745">
        <v>6744</v>
      </c>
    </row>
    <row r="6746" spans="1:1" x14ac:dyDescent="0.25">
      <c r="A6746">
        <v>6745</v>
      </c>
    </row>
    <row r="6747" spans="1:1" x14ac:dyDescent="0.25">
      <c r="A6747">
        <v>6746</v>
      </c>
    </row>
    <row r="6748" spans="1:1" x14ac:dyDescent="0.25">
      <c r="A6748">
        <v>6747</v>
      </c>
    </row>
    <row r="6749" spans="1:1" x14ac:dyDescent="0.25">
      <c r="A6749">
        <v>6748</v>
      </c>
    </row>
    <row r="6750" spans="1:1" x14ac:dyDescent="0.25">
      <c r="A6750">
        <v>6749</v>
      </c>
    </row>
    <row r="6751" spans="1:1" x14ac:dyDescent="0.25">
      <c r="A6751">
        <v>6750</v>
      </c>
    </row>
    <row r="6752" spans="1:1" x14ac:dyDescent="0.25">
      <c r="A6752">
        <v>6751</v>
      </c>
    </row>
    <row r="6753" spans="1:1" x14ac:dyDescent="0.25">
      <c r="A6753">
        <v>6752</v>
      </c>
    </row>
    <row r="6754" spans="1:1" x14ac:dyDescent="0.25">
      <c r="A6754">
        <v>6753</v>
      </c>
    </row>
    <row r="6755" spans="1:1" x14ac:dyDescent="0.25">
      <c r="A6755">
        <v>6754</v>
      </c>
    </row>
    <row r="6756" spans="1:1" x14ac:dyDescent="0.25">
      <c r="A6756">
        <v>6755</v>
      </c>
    </row>
    <row r="6757" spans="1:1" x14ac:dyDescent="0.25">
      <c r="A6757">
        <v>6756</v>
      </c>
    </row>
    <row r="6758" spans="1:1" x14ac:dyDescent="0.25">
      <c r="A6758">
        <v>6757</v>
      </c>
    </row>
    <row r="6759" spans="1:1" x14ac:dyDescent="0.25">
      <c r="A6759">
        <v>6758</v>
      </c>
    </row>
    <row r="6760" spans="1:1" x14ac:dyDescent="0.25">
      <c r="A6760">
        <v>6759</v>
      </c>
    </row>
    <row r="6761" spans="1:1" x14ac:dyDescent="0.25">
      <c r="A6761">
        <v>6760</v>
      </c>
    </row>
    <row r="6762" spans="1:1" x14ac:dyDescent="0.25">
      <c r="A6762">
        <v>6761</v>
      </c>
    </row>
    <row r="6763" spans="1:1" x14ac:dyDescent="0.25">
      <c r="A6763">
        <v>6762</v>
      </c>
    </row>
    <row r="6764" spans="1:1" x14ac:dyDescent="0.25">
      <c r="A6764">
        <v>6763</v>
      </c>
    </row>
    <row r="6765" spans="1:1" x14ac:dyDescent="0.25">
      <c r="A6765">
        <v>6764</v>
      </c>
    </row>
    <row r="6766" spans="1:1" x14ac:dyDescent="0.25">
      <c r="A6766">
        <v>6765</v>
      </c>
    </row>
    <row r="6767" spans="1:1" x14ac:dyDescent="0.25">
      <c r="A6767">
        <v>6766</v>
      </c>
    </row>
    <row r="6768" spans="1:1" x14ac:dyDescent="0.25">
      <c r="A6768">
        <v>6767</v>
      </c>
    </row>
    <row r="6769" spans="1:1" x14ac:dyDescent="0.25">
      <c r="A6769">
        <v>6768</v>
      </c>
    </row>
    <row r="6770" spans="1:1" x14ac:dyDescent="0.25">
      <c r="A6770">
        <v>6769</v>
      </c>
    </row>
    <row r="6771" spans="1:1" x14ac:dyDescent="0.25">
      <c r="A6771">
        <v>6770</v>
      </c>
    </row>
    <row r="6772" spans="1:1" x14ac:dyDescent="0.25">
      <c r="A6772">
        <v>6771</v>
      </c>
    </row>
    <row r="6773" spans="1:1" x14ac:dyDescent="0.25">
      <c r="A6773">
        <v>6772</v>
      </c>
    </row>
    <row r="6774" spans="1:1" x14ac:dyDescent="0.25">
      <c r="A6774">
        <v>6773</v>
      </c>
    </row>
    <row r="6775" spans="1:1" x14ac:dyDescent="0.25">
      <c r="A6775">
        <v>6774</v>
      </c>
    </row>
    <row r="6776" spans="1:1" x14ac:dyDescent="0.25">
      <c r="A6776">
        <v>6775</v>
      </c>
    </row>
    <row r="6777" spans="1:1" x14ac:dyDescent="0.25">
      <c r="A6777">
        <v>6776</v>
      </c>
    </row>
    <row r="6778" spans="1:1" x14ac:dyDescent="0.25">
      <c r="A6778">
        <v>6777</v>
      </c>
    </row>
    <row r="6779" spans="1:1" x14ac:dyDescent="0.25">
      <c r="A6779">
        <v>6778</v>
      </c>
    </row>
    <row r="6780" spans="1:1" x14ac:dyDescent="0.25">
      <c r="A6780">
        <v>6779</v>
      </c>
    </row>
    <row r="6781" spans="1:1" x14ac:dyDescent="0.25">
      <c r="A6781">
        <v>6780</v>
      </c>
    </row>
    <row r="6782" spans="1:1" x14ac:dyDescent="0.25">
      <c r="A6782">
        <v>6781</v>
      </c>
    </row>
    <row r="6783" spans="1:1" x14ac:dyDescent="0.25">
      <c r="A6783">
        <v>6782</v>
      </c>
    </row>
    <row r="6784" spans="1:1" x14ac:dyDescent="0.25">
      <c r="A6784">
        <v>6783</v>
      </c>
    </row>
    <row r="6785" spans="1:1" x14ac:dyDescent="0.25">
      <c r="A6785">
        <v>6784</v>
      </c>
    </row>
    <row r="6786" spans="1:1" x14ac:dyDescent="0.25">
      <c r="A6786">
        <v>6785</v>
      </c>
    </row>
    <row r="6787" spans="1:1" x14ac:dyDescent="0.25">
      <c r="A6787">
        <v>6786</v>
      </c>
    </row>
    <row r="6788" spans="1:1" x14ac:dyDescent="0.25">
      <c r="A6788">
        <v>6787</v>
      </c>
    </row>
    <row r="6789" spans="1:1" x14ac:dyDescent="0.25">
      <c r="A6789">
        <v>6788</v>
      </c>
    </row>
    <row r="6790" spans="1:1" x14ac:dyDescent="0.25">
      <c r="A6790">
        <v>6789</v>
      </c>
    </row>
    <row r="6791" spans="1:1" x14ac:dyDescent="0.25">
      <c r="A6791">
        <v>6790</v>
      </c>
    </row>
    <row r="6792" spans="1:1" x14ac:dyDescent="0.25">
      <c r="A6792">
        <v>6791</v>
      </c>
    </row>
    <row r="6793" spans="1:1" x14ac:dyDescent="0.25">
      <c r="A6793">
        <v>6792</v>
      </c>
    </row>
    <row r="6794" spans="1:1" x14ac:dyDescent="0.25">
      <c r="A6794">
        <v>6793</v>
      </c>
    </row>
    <row r="6795" spans="1:1" x14ac:dyDescent="0.25">
      <c r="A6795">
        <v>6794</v>
      </c>
    </row>
    <row r="6796" spans="1:1" x14ac:dyDescent="0.25">
      <c r="A6796">
        <v>6795</v>
      </c>
    </row>
    <row r="6797" spans="1:1" x14ac:dyDescent="0.25">
      <c r="A6797">
        <v>6796</v>
      </c>
    </row>
    <row r="6798" spans="1:1" x14ac:dyDescent="0.25">
      <c r="A6798">
        <v>6797</v>
      </c>
    </row>
    <row r="6799" spans="1:1" x14ac:dyDescent="0.25">
      <c r="A6799">
        <v>6798</v>
      </c>
    </row>
    <row r="6800" spans="1:1" x14ac:dyDescent="0.25">
      <c r="A6800">
        <v>6799</v>
      </c>
    </row>
    <row r="6801" spans="1:1" x14ac:dyDescent="0.25">
      <c r="A6801">
        <v>6800</v>
      </c>
    </row>
    <row r="6802" spans="1:1" x14ac:dyDescent="0.25">
      <c r="A6802">
        <v>6801</v>
      </c>
    </row>
    <row r="6803" spans="1:1" x14ac:dyDescent="0.25">
      <c r="A6803">
        <v>6802</v>
      </c>
    </row>
    <row r="6804" spans="1:1" x14ac:dyDescent="0.25">
      <c r="A6804">
        <v>6803</v>
      </c>
    </row>
    <row r="6805" spans="1:1" x14ac:dyDescent="0.25">
      <c r="A6805">
        <v>6804</v>
      </c>
    </row>
    <row r="6806" spans="1:1" x14ac:dyDescent="0.25">
      <c r="A6806">
        <v>6805</v>
      </c>
    </row>
    <row r="6807" spans="1:1" x14ac:dyDescent="0.25">
      <c r="A6807">
        <v>6806</v>
      </c>
    </row>
    <row r="6808" spans="1:1" x14ac:dyDescent="0.25">
      <c r="A6808">
        <v>6807</v>
      </c>
    </row>
    <row r="6809" spans="1:1" x14ac:dyDescent="0.25">
      <c r="A6809">
        <v>6808</v>
      </c>
    </row>
    <row r="6810" spans="1:1" x14ac:dyDescent="0.25">
      <c r="A6810">
        <v>6809</v>
      </c>
    </row>
    <row r="6811" spans="1:1" x14ac:dyDescent="0.25">
      <c r="A6811">
        <v>6810</v>
      </c>
    </row>
    <row r="6812" spans="1:1" x14ac:dyDescent="0.25">
      <c r="A6812">
        <v>6811</v>
      </c>
    </row>
    <row r="6813" spans="1:1" x14ac:dyDescent="0.25">
      <c r="A6813">
        <v>6812</v>
      </c>
    </row>
    <row r="6814" spans="1:1" x14ac:dyDescent="0.25">
      <c r="A6814">
        <v>6813</v>
      </c>
    </row>
    <row r="6815" spans="1:1" x14ac:dyDescent="0.25">
      <c r="A6815">
        <v>6814</v>
      </c>
    </row>
    <row r="6816" spans="1:1" x14ac:dyDescent="0.25">
      <c r="A6816">
        <v>6815</v>
      </c>
    </row>
    <row r="6817" spans="1:1" x14ac:dyDescent="0.25">
      <c r="A6817">
        <v>6816</v>
      </c>
    </row>
    <row r="6818" spans="1:1" x14ac:dyDescent="0.25">
      <c r="A6818">
        <v>6817</v>
      </c>
    </row>
    <row r="6819" spans="1:1" x14ac:dyDescent="0.25">
      <c r="A6819">
        <v>6818</v>
      </c>
    </row>
    <row r="6820" spans="1:1" x14ac:dyDescent="0.25">
      <c r="A6820">
        <v>6819</v>
      </c>
    </row>
    <row r="6821" spans="1:1" x14ac:dyDescent="0.25">
      <c r="A6821">
        <v>6820</v>
      </c>
    </row>
    <row r="6822" spans="1:1" x14ac:dyDescent="0.25">
      <c r="A6822">
        <v>6821</v>
      </c>
    </row>
    <row r="6823" spans="1:1" x14ac:dyDescent="0.25">
      <c r="A6823">
        <v>6822</v>
      </c>
    </row>
    <row r="6824" spans="1:1" x14ac:dyDescent="0.25">
      <c r="A6824">
        <v>6823</v>
      </c>
    </row>
    <row r="6825" spans="1:1" x14ac:dyDescent="0.25">
      <c r="A6825">
        <v>6824</v>
      </c>
    </row>
    <row r="6826" spans="1:1" x14ac:dyDescent="0.25">
      <c r="A6826">
        <v>6825</v>
      </c>
    </row>
    <row r="6827" spans="1:1" x14ac:dyDescent="0.25">
      <c r="A6827">
        <v>6826</v>
      </c>
    </row>
    <row r="6828" spans="1:1" x14ac:dyDescent="0.25">
      <c r="A6828">
        <v>6827</v>
      </c>
    </row>
    <row r="6829" spans="1:1" x14ac:dyDescent="0.25">
      <c r="A6829">
        <v>6828</v>
      </c>
    </row>
    <row r="6830" spans="1:1" x14ac:dyDescent="0.25">
      <c r="A6830">
        <v>6829</v>
      </c>
    </row>
    <row r="6831" spans="1:1" x14ac:dyDescent="0.25">
      <c r="A6831">
        <v>6830</v>
      </c>
    </row>
    <row r="6832" spans="1:1" x14ac:dyDescent="0.25">
      <c r="A6832">
        <v>6831</v>
      </c>
    </row>
    <row r="6833" spans="1:1" x14ac:dyDescent="0.25">
      <c r="A6833">
        <v>6832</v>
      </c>
    </row>
    <row r="6834" spans="1:1" x14ac:dyDescent="0.25">
      <c r="A6834">
        <v>6833</v>
      </c>
    </row>
    <row r="6835" spans="1:1" x14ac:dyDescent="0.25">
      <c r="A6835">
        <v>6834</v>
      </c>
    </row>
    <row r="6836" spans="1:1" x14ac:dyDescent="0.25">
      <c r="A6836">
        <v>6835</v>
      </c>
    </row>
    <row r="6837" spans="1:1" x14ac:dyDescent="0.25">
      <c r="A6837">
        <v>6836</v>
      </c>
    </row>
    <row r="6838" spans="1:1" x14ac:dyDescent="0.25">
      <c r="A6838">
        <v>6837</v>
      </c>
    </row>
    <row r="6839" spans="1:1" x14ac:dyDescent="0.25">
      <c r="A6839">
        <v>6838</v>
      </c>
    </row>
    <row r="6840" spans="1:1" x14ac:dyDescent="0.25">
      <c r="A6840">
        <v>6839</v>
      </c>
    </row>
    <row r="6841" spans="1:1" x14ac:dyDescent="0.25">
      <c r="A6841">
        <v>6840</v>
      </c>
    </row>
    <row r="6842" spans="1:1" x14ac:dyDescent="0.25">
      <c r="A6842">
        <v>6841</v>
      </c>
    </row>
    <row r="6843" spans="1:1" x14ac:dyDescent="0.25">
      <c r="A6843">
        <v>6842</v>
      </c>
    </row>
    <row r="6844" spans="1:1" x14ac:dyDescent="0.25">
      <c r="A6844">
        <v>6843</v>
      </c>
    </row>
    <row r="6845" spans="1:1" x14ac:dyDescent="0.25">
      <c r="A6845">
        <v>6844</v>
      </c>
    </row>
    <row r="6846" spans="1:1" x14ac:dyDescent="0.25">
      <c r="A6846">
        <v>6845</v>
      </c>
    </row>
    <row r="6847" spans="1:1" x14ac:dyDescent="0.25">
      <c r="A6847">
        <v>6846</v>
      </c>
    </row>
    <row r="6848" spans="1:1" x14ac:dyDescent="0.25">
      <c r="A6848">
        <v>6847</v>
      </c>
    </row>
    <row r="6849" spans="1:1" x14ac:dyDescent="0.25">
      <c r="A6849">
        <v>6848</v>
      </c>
    </row>
    <row r="6850" spans="1:1" x14ac:dyDescent="0.25">
      <c r="A6850">
        <v>6849</v>
      </c>
    </row>
    <row r="6851" spans="1:1" x14ac:dyDescent="0.25">
      <c r="A6851">
        <v>6850</v>
      </c>
    </row>
    <row r="6852" spans="1:1" x14ac:dyDescent="0.25">
      <c r="A6852">
        <v>6851</v>
      </c>
    </row>
    <row r="6853" spans="1:1" x14ac:dyDescent="0.25">
      <c r="A6853">
        <v>6852</v>
      </c>
    </row>
    <row r="6854" spans="1:1" x14ac:dyDescent="0.25">
      <c r="A6854">
        <v>6853</v>
      </c>
    </row>
    <row r="6855" spans="1:1" x14ac:dyDescent="0.25">
      <c r="A6855">
        <v>6854</v>
      </c>
    </row>
    <row r="6856" spans="1:1" x14ac:dyDescent="0.25">
      <c r="A6856">
        <v>6855</v>
      </c>
    </row>
    <row r="6857" spans="1:1" x14ac:dyDescent="0.25">
      <c r="A6857">
        <v>6856</v>
      </c>
    </row>
    <row r="6858" spans="1:1" x14ac:dyDescent="0.25">
      <c r="A6858">
        <v>6857</v>
      </c>
    </row>
    <row r="6859" spans="1:1" x14ac:dyDescent="0.25">
      <c r="A6859">
        <v>6858</v>
      </c>
    </row>
    <row r="6860" spans="1:1" x14ac:dyDescent="0.25">
      <c r="A6860">
        <v>6859</v>
      </c>
    </row>
    <row r="6861" spans="1:1" x14ac:dyDescent="0.25">
      <c r="A6861">
        <v>6860</v>
      </c>
    </row>
    <row r="6862" spans="1:1" x14ac:dyDescent="0.25">
      <c r="A6862">
        <v>6861</v>
      </c>
    </row>
    <row r="6863" spans="1:1" x14ac:dyDescent="0.25">
      <c r="A6863">
        <v>6862</v>
      </c>
    </row>
    <row r="6864" spans="1:1" x14ac:dyDescent="0.25">
      <c r="A6864">
        <v>6863</v>
      </c>
    </row>
    <row r="6865" spans="1:1" x14ac:dyDescent="0.25">
      <c r="A6865">
        <v>6864</v>
      </c>
    </row>
    <row r="6866" spans="1:1" x14ac:dyDescent="0.25">
      <c r="A6866">
        <v>6865</v>
      </c>
    </row>
    <row r="6867" spans="1:1" x14ac:dyDescent="0.25">
      <c r="A6867">
        <v>6866</v>
      </c>
    </row>
    <row r="6868" spans="1:1" x14ac:dyDescent="0.25">
      <c r="A6868">
        <v>6867</v>
      </c>
    </row>
    <row r="6869" spans="1:1" x14ac:dyDescent="0.25">
      <c r="A6869">
        <v>6868</v>
      </c>
    </row>
    <row r="6870" spans="1:1" x14ac:dyDescent="0.25">
      <c r="A6870">
        <v>6869</v>
      </c>
    </row>
    <row r="6871" spans="1:1" x14ac:dyDescent="0.25">
      <c r="A6871">
        <v>6870</v>
      </c>
    </row>
    <row r="6872" spans="1:1" x14ac:dyDescent="0.25">
      <c r="A6872">
        <v>6871</v>
      </c>
    </row>
    <row r="6873" spans="1:1" x14ac:dyDescent="0.25">
      <c r="A6873">
        <v>6872</v>
      </c>
    </row>
    <row r="6874" spans="1:1" x14ac:dyDescent="0.25">
      <c r="A6874">
        <v>6873</v>
      </c>
    </row>
    <row r="6875" spans="1:1" x14ac:dyDescent="0.25">
      <c r="A6875">
        <v>6874</v>
      </c>
    </row>
    <row r="6876" spans="1:1" x14ac:dyDescent="0.25">
      <c r="A6876">
        <v>6875</v>
      </c>
    </row>
    <row r="6877" spans="1:1" x14ac:dyDescent="0.25">
      <c r="A6877">
        <v>6876</v>
      </c>
    </row>
    <row r="6878" spans="1:1" x14ac:dyDescent="0.25">
      <c r="A6878">
        <v>6877</v>
      </c>
    </row>
    <row r="6879" spans="1:1" x14ac:dyDescent="0.25">
      <c r="A6879">
        <v>6878</v>
      </c>
    </row>
    <row r="6880" spans="1:1" x14ac:dyDescent="0.25">
      <c r="A6880">
        <v>6879</v>
      </c>
    </row>
    <row r="6881" spans="1:1" x14ac:dyDescent="0.25">
      <c r="A6881">
        <v>6880</v>
      </c>
    </row>
    <row r="6882" spans="1:1" x14ac:dyDescent="0.25">
      <c r="A6882">
        <v>6881</v>
      </c>
    </row>
    <row r="6883" spans="1:1" x14ac:dyDescent="0.25">
      <c r="A6883">
        <v>6882</v>
      </c>
    </row>
    <row r="6884" spans="1:1" x14ac:dyDescent="0.25">
      <c r="A6884">
        <v>6883</v>
      </c>
    </row>
    <row r="6885" spans="1:1" x14ac:dyDescent="0.25">
      <c r="A6885">
        <v>6884</v>
      </c>
    </row>
    <row r="6886" spans="1:1" x14ac:dyDescent="0.25">
      <c r="A6886">
        <v>6885</v>
      </c>
    </row>
    <row r="6887" spans="1:1" x14ac:dyDescent="0.25">
      <c r="A6887">
        <v>6886</v>
      </c>
    </row>
    <row r="6888" spans="1:1" x14ac:dyDescent="0.25">
      <c r="A6888">
        <v>6887</v>
      </c>
    </row>
    <row r="6889" spans="1:1" x14ac:dyDescent="0.25">
      <c r="A6889">
        <v>6888</v>
      </c>
    </row>
    <row r="6890" spans="1:1" x14ac:dyDescent="0.25">
      <c r="A6890">
        <v>6889</v>
      </c>
    </row>
    <row r="6891" spans="1:1" x14ac:dyDescent="0.25">
      <c r="A6891">
        <v>6890</v>
      </c>
    </row>
    <row r="6892" spans="1:1" x14ac:dyDescent="0.25">
      <c r="A6892">
        <v>6891</v>
      </c>
    </row>
    <row r="6893" spans="1:1" x14ac:dyDescent="0.25">
      <c r="A6893">
        <v>6892</v>
      </c>
    </row>
    <row r="6894" spans="1:1" x14ac:dyDescent="0.25">
      <c r="A6894">
        <v>6893</v>
      </c>
    </row>
    <row r="6895" spans="1:1" x14ac:dyDescent="0.25">
      <c r="A6895">
        <v>6894</v>
      </c>
    </row>
    <row r="6896" spans="1:1" x14ac:dyDescent="0.25">
      <c r="A6896">
        <v>6895</v>
      </c>
    </row>
    <row r="6897" spans="1:1" x14ac:dyDescent="0.25">
      <c r="A6897">
        <v>6896</v>
      </c>
    </row>
    <row r="6898" spans="1:1" x14ac:dyDescent="0.25">
      <c r="A6898">
        <v>6897</v>
      </c>
    </row>
    <row r="6899" spans="1:1" x14ac:dyDescent="0.25">
      <c r="A6899">
        <v>6898</v>
      </c>
    </row>
    <row r="6900" spans="1:1" x14ac:dyDescent="0.25">
      <c r="A6900">
        <v>6899</v>
      </c>
    </row>
    <row r="6901" spans="1:1" x14ac:dyDescent="0.25">
      <c r="A6901">
        <v>6900</v>
      </c>
    </row>
    <row r="6902" spans="1:1" x14ac:dyDescent="0.25">
      <c r="A6902">
        <v>6901</v>
      </c>
    </row>
    <row r="6903" spans="1:1" x14ac:dyDescent="0.25">
      <c r="A6903">
        <v>6902</v>
      </c>
    </row>
    <row r="6904" spans="1:1" x14ac:dyDescent="0.25">
      <c r="A6904">
        <v>6903</v>
      </c>
    </row>
    <row r="6905" spans="1:1" x14ac:dyDescent="0.25">
      <c r="A6905">
        <v>6904</v>
      </c>
    </row>
    <row r="6906" spans="1:1" x14ac:dyDescent="0.25">
      <c r="A6906">
        <v>6905</v>
      </c>
    </row>
    <row r="6907" spans="1:1" x14ac:dyDescent="0.25">
      <c r="A6907">
        <v>6906</v>
      </c>
    </row>
    <row r="6908" spans="1:1" x14ac:dyDescent="0.25">
      <c r="A6908">
        <v>6907</v>
      </c>
    </row>
    <row r="6909" spans="1:1" x14ac:dyDescent="0.25">
      <c r="A6909">
        <v>6908</v>
      </c>
    </row>
    <row r="6910" spans="1:1" x14ac:dyDescent="0.25">
      <c r="A6910">
        <v>6909</v>
      </c>
    </row>
    <row r="6911" spans="1:1" x14ac:dyDescent="0.25">
      <c r="A6911">
        <v>6910</v>
      </c>
    </row>
    <row r="6912" spans="1:1" x14ac:dyDescent="0.25">
      <c r="A6912">
        <v>6911</v>
      </c>
    </row>
    <row r="6913" spans="1:1" x14ac:dyDescent="0.25">
      <c r="A6913">
        <v>6912</v>
      </c>
    </row>
    <row r="6914" spans="1:1" x14ac:dyDescent="0.25">
      <c r="A6914">
        <v>6913</v>
      </c>
    </row>
    <row r="6915" spans="1:1" x14ac:dyDescent="0.25">
      <c r="A6915">
        <v>6914</v>
      </c>
    </row>
    <row r="6916" spans="1:1" x14ac:dyDescent="0.25">
      <c r="A6916">
        <v>6915</v>
      </c>
    </row>
    <row r="6917" spans="1:1" x14ac:dyDescent="0.25">
      <c r="A6917">
        <v>6916</v>
      </c>
    </row>
    <row r="6918" spans="1:1" x14ac:dyDescent="0.25">
      <c r="A6918">
        <v>6917</v>
      </c>
    </row>
    <row r="6919" spans="1:1" x14ac:dyDescent="0.25">
      <c r="A6919">
        <v>6918</v>
      </c>
    </row>
    <row r="6920" spans="1:1" x14ac:dyDescent="0.25">
      <c r="A6920">
        <v>6919</v>
      </c>
    </row>
    <row r="6921" spans="1:1" x14ac:dyDescent="0.25">
      <c r="A6921">
        <v>6920</v>
      </c>
    </row>
    <row r="6922" spans="1:1" x14ac:dyDescent="0.25">
      <c r="A6922">
        <v>6921</v>
      </c>
    </row>
    <row r="6923" spans="1:1" x14ac:dyDescent="0.25">
      <c r="A6923">
        <v>6922</v>
      </c>
    </row>
    <row r="6924" spans="1:1" x14ac:dyDescent="0.25">
      <c r="A6924">
        <v>6923</v>
      </c>
    </row>
    <row r="6925" spans="1:1" x14ac:dyDescent="0.25">
      <c r="A6925">
        <v>6924</v>
      </c>
    </row>
    <row r="6926" spans="1:1" x14ac:dyDescent="0.25">
      <c r="A6926">
        <v>6925</v>
      </c>
    </row>
    <row r="6927" spans="1:1" x14ac:dyDescent="0.25">
      <c r="A6927">
        <v>6926</v>
      </c>
    </row>
    <row r="6928" spans="1:1" x14ac:dyDescent="0.25">
      <c r="A6928">
        <v>6927</v>
      </c>
    </row>
    <row r="6929" spans="1:1" x14ac:dyDescent="0.25">
      <c r="A6929">
        <v>6928</v>
      </c>
    </row>
    <row r="6930" spans="1:1" x14ac:dyDescent="0.25">
      <c r="A6930">
        <v>6929</v>
      </c>
    </row>
    <row r="6931" spans="1:1" x14ac:dyDescent="0.25">
      <c r="A6931">
        <v>6930</v>
      </c>
    </row>
    <row r="6932" spans="1:1" x14ac:dyDescent="0.25">
      <c r="A6932">
        <v>6931</v>
      </c>
    </row>
    <row r="6933" spans="1:1" x14ac:dyDescent="0.25">
      <c r="A6933">
        <v>6932</v>
      </c>
    </row>
    <row r="6934" spans="1:1" x14ac:dyDescent="0.25">
      <c r="A6934">
        <v>6933</v>
      </c>
    </row>
    <row r="6935" spans="1:1" x14ac:dyDescent="0.25">
      <c r="A6935">
        <v>6934</v>
      </c>
    </row>
    <row r="6936" spans="1:1" x14ac:dyDescent="0.25">
      <c r="A6936">
        <v>6935</v>
      </c>
    </row>
    <row r="6937" spans="1:1" x14ac:dyDescent="0.25">
      <c r="A6937">
        <v>6936</v>
      </c>
    </row>
    <row r="6938" spans="1:1" x14ac:dyDescent="0.25">
      <c r="A6938">
        <v>6937</v>
      </c>
    </row>
    <row r="6939" spans="1:1" x14ac:dyDescent="0.25">
      <c r="A6939">
        <v>6938</v>
      </c>
    </row>
    <row r="6940" spans="1:1" x14ac:dyDescent="0.25">
      <c r="A6940">
        <v>6939</v>
      </c>
    </row>
    <row r="6941" spans="1:1" x14ac:dyDescent="0.25">
      <c r="A6941">
        <v>6940</v>
      </c>
    </row>
    <row r="6942" spans="1:1" x14ac:dyDescent="0.25">
      <c r="A6942">
        <v>6941</v>
      </c>
    </row>
    <row r="6943" spans="1:1" x14ac:dyDescent="0.25">
      <c r="A6943">
        <v>6942</v>
      </c>
    </row>
    <row r="6944" spans="1:1" x14ac:dyDescent="0.25">
      <c r="A6944">
        <v>6943</v>
      </c>
    </row>
    <row r="6945" spans="1:1" x14ac:dyDescent="0.25">
      <c r="A6945">
        <v>6944</v>
      </c>
    </row>
    <row r="6946" spans="1:1" x14ac:dyDescent="0.25">
      <c r="A6946">
        <v>6945</v>
      </c>
    </row>
    <row r="6947" spans="1:1" x14ac:dyDescent="0.25">
      <c r="A6947">
        <v>6946</v>
      </c>
    </row>
    <row r="6948" spans="1:1" x14ac:dyDescent="0.25">
      <c r="A6948">
        <v>6947</v>
      </c>
    </row>
    <row r="6949" spans="1:1" x14ac:dyDescent="0.25">
      <c r="A6949">
        <v>6948</v>
      </c>
    </row>
    <row r="6950" spans="1:1" x14ac:dyDescent="0.25">
      <c r="A6950">
        <v>6949</v>
      </c>
    </row>
    <row r="6951" spans="1:1" x14ac:dyDescent="0.25">
      <c r="A6951">
        <v>6950</v>
      </c>
    </row>
    <row r="6952" spans="1:1" x14ac:dyDescent="0.25">
      <c r="A6952">
        <v>6951</v>
      </c>
    </row>
    <row r="6953" spans="1:1" x14ac:dyDescent="0.25">
      <c r="A6953">
        <v>6952</v>
      </c>
    </row>
    <row r="6954" spans="1:1" x14ac:dyDescent="0.25">
      <c r="A6954">
        <v>6953</v>
      </c>
    </row>
    <row r="6955" spans="1:1" x14ac:dyDescent="0.25">
      <c r="A6955">
        <v>6954</v>
      </c>
    </row>
    <row r="6956" spans="1:1" x14ac:dyDescent="0.25">
      <c r="A6956">
        <v>6955</v>
      </c>
    </row>
    <row r="6957" spans="1:1" x14ac:dyDescent="0.25">
      <c r="A6957">
        <v>6956</v>
      </c>
    </row>
    <row r="6958" spans="1:1" x14ac:dyDescent="0.25">
      <c r="A6958">
        <v>6957</v>
      </c>
    </row>
    <row r="6959" spans="1:1" x14ac:dyDescent="0.25">
      <c r="A6959">
        <v>6958</v>
      </c>
    </row>
    <row r="6960" spans="1:1" x14ac:dyDescent="0.25">
      <c r="A6960">
        <v>6959</v>
      </c>
    </row>
    <row r="6961" spans="1:1" x14ac:dyDescent="0.25">
      <c r="A6961">
        <v>6960</v>
      </c>
    </row>
    <row r="6962" spans="1:1" x14ac:dyDescent="0.25">
      <c r="A6962">
        <v>6961</v>
      </c>
    </row>
    <row r="6963" spans="1:1" x14ac:dyDescent="0.25">
      <c r="A6963">
        <v>6962</v>
      </c>
    </row>
    <row r="6964" spans="1:1" x14ac:dyDescent="0.25">
      <c r="A6964">
        <v>6963</v>
      </c>
    </row>
    <row r="6965" spans="1:1" x14ac:dyDescent="0.25">
      <c r="A6965">
        <v>6964</v>
      </c>
    </row>
    <row r="6966" spans="1:1" x14ac:dyDescent="0.25">
      <c r="A6966">
        <v>6965</v>
      </c>
    </row>
    <row r="6967" spans="1:1" x14ac:dyDescent="0.25">
      <c r="A6967">
        <v>6966</v>
      </c>
    </row>
    <row r="6968" spans="1:1" x14ac:dyDescent="0.25">
      <c r="A6968">
        <v>6967</v>
      </c>
    </row>
    <row r="6969" spans="1:1" x14ac:dyDescent="0.25">
      <c r="A6969">
        <v>6968</v>
      </c>
    </row>
    <row r="6970" spans="1:1" x14ac:dyDescent="0.25">
      <c r="A6970">
        <v>6969</v>
      </c>
    </row>
    <row r="6971" spans="1:1" x14ac:dyDescent="0.25">
      <c r="A6971">
        <v>6970</v>
      </c>
    </row>
    <row r="6972" spans="1:1" x14ac:dyDescent="0.25">
      <c r="A6972">
        <v>6971</v>
      </c>
    </row>
    <row r="6973" spans="1:1" x14ac:dyDescent="0.25">
      <c r="A6973">
        <v>6972</v>
      </c>
    </row>
    <row r="6974" spans="1:1" x14ac:dyDescent="0.25">
      <c r="A6974">
        <v>6973</v>
      </c>
    </row>
    <row r="6975" spans="1:1" x14ac:dyDescent="0.25">
      <c r="A6975">
        <v>6974</v>
      </c>
    </row>
    <row r="6976" spans="1:1" x14ac:dyDescent="0.25">
      <c r="A6976">
        <v>6975</v>
      </c>
    </row>
    <row r="6977" spans="1:1" x14ac:dyDescent="0.25">
      <c r="A6977">
        <v>6976</v>
      </c>
    </row>
    <row r="6978" spans="1:1" x14ac:dyDescent="0.25">
      <c r="A6978">
        <v>6977</v>
      </c>
    </row>
    <row r="6979" spans="1:1" x14ac:dyDescent="0.25">
      <c r="A6979">
        <v>6978</v>
      </c>
    </row>
    <row r="6980" spans="1:1" x14ac:dyDescent="0.25">
      <c r="A6980">
        <v>6979</v>
      </c>
    </row>
    <row r="6981" spans="1:1" x14ac:dyDescent="0.25">
      <c r="A6981">
        <v>6980</v>
      </c>
    </row>
    <row r="6982" spans="1:1" x14ac:dyDescent="0.25">
      <c r="A6982">
        <v>6981</v>
      </c>
    </row>
    <row r="6983" spans="1:1" x14ac:dyDescent="0.25">
      <c r="A6983">
        <v>6982</v>
      </c>
    </row>
    <row r="6984" spans="1:1" x14ac:dyDescent="0.25">
      <c r="A6984">
        <v>6983</v>
      </c>
    </row>
    <row r="6985" spans="1:1" x14ac:dyDescent="0.25">
      <c r="A6985">
        <v>6984</v>
      </c>
    </row>
    <row r="6986" spans="1:1" x14ac:dyDescent="0.25">
      <c r="A6986">
        <v>6985</v>
      </c>
    </row>
    <row r="6987" spans="1:1" x14ac:dyDescent="0.25">
      <c r="A6987">
        <v>6986</v>
      </c>
    </row>
    <row r="6988" spans="1:1" x14ac:dyDescent="0.25">
      <c r="A6988">
        <v>6987</v>
      </c>
    </row>
    <row r="6989" spans="1:1" x14ac:dyDescent="0.25">
      <c r="A6989">
        <v>6988</v>
      </c>
    </row>
    <row r="6990" spans="1:1" x14ac:dyDescent="0.25">
      <c r="A6990">
        <v>6989</v>
      </c>
    </row>
    <row r="6991" spans="1:1" x14ac:dyDescent="0.25">
      <c r="A6991">
        <v>6990</v>
      </c>
    </row>
    <row r="6992" spans="1:1" x14ac:dyDescent="0.25">
      <c r="A6992">
        <v>6991</v>
      </c>
    </row>
    <row r="6993" spans="1:1" x14ac:dyDescent="0.25">
      <c r="A6993">
        <v>6992</v>
      </c>
    </row>
    <row r="6994" spans="1:1" x14ac:dyDescent="0.25">
      <c r="A6994">
        <v>6993</v>
      </c>
    </row>
    <row r="6995" spans="1:1" x14ac:dyDescent="0.25">
      <c r="A6995">
        <v>6994</v>
      </c>
    </row>
    <row r="6996" spans="1:1" x14ac:dyDescent="0.25">
      <c r="A6996">
        <v>6995</v>
      </c>
    </row>
    <row r="6997" spans="1:1" x14ac:dyDescent="0.25">
      <c r="A6997">
        <v>6996</v>
      </c>
    </row>
    <row r="6998" spans="1:1" x14ac:dyDescent="0.25">
      <c r="A6998">
        <v>6997</v>
      </c>
    </row>
    <row r="6999" spans="1:1" x14ac:dyDescent="0.25">
      <c r="A6999">
        <v>6998</v>
      </c>
    </row>
    <row r="7000" spans="1:1" x14ac:dyDescent="0.25">
      <c r="A7000">
        <v>6999</v>
      </c>
    </row>
    <row r="7001" spans="1:1" x14ac:dyDescent="0.25">
      <c r="A7001">
        <v>7000</v>
      </c>
    </row>
    <row r="7002" spans="1:1" x14ac:dyDescent="0.25">
      <c r="A7002">
        <v>7001</v>
      </c>
    </row>
    <row r="7003" spans="1:1" x14ac:dyDescent="0.25">
      <c r="A7003">
        <v>7002</v>
      </c>
    </row>
    <row r="7004" spans="1:1" x14ac:dyDescent="0.25">
      <c r="A7004">
        <v>7003</v>
      </c>
    </row>
    <row r="7005" spans="1:1" x14ac:dyDescent="0.25">
      <c r="A7005">
        <v>7004</v>
      </c>
    </row>
    <row r="7006" spans="1:1" x14ac:dyDescent="0.25">
      <c r="A7006">
        <v>7005</v>
      </c>
    </row>
    <row r="7007" spans="1:1" x14ac:dyDescent="0.25">
      <c r="A7007">
        <v>7006</v>
      </c>
    </row>
    <row r="7008" spans="1:1" x14ac:dyDescent="0.25">
      <c r="A7008">
        <v>7007</v>
      </c>
    </row>
    <row r="7009" spans="1:1" x14ac:dyDescent="0.25">
      <c r="A7009">
        <v>7008</v>
      </c>
    </row>
    <row r="7010" spans="1:1" x14ac:dyDescent="0.25">
      <c r="A7010">
        <v>7009</v>
      </c>
    </row>
    <row r="7011" spans="1:1" x14ac:dyDescent="0.25">
      <c r="A7011">
        <v>7010</v>
      </c>
    </row>
    <row r="7012" spans="1:1" x14ac:dyDescent="0.25">
      <c r="A7012">
        <v>7011</v>
      </c>
    </row>
    <row r="7013" spans="1:1" x14ac:dyDescent="0.25">
      <c r="A7013">
        <v>7012</v>
      </c>
    </row>
    <row r="7014" spans="1:1" x14ac:dyDescent="0.25">
      <c r="A7014">
        <v>7013</v>
      </c>
    </row>
    <row r="7015" spans="1:1" x14ac:dyDescent="0.25">
      <c r="A7015">
        <v>7014</v>
      </c>
    </row>
    <row r="7016" spans="1:1" x14ac:dyDescent="0.25">
      <c r="A7016">
        <v>7015</v>
      </c>
    </row>
    <row r="7017" spans="1:1" x14ac:dyDescent="0.25">
      <c r="A7017">
        <v>7016</v>
      </c>
    </row>
    <row r="7018" spans="1:1" x14ac:dyDescent="0.25">
      <c r="A7018">
        <v>7017</v>
      </c>
    </row>
    <row r="7019" spans="1:1" x14ac:dyDescent="0.25">
      <c r="A7019">
        <v>7018</v>
      </c>
    </row>
    <row r="7020" spans="1:1" x14ac:dyDescent="0.25">
      <c r="A7020">
        <v>7019</v>
      </c>
    </row>
    <row r="7021" spans="1:1" x14ac:dyDescent="0.25">
      <c r="A7021">
        <v>7020</v>
      </c>
    </row>
    <row r="7022" spans="1:1" x14ac:dyDescent="0.25">
      <c r="A7022">
        <v>7021</v>
      </c>
    </row>
    <row r="7023" spans="1:1" x14ac:dyDescent="0.25">
      <c r="A7023">
        <v>7022</v>
      </c>
    </row>
    <row r="7024" spans="1:1" x14ac:dyDescent="0.25">
      <c r="A7024">
        <v>7023</v>
      </c>
    </row>
    <row r="7025" spans="1:1" x14ac:dyDescent="0.25">
      <c r="A7025">
        <v>7024</v>
      </c>
    </row>
    <row r="7026" spans="1:1" x14ac:dyDescent="0.25">
      <c r="A7026">
        <v>7025</v>
      </c>
    </row>
    <row r="7027" spans="1:1" x14ac:dyDescent="0.25">
      <c r="A7027">
        <v>7026</v>
      </c>
    </row>
    <row r="7028" spans="1:1" x14ac:dyDescent="0.25">
      <c r="A7028">
        <v>7027</v>
      </c>
    </row>
    <row r="7029" spans="1:1" x14ac:dyDescent="0.25">
      <c r="A7029">
        <v>7028</v>
      </c>
    </row>
    <row r="7030" spans="1:1" x14ac:dyDescent="0.25">
      <c r="A7030">
        <v>7029</v>
      </c>
    </row>
    <row r="7031" spans="1:1" x14ac:dyDescent="0.25">
      <c r="A7031">
        <v>7030</v>
      </c>
    </row>
    <row r="7032" spans="1:1" x14ac:dyDescent="0.25">
      <c r="A7032">
        <v>7031</v>
      </c>
    </row>
    <row r="7033" spans="1:1" x14ac:dyDescent="0.25">
      <c r="A7033">
        <v>7032</v>
      </c>
    </row>
    <row r="7034" spans="1:1" x14ac:dyDescent="0.25">
      <c r="A7034">
        <v>7033</v>
      </c>
    </row>
    <row r="7035" spans="1:1" x14ac:dyDescent="0.25">
      <c r="A7035">
        <v>7034</v>
      </c>
    </row>
    <row r="7036" spans="1:1" x14ac:dyDescent="0.25">
      <c r="A7036">
        <v>7035</v>
      </c>
    </row>
    <row r="7037" spans="1:1" x14ac:dyDescent="0.25">
      <c r="A7037">
        <v>7036</v>
      </c>
    </row>
    <row r="7038" spans="1:1" x14ac:dyDescent="0.25">
      <c r="A7038">
        <v>7037</v>
      </c>
    </row>
    <row r="7039" spans="1:1" x14ac:dyDescent="0.25">
      <c r="A7039">
        <v>7038</v>
      </c>
    </row>
    <row r="7040" spans="1:1" x14ac:dyDescent="0.25">
      <c r="A7040">
        <v>7039</v>
      </c>
    </row>
    <row r="7041" spans="1:1" x14ac:dyDescent="0.25">
      <c r="A7041">
        <v>7040</v>
      </c>
    </row>
    <row r="7042" spans="1:1" x14ac:dyDescent="0.25">
      <c r="A7042">
        <v>7041</v>
      </c>
    </row>
    <row r="7043" spans="1:1" x14ac:dyDescent="0.25">
      <c r="A7043">
        <v>7042</v>
      </c>
    </row>
    <row r="7044" spans="1:1" x14ac:dyDescent="0.25">
      <c r="A7044">
        <v>7043</v>
      </c>
    </row>
    <row r="7045" spans="1:1" x14ac:dyDescent="0.25">
      <c r="A7045">
        <v>7044</v>
      </c>
    </row>
    <row r="7046" spans="1:1" x14ac:dyDescent="0.25">
      <c r="A7046">
        <v>7045</v>
      </c>
    </row>
    <row r="7047" spans="1:1" x14ac:dyDescent="0.25">
      <c r="A7047">
        <v>7046</v>
      </c>
    </row>
    <row r="7048" spans="1:1" x14ac:dyDescent="0.25">
      <c r="A7048">
        <v>7047</v>
      </c>
    </row>
    <row r="7049" spans="1:1" x14ac:dyDescent="0.25">
      <c r="A7049">
        <v>7048</v>
      </c>
    </row>
    <row r="7050" spans="1:1" x14ac:dyDescent="0.25">
      <c r="A7050">
        <v>7049</v>
      </c>
    </row>
    <row r="7051" spans="1:1" x14ac:dyDescent="0.25">
      <c r="A7051">
        <v>7050</v>
      </c>
    </row>
    <row r="7052" spans="1:1" x14ac:dyDescent="0.25">
      <c r="A7052">
        <v>7051</v>
      </c>
    </row>
    <row r="7053" spans="1:1" x14ac:dyDescent="0.25">
      <c r="A7053">
        <v>7052</v>
      </c>
    </row>
    <row r="7054" spans="1:1" x14ac:dyDescent="0.25">
      <c r="A7054">
        <v>7053</v>
      </c>
    </row>
    <row r="7055" spans="1:1" x14ac:dyDescent="0.25">
      <c r="A7055">
        <v>7054</v>
      </c>
    </row>
    <row r="7056" spans="1:1" x14ac:dyDescent="0.25">
      <c r="A7056">
        <v>7055</v>
      </c>
    </row>
    <row r="7057" spans="1:1" x14ac:dyDescent="0.25">
      <c r="A7057">
        <v>7056</v>
      </c>
    </row>
    <row r="7058" spans="1:1" x14ac:dyDescent="0.25">
      <c r="A7058">
        <v>7057</v>
      </c>
    </row>
    <row r="7059" spans="1:1" x14ac:dyDescent="0.25">
      <c r="A7059">
        <v>7058</v>
      </c>
    </row>
    <row r="7060" spans="1:1" x14ac:dyDescent="0.25">
      <c r="A7060">
        <v>7059</v>
      </c>
    </row>
    <row r="7061" spans="1:1" x14ac:dyDescent="0.25">
      <c r="A7061">
        <v>7060</v>
      </c>
    </row>
    <row r="7062" spans="1:1" x14ac:dyDescent="0.25">
      <c r="A7062">
        <v>7061</v>
      </c>
    </row>
    <row r="7063" spans="1:1" x14ac:dyDescent="0.25">
      <c r="A7063">
        <v>7062</v>
      </c>
    </row>
    <row r="7064" spans="1:1" x14ac:dyDescent="0.25">
      <c r="A7064">
        <v>7063</v>
      </c>
    </row>
    <row r="7065" spans="1:1" x14ac:dyDescent="0.25">
      <c r="A7065">
        <v>7064</v>
      </c>
    </row>
    <row r="7066" spans="1:1" x14ac:dyDescent="0.25">
      <c r="A7066">
        <v>7065</v>
      </c>
    </row>
    <row r="7067" spans="1:1" x14ac:dyDescent="0.25">
      <c r="A7067">
        <v>7066</v>
      </c>
    </row>
    <row r="7068" spans="1:1" x14ac:dyDescent="0.25">
      <c r="A7068">
        <v>7067</v>
      </c>
    </row>
    <row r="7069" spans="1:1" x14ac:dyDescent="0.25">
      <c r="A7069">
        <v>7068</v>
      </c>
    </row>
    <row r="7070" spans="1:1" x14ac:dyDescent="0.25">
      <c r="A7070">
        <v>7069</v>
      </c>
    </row>
    <row r="7071" spans="1:1" x14ac:dyDescent="0.25">
      <c r="A7071">
        <v>7070</v>
      </c>
    </row>
    <row r="7072" spans="1:1" x14ac:dyDescent="0.25">
      <c r="A7072">
        <v>7071</v>
      </c>
    </row>
    <row r="7073" spans="1:1" x14ac:dyDescent="0.25">
      <c r="A7073">
        <v>7072</v>
      </c>
    </row>
    <row r="7074" spans="1:1" x14ac:dyDescent="0.25">
      <c r="A7074">
        <v>7073</v>
      </c>
    </row>
    <row r="7075" spans="1:1" x14ac:dyDescent="0.25">
      <c r="A7075">
        <v>7074</v>
      </c>
    </row>
    <row r="7076" spans="1:1" x14ac:dyDescent="0.25">
      <c r="A7076">
        <v>7075</v>
      </c>
    </row>
    <row r="7077" spans="1:1" x14ac:dyDescent="0.25">
      <c r="A7077">
        <v>7076</v>
      </c>
    </row>
    <row r="7078" spans="1:1" x14ac:dyDescent="0.25">
      <c r="A7078">
        <v>7077</v>
      </c>
    </row>
    <row r="7079" spans="1:1" x14ac:dyDescent="0.25">
      <c r="A7079">
        <v>7078</v>
      </c>
    </row>
    <row r="7080" spans="1:1" x14ac:dyDescent="0.25">
      <c r="A7080">
        <v>7079</v>
      </c>
    </row>
    <row r="7081" spans="1:1" x14ac:dyDescent="0.25">
      <c r="A7081">
        <v>7080</v>
      </c>
    </row>
    <row r="7082" spans="1:1" x14ac:dyDescent="0.25">
      <c r="A7082">
        <v>7081</v>
      </c>
    </row>
    <row r="7083" spans="1:1" x14ac:dyDescent="0.25">
      <c r="A7083">
        <v>7082</v>
      </c>
    </row>
    <row r="7084" spans="1:1" x14ac:dyDescent="0.25">
      <c r="A7084">
        <v>7083</v>
      </c>
    </row>
    <row r="7085" spans="1:1" x14ac:dyDescent="0.25">
      <c r="A7085">
        <v>7084</v>
      </c>
    </row>
    <row r="7086" spans="1:1" x14ac:dyDescent="0.25">
      <c r="A7086">
        <v>7085</v>
      </c>
    </row>
    <row r="7087" spans="1:1" x14ac:dyDescent="0.25">
      <c r="A7087">
        <v>7086</v>
      </c>
    </row>
    <row r="7088" spans="1:1" x14ac:dyDescent="0.25">
      <c r="A7088">
        <v>7087</v>
      </c>
    </row>
    <row r="7089" spans="1:1" x14ac:dyDescent="0.25">
      <c r="A7089">
        <v>7088</v>
      </c>
    </row>
    <row r="7090" spans="1:1" x14ac:dyDescent="0.25">
      <c r="A7090">
        <v>7089</v>
      </c>
    </row>
    <row r="7091" spans="1:1" x14ac:dyDescent="0.25">
      <c r="A7091">
        <v>7090</v>
      </c>
    </row>
    <row r="7092" spans="1:1" x14ac:dyDescent="0.25">
      <c r="A7092">
        <v>7091</v>
      </c>
    </row>
    <row r="7093" spans="1:1" x14ac:dyDescent="0.25">
      <c r="A7093">
        <v>7092</v>
      </c>
    </row>
    <row r="7094" spans="1:1" x14ac:dyDescent="0.25">
      <c r="A7094">
        <v>7093</v>
      </c>
    </row>
    <row r="7095" spans="1:1" x14ac:dyDescent="0.25">
      <c r="A7095">
        <v>7094</v>
      </c>
    </row>
    <row r="7096" spans="1:1" x14ac:dyDescent="0.25">
      <c r="A7096">
        <v>7095</v>
      </c>
    </row>
    <row r="7097" spans="1:1" x14ac:dyDescent="0.25">
      <c r="A7097">
        <v>7096</v>
      </c>
    </row>
    <row r="7098" spans="1:1" x14ac:dyDescent="0.25">
      <c r="A7098">
        <v>7097</v>
      </c>
    </row>
    <row r="7099" spans="1:1" x14ac:dyDescent="0.25">
      <c r="A7099">
        <v>7098</v>
      </c>
    </row>
    <row r="7100" spans="1:1" x14ac:dyDescent="0.25">
      <c r="A7100">
        <v>7099</v>
      </c>
    </row>
    <row r="7101" spans="1:1" x14ac:dyDescent="0.25">
      <c r="A7101">
        <v>7100</v>
      </c>
    </row>
    <row r="7102" spans="1:1" x14ac:dyDescent="0.25">
      <c r="A7102">
        <v>7101</v>
      </c>
    </row>
    <row r="7103" spans="1:1" x14ac:dyDescent="0.25">
      <c r="A7103">
        <v>7102</v>
      </c>
    </row>
    <row r="7104" spans="1:1" x14ac:dyDescent="0.25">
      <c r="A7104">
        <v>7103</v>
      </c>
    </row>
    <row r="7105" spans="1:1" x14ac:dyDescent="0.25">
      <c r="A7105">
        <v>7104</v>
      </c>
    </row>
    <row r="7106" spans="1:1" x14ac:dyDescent="0.25">
      <c r="A7106">
        <v>7105</v>
      </c>
    </row>
    <row r="7107" spans="1:1" x14ac:dyDescent="0.25">
      <c r="A7107">
        <v>7106</v>
      </c>
    </row>
    <row r="7108" spans="1:1" x14ac:dyDescent="0.25">
      <c r="A7108">
        <v>7107</v>
      </c>
    </row>
    <row r="7109" spans="1:1" x14ac:dyDescent="0.25">
      <c r="A7109">
        <v>7108</v>
      </c>
    </row>
    <row r="7110" spans="1:1" x14ac:dyDescent="0.25">
      <c r="A7110">
        <v>7109</v>
      </c>
    </row>
    <row r="7111" spans="1:1" x14ac:dyDescent="0.25">
      <c r="A7111">
        <v>7110</v>
      </c>
    </row>
    <row r="7112" spans="1:1" x14ac:dyDescent="0.25">
      <c r="A7112">
        <v>7111</v>
      </c>
    </row>
    <row r="7113" spans="1:1" x14ac:dyDescent="0.25">
      <c r="A7113">
        <v>7112</v>
      </c>
    </row>
    <row r="7114" spans="1:1" x14ac:dyDescent="0.25">
      <c r="A7114">
        <v>7113</v>
      </c>
    </row>
    <row r="7115" spans="1:1" x14ac:dyDescent="0.25">
      <c r="A7115">
        <v>7114</v>
      </c>
    </row>
    <row r="7116" spans="1:1" x14ac:dyDescent="0.25">
      <c r="A7116">
        <v>7115</v>
      </c>
    </row>
    <row r="7117" spans="1:1" x14ac:dyDescent="0.25">
      <c r="A7117">
        <v>7116</v>
      </c>
    </row>
    <row r="7118" spans="1:1" x14ac:dyDescent="0.25">
      <c r="A7118">
        <v>7117</v>
      </c>
    </row>
    <row r="7119" spans="1:1" x14ac:dyDescent="0.25">
      <c r="A7119">
        <v>7118</v>
      </c>
    </row>
    <row r="7120" spans="1:1" x14ac:dyDescent="0.25">
      <c r="A7120">
        <v>7119</v>
      </c>
    </row>
    <row r="7121" spans="1:1" x14ac:dyDescent="0.25">
      <c r="A7121">
        <v>7120</v>
      </c>
    </row>
    <row r="7122" spans="1:1" x14ac:dyDescent="0.25">
      <c r="A7122">
        <v>7121</v>
      </c>
    </row>
    <row r="7123" spans="1:1" x14ac:dyDescent="0.25">
      <c r="A7123">
        <v>7122</v>
      </c>
    </row>
    <row r="7124" spans="1:1" x14ac:dyDescent="0.25">
      <c r="A7124">
        <v>7123</v>
      </c>
    </row>
    <row r="7125" spans="1:1" x14ac:dyDescent="0.25">
      <c r="A7125">
        <v>7124</v>
      </c>
    </row>
    <row r="7126" spans="1:1" x14ac:dyDescent="0.25">
      <c r="A7126">
        <v>7125</v>
      </c>
    </row>
    <row r="7127" spans="1:1" x14ac:dyDescent="0.25">
      <c r="A7127">
        <v>7126</v>
      </c>
    </row>
    <row r="7128" spans="1:1" x14ac:dyDescent="0.25">
      <c r="A7128">
        <v>7127</v>
      </c>
    </row>
    <row r="7129" spans="1:1" x14ac:dyDescent="0.25">
      <c r="A7129">
        <v>7128</v>
      </c>
    </row>
    <row r="7130" spans="1:1" x14ac:dyDescent="0.25">
      <c r="A7130">
        <v>7129</v>
      </c>
    </row>
    <row r="7131" spans="1:1" x14ac:dyDescent="0.25">
      <c r="A7131">
        <v>7130</v>
      </c>
    </row>
    <row r="7132" spans="1:1" x14ac:dyDescent="0.25">
      <c r="A7132">
        <v>7131</v>
      </c>
    </row>
    <row r="7133" spans="1:1" x14ac:dyDescent="0.25">
      <c r="A7133">
        <v>7132</v>
      </c>
    </row>
    <row r="7134" spans="1:1" x14ac:dyDescent="0.25">
      <c r="A7134">
        <v>7133</v>
      </c>
    </row>
    <row r="7135" spans="1:1" x14ac:dyDescent="0.25">
      <c r="A7135">
        <v>7134</v>
      </c>
    </row>
    <row r="7136" spans="1:1" x14ac:dyDescent="0.25">
      <c r="A7136">
        <v>7135</v>
      </c>
    </row>
    <row r="7137" spans="1:1" x14ac:dyDescent="0.25">
      <c r="A7137">
        <v>7136</v>
      </c>
    </row>
    <row r="7138" spans="1:1" x14ac:dyDescent="0.25">
      <c r="A7138">
        <v>7137</v>
      </c>
    </row>
    <row r="7139" spans="1:1" x14ac:dyDescent="0.25">
      <c r="A7139">
        <v>7138</v>
      </c>
    </row>
    <row r="7140" spans="1:1" x14ac:dyDescent="0.25">
      <c r="A7140">
        <v>7139</v>
      </c>
    </row>
    <row r="7141" spans="1:1" x14ac:dyDescent="0.25">
      <c r="A7141">
        <v>7140</v>
      </c>
    </row>
    <row r="7142" spans="1:1" x14ac:dyDescent="0.25">
      <c r="A7142">
        <v>7141</v>
      </c>
    </row>
    <row r="7143" spans="1:1" x14ac:dyDescent="0.25">
      <c r="A7143">
        <v>7142</v>
      </c>
    </row>
    <row r="7144" spans="1:1" x14ac:dyDescent="0.25">
      <c r="A7144">
        <v>7143</v>
      </c>
    </row>
    <row r="7145" spans="1:1" x14ac:dyDescent="0.25">
      <c r="A7145">
        <v>7144</v>
      </c>
    </row>
    <row r="7146" spans="1:1" x14ac:dyDescent="0.25">
      <c r="A7146">
        <v>7145</v>
      </c>
    </row>
    <row r="7147" spans="1:1" x14ac:dyDescent="0.25">
      <c r="A7147">
        <v>7146</v>
      </c>
    </row>
    <row r="7148" spans="1:1" x14ac:dyDescent="0.25">
      <c r="A7148">
        <v>7147</v>
      </c>
    </row>
    <row r="7149" spans="1:1" x14ac:dyDescent="0.25">
      <c r="A7149">
        <v>7148</v>
      </c>
    </row>
    <row r="7150" spans="1:1" x14ac:dyDescent="0.25">
      <c r="A7150">
        <v>7149</v>
      </c>
    </row>
    <row r="7151" spans="1:1" x14ac:dyDescent="0.25">
      <c r="A7151">
        <v>7150</v>
      </c>
    </row>
    <row r="7152" spans="1:1" x14ac:dyDescent="0.25">
      <c r="A7152">
        <v>7151</v>
      </c>
    </row>
    <row r="7153" spans="1:1" x14ac:dyDescent="0.25">
      <c r="A7153">
        <v>7152</v>
      </c>
    </row>
    <row r="7154" spans="1:1" x14ac:dyDescent="0.25">
      <c r="A7154">
        <v>7153</v>
      </c>
    </row>
    <row r="7155" spans="1:1" x14ac:dyDescent="0.25">
      <c r="A7155">
        <v>7154</v>
      </c>
    </row>
    <row r="7156" spans="1:1" x14ac:dyDescent="0.25">
      <c r="A7156">
        <v>7155</v>
      </c>
    </row>
    <row r="7157" spans="1:1" x14ac:dyDescent="0.25">
      <c r="A7157">
        <v>7156</v>
      </c>
    </row>
    <row r="7158" spans="1:1" x14ac:dyDescent="0.25">
      <c r="A7158">
        <v>7157</v>
      </c>
    </row>
    <row r="7159" spans="1:1" x14ac:dyDescent="0.25">
      <c r="A7159">
        <v>7158</v>
      </c>
    </row>
    <row r="7160" spans="1:1" x14ac:dyDescent="0.25">
      <c r="A7160">
        <v>7159</v>
      </c>
    </row>
    <row r="7161" spans="1:1" x14ac:dyDescent="0.25">
      <c r="A7161">
        <v>7160</v>
      </c>
    </row>
    <row r="7162" spans="1:1" x14ac:dyDescent="0.25">
      <c r="A7162">
        <v>7161</v>
      </c>
    </row>
    <row r="7163" spans="1:1" x14ac:dyDescent="0.25">
      <c r="A7163">
        <v>7162</v>
      </c>
    </row>
    <row r="7164" spans="1:1" x14ac:dyDescent="0.25">
      <c r="A7164">
        <v>7163</v>
      </c>
    </row>
    <row r="7165" spans="1:1" x14ac:dyDescent="0.25">
      <c r="A7165">
        <v>7164</v>
      </c>
    </row>
    <row r="7166" spans="1:1" x14ac:dyDescent="0.25">
      <c r="A7166">
        <v>7165</v>
      </c>
    </row>
    <row r="7167" spans="1:1" x14ac:dyDescent="0.25">
      <c r="A7167">
        <v>7166</v>
      </c>
    </row>
    <row r="7168" spans="1:1" x14ac:dyDescent="0.25">
      <c r="A7168">
        <v>7167</v>
      </c>
    </row>
    <row r="7169" spans="1:1" x14ac:dyDescent="0.25">
      <c r="A7169">
        <v>7168</v>
      </c>
    </row>
    <row r="7170" spans="1:1" x14ac:dyDescent="0.25">
      <c r="A7170">
        <v>7169</v>
      </c>
    </row>
    <row r="7171" spans="1:1" x14ac:dyDescent="0.25">
      <c r="A7171">
        <v>7170</v>
      </c>
    </row>
    <row r="7172" spans="1:1" x14ac:dyDescent="0.25">
      <c r="A7172">
        <v>7171</v>
      </c>
    </row>
    <row r="7173" spans="1:1" x14ac:dyDescent="0.25">
      <c r="A7173">
        <v>7172</v>
      </c>
    </row>
    <row r="7174" spans="1:1" x14ac:dyDescent="0.25">
      <c r="A7174">
        <v>7173</v>
      </c>
    </row>
    <row r="7175" spans="1:1" x14ac:dyDescent="0.25">
      <c r="A7175">
        <v>7174</v>
      </c>
    </row>
    <row r="7176" spans="1:1" x14ac:dyDescent="0.25">
      <c r="A7176">
        <v>7175</v>
      </c>
    </row>
    <row r="7177" spans="1:1" x14ac:dyDescent="0.25">
      <c r="A7177">
        <v>7176</v>
      </c>
    </row>
    <row r="7178" spans="1:1" x14ac:dyDescent="0.25">
      <c r="A7178">
        <v>7177</v>
      </c>
    </row>
    <row r="7179" spans="1:1" x14ac:dyDescent="0.25">
      <c r="A7179">
        <v>7178</v>
      </c>
    </row>
    <row r="7180" spans="1:1" x14ac:dyDescent="0.25">
      <c r="A7180">
        <v>7179</v>
      </c>
    </row>
    <row r="7181" spans="1:1" x14ac:dyDescent="0.25">
      <c r="A7181">
        <v>7180</v>
      </c>
    </row>
    <row r="7182" spans="1:1" x14ac:dyDescent="0.25">
      <c r="A7182">
        <v>7181</v>
      </c>
    </row>
    <row r="7183" spans="1:1" x14ac:dyDescent="0.25">
      <c r="A7183">
        <v>7182</v>
      </c>
    </row>
    <row r="7184" spans="1:1" x14ac:dyDescent="0.25">
      <c r="A7184">
        <v>7183</v>
      </c>
    </row>
    <row r="7185" spans="1:1" x14ac:dyDescent="0.25">
      <c r="A7185">
        <v>7184</v>
      </c>
    </row>
    <row r="7186" spans="1:1" x14ac:dyDescent="0.25">
      <c r="A7186">
        <v>7185</v>
      </c>
    </row>
    <row r="7187" spans="1:1" x14ac:dyDescent="0.25">
      <c r="A7187">
        <v>7186</v>
      </c>
    </row>
    <row r="7188" spans="1:1" x14ac:dyDescent="0.25">
      <c r="A7188">
        <v>7187</v>
      </c>
    </row>
    <row r="7189" spans="1:1" x14ac:dyDescent="0.25">
      <c r="A7189">
        <v>7188</v>
      </c>
    </row>
    <row r="7190" spans="1:1" x14ac:dyDescent="0.25">
      <c r="A7190">
        <v>7189</v>
      </c>
    </row>
    <row r="7191" spans="1:1" x14ac:dyDescent="0.25">
      <c r="A7191">
        <v>7190</v>
      </c>
    </row>
    <row r="7192" spans="1:1" x14ac:dyDescent="0.25">
      <c r="A7192">
        <v>7191</v>
      </c>
    </row>
    <row r="7193" spans="1:1" x14ac:dyDescent="0.25">
      <c r="A7193">
        <v>7192</v>
      </c>
    </row>
    <row r="7194" spans="1:1" x14ac:dyDescent="0.25">
      <c r="A7194">
        <v>7193</v>
      </c>
    </row>
    <row r="7195" spans="1:1" x14ac:dyDescent="0.25">
      <c r="A7195">
        <v>7194</v>
      </c>
    </row>
    <row r="7196" spans="1:1" x14ac:dyDescent="0.25">
      <c r="A7196">
        <v>7195</v>
      </c>
    </row>
    <row r="7197" spans="1:1" x14ac:dyDescent="0.25">
      <c r="A7197">
        <v>7196</v>
      </c>
    </row>
    <row r="7198" spans="1:1" x14ac:dyDescent="0.25">
      <c r="A7198">
        <v>7197</v>
      </c>
    </row>
    <row r="7199" spans="1:1" x14ac:dyDescent="0.25">
      <c r="A7199">
        <v>7198</v>
      </c>
    </row>
    <row r="7200" spans="1:1" x14ac:dyDescent="0.25">
      <c r="A7200">
        <v>7199</v>
      </c>
    </row>
    <row r="7201" spans="1:1" x14ac:dyDescent="0.25">
      <c r="A7201">
        <v>7200</v>
      </c>
    </row>
    <row r="7202" spans="1:1" x14ac:dyDescent="0.25">
      <c r="A7202">
        <v>7201</v>
      </c>
    </row>
    <row r="7203" spans="1:1" x14ac:dyDescent="0.25">
      <c r="A7203">
        <v>7202</v>
      </c>
    </row>
    <row r="7204" spans="1:1" x14ac:dyDescent="0.25">
      <c r="A7204">
        <v>7203</v>
      </c>
    </row>
    <row r="7205" spans="1:1" x14ac:dyDescent="0.25">
      <c r="A7205">
        <v>7204</v>
      </c>
    </row>
    <row r="7206" spans="1:1" x14ac:dyDescent="0.25">
      <c r="A7206">
        <v>7205</v>
      </c>
    </row>
    <row r="7207" spans="1:1" x14ac:dyDescent="0.25">
      <c r="A7207">
        <v>7206</v>
      </c>
    </row>
    <row r="7208" spans="1:1" x14ac:dyDescent="0.25">
      <c r="A7208">
        <v>7207</v>
      </c>
    </row>
    <row r="7209" spans="1:1" x14ac:dyDescent="0.25">
      <c r="A7209">
        <v>7208</v>
      </c>
    </row>
    <row r="7210" spans="1:1" x14ac:dyDescent="0.25">
      <c r="A7210">
        <v>7209</v>
      </c>
    </row>
    <row r="7211" spans="1:1" x14ac:dyDescent="0.25">
      <c r="A7211">
        <v>7210</v>
      </c>
    </row>
    <row r="7212" spans="1:1" x14ac:dyDescent="0.25">
      <c r="A7212">
        <v>7211</v>
      </c>
    </row>
    <row r="7213" spans="1:1" x14ac:dyDescent="0.25">
      <c r="A7213">
        <v>7212</v>
      </c>
    </row>
    <row r="7214" spans="1:1" x14ac:dyDescent="0.25">
      <c r="A7214">
        <v>7213</v>
      </c>
    </row>
    <row r="7215" spans="1:1" x14ac:dyDescent="0.25">
      <c r="A7215">
        <v>7214</v>
      </c>
    </row>
    <row r="7216" spans="1:1" x14ac:dyDescent="0.25">
      <c r="A7216">
        <v>7215</v>
      </c>
    </row>
    <row r="7217" spans="1:1" x14ac:dyDescent="0.25">
      <c r="A7217">
        <v>7216</v>
      </c>
    </row>
    <row r="7218" spans="1:1" x14ac:dyDescent="0.25">
      <c r="A7218">
        <v>7217</v>
      </c>
    </row>
    <row r="7219" spans="1:1" x14ac:dyDescent="0.25">
      <c r="A7219">
        <v>7218</v>
      </c>
    </row>
    <row r="7220" spans="1:1" x14ac:dyDescent="0.25">
      <c r="A7220">
        <v>7219</v>
      </c>
    </row>
    <row r="7221" spans="1:1" x14ac:dyDescent="0.25">
      <c r="A7221">
        <v>7220</v>
      </c>
    </row>
    <row r="7222" spans="1:1" x14ac:dyDescent="0.25">
      <c r="A7222">
        <v>7221</v>
      </c>
    </row>
    <row r="7223" spans="1:1" x14ac:dyDescent="0.25">
      <c r="A7223">
        <v>7222</v>
      </c>
    </row>
    <row r="7224" spans="1:1" x14ac:dyDescent="0.25">
      <c r="A7224">
        <v>7223</v>
      </c>
    </row>
    <row r="7225" spans="1:1" x14ac:dyDescent="0.25">
      <c r="A7225">
        <v>7224</v>
      </c>
    </row>
    <row r="7226" spans="1:1" x14ac:dyDescent="0.25">
      <c r="A7226">
        <v>7225</v>
      </c>
    </row>
    <row r="7227" spans="1:1" x14ac:dyDescent="0.25">
      <c r="A7227">
        <v>7226</v>
      </c>
    </row>
    <row r="7228" spans="1:1" x14ac:dyDescent="0.25">
      <c r="A7228">
        <v>7227</v>
      </c>
    </row>
    <row r="7229" spans="1:1" x14ac:dyDescent="0.25">
      <c r="A7229">
        <v>7228</v>
      </c>
    </row>
    <row r="7230" spans="1:1" x14ac:dyDescent="0.25">
      <c r="A7230">
        <v>7229</v>
      </c>
    </row>
    <row r="7231" spans="1:1" x14ac:dyDescent="0.25">
      <c r="A7231">
        <v>7230</v>
      </c>
    </row>
    <row r="7232" spans="1:1" x14ac:dyDescent="0.25">
      <c r="A7232">
        <v>7231</v>
      </c>
    </row>
    <row r="7233" spans="1:1" x14ac:dyDescent="0.25">
      <c r="A7233">
        <v>7232</v>
      </c>
    </row>
    <row r="7234" spans="1:1" x14ac:dyDescent="0.25">
      <c r="A7234">
        <v>7233</v>
      </c>
    </row>
    <row r="7235" spans="1:1" x14ac:dyDescent="0.25">
      <c r="A7235">
        <v>7234</v>
      </c>
    </row>
    <row r="7236" spans="1:1" x14ac:dyDescent="0.25">
      <c r="A7236">
        <v>7235</v>
      </c>
    </row>
    <row r="7237" spans="1:1" x14ac:dyDescent="0.25">
      <c r="A7237">
        <v>7236</v>
      </c>
    </row>
    <row r="7238" spans="1:1" x14ac:dyDescent="0.25">
      <c r="A7238">
        <v>7237</v>
      </c>
    </row>
    <row r="7239" spans="1:1" x14ac:dyDescent="0.25">
      <c r="A7239">
        <v>7238</v>
      </c>
    </row>
    <row r="7240" spans="1:1" x14ac:dyDescent="0.25">
      <c r="A7240">
        <v>7239</v>
      </c>
    </row>
    <row r="7241" spans="1:1" x14ac:dyDescent="0.25">
      <c r="A7241">
        <v>7240</v>
      </c>
    </row>
    <row r="7242" spans="1:1" x14ac:dyDescent="0.25">
      <c r="A7242">
        <v>7241</v>
      </c>
    </row>
    <row r="7243" spans="1:1" x14ac:dyDescent="0.25">
      <c r="A7243">
        <v>7242</v>
      </c>
    </row>
    <row r="7244" spans="1:1" x14ac:dyDescent="0.25">
      <c r="A7244">
        <v>7243</v>
      </c>
    </row>
    <row r="7245" spans="1:1" x14ac:dyDescent="0.25">
      <c r="A7245">
        <v>7244</v>
      </c>
    </row>
    <row r="7246" spans="1:1" x14ac:dyDescent="0.25">
      <c r="A7246">
        <v>7245</v>
      </c>
    </row>
    <row r="7247" spans="1:1" x14ac:dyDescent="0.25">
      <c r="A7247">
        <v>7246</v>
      </c>
    </row>
    <row r="7248" spans="1:1" x14ac:dyDescent="0.25">
      <c r="A7248">
        <v>7247</v>
      </c>
    </row>
    <row r="7249" spans="1:1" x14ac:dyDescent="0.25">
      <c r="A7249">
        <v>7248</v>
      </c>
    </row>
    <row r="7250" spans="1:1" x14ac:dyDescent="0.25">
      <c r="A7250">
        <v>7249</v>
      </c>
    </row>
    <row r="7251" spans="1:1" x14ac:dyDescent="0.25">
      <c r="A7251">
        <v>7250</v>
      </c>
    </row>
    <row r="7252" spans="1:1" x14ac:dyDescent="0.25">
      <c r="A7252">
        <v>7251</v>
      </c>
    </row>
    <row r="7253" spans="1:1" x14ac:dyDescent="0.25">
      <c r="A7253">
        <v>7252</v>
      </c>
    </row>
    <row r="7254" spans="1:1" x14ac:dyDescent="0.25">
      <c r="A7254">
        <v>7253</v>
      </c>
    </row>
    <row r="7255" spans="1:1" x14ac:dyDescent="0.25">
      <c r="A7255">
        <v>7254</v>
      </c>
    </row>
    <row r="7256" spans="1:1" x14ac:dyDescent="0.25">
      <c r="A7256">
        <v>7255</v>
      </c>
    </row>
    <row r="7257" spans="1:1" x14ac:dyDescent="0.25">
      <c r="A7257">
        <v>7256</v>
      </c>
    </row>
    <row r="7258" spans="1:1" x14ac:dyDescent="0.25">
      <c r="A7258">
        <v>7257</v>
      </c>
    </row>
    <row r="7259" spans="1:1" x14ac:dyDescent="0.25">
      <c r="A7259">
        <v>7258</v>
      </c>
    </row>
    <row r="7260" spans="1:1" x14ac:dyDescent="0.25">
      <c r="A7260">
        <v>7259</v>
      </c>
    </row>
    <row r="7261" spans="1:1" x14ac:dyDescent="0.25">
      <c r="A7261">
        <v>7260</v>
      </c>
    </row>
    <row r="7262" spans="1:1" x14ac:dyDescent="0.25">
      <c r="A7262">
        <v>7261</v>
      </c>
    </row>
    <row r="7263" spans="1:1" x14ac:dyDescent="0.25">
      <c r="A7263">
        <v>7262</v>
      </c>
    </row>
    <row r="7264" spans="1:1" x14ac:dyDescent="0.25">
      <c r="A7264">
        <v>7263</v>
      </c>
    </row>
    <row r="7265" spans="1:1" x14ac:dyDescent="0.25">
      <c r="A7265">
        <v>7264</v>
      </c>
    </row>
    <row r="7266" spans="1:1" x14ac:dyDescent="0.25">
      <c r="A7266">
        <v>7265</v>
      </c>
    </row>
    <row r="7267" spans="1:1" x14ac:dyDescent="0.25">
      <c r="A7267">
        <v>7266</v>
      </c>
    </row>
    <row r="7268" spans="1:1" x14ac:dyDescent="0.25">
      <c r="A7268">
        <v>7267</v>
      </c>
    </row>
    <row r="7269" spans="1:1" x14ac:dyDescent="0.25">
      <c r="A7269">
        <v>7268</v>
      </c>
    </row>
    <row r="7270" spans="1:1" x14ac:dyDescent="0.25">
      <c r="A7270">
        <v>7269</v>
      </c>
    </row>
    <row r="7271" spans="1:1" x14ac:dyDescent="0.25">
      <c r="A7271">
        <v>7270</v>
      </c>
    </row>
    <row r="7272" spans="1:1" x14ac:dyDescent="0.25">
      <c r="A7272">
        <v>7271</v>
      </c>
    </row>
    <row r="7273" spans="1:1" x14ac:dyDescent="0.25">
      <c r="A7273">
        <v>7272</v>
      </c>
    </row>
    <row r="7274" spans="1:1" x14ac:dyDescent="0.25">
      <c r="A7274">
        <v>7273</v>
      </c>
    </row>
    <row r="7275" spans="1:1" x14ac:dyDescent="0.25">
      <c r="A7275">
        <v>7274</v>
      </c>
    </row>
    <row r="7276" spans="1:1" x14ac:dyDescent="0.25">
      <c r="A7276">
        <v>7275</v>
      </c>
    </row>
    <row r="7277" spans="1:1" x14ac:dyDescent="0.25">
      <c r="A7277">
        <v>7276</v>
      </c>
    </row>
    <row r="7278" spans="1:1" x14ac:dyDescent="0.25">
      <c r="A7278">
        <v>7277</v>
      </c>
    </row>
    <row r="7279" spans="1:1" x14ac:dyDescent="0.25">
      <c r="A7279">
        <v>7278</v>
      </c>
    </row>
    <row r="7280" spans="1:1" x14ac:dyDescent="0.25">
      <c r="A7280">
        <v>7279</v>
      </c>
    </row>
    <row r="7281" spans="1:1" x14ac:dyDescent="0.25">
      <c r="A7281">
        <v>7280</v>
      </c>
    </row>
    <row r="7282" spans="1:1" x14ac:dyDescent="0.25">
      <c r="A7282">
        <v>7281</v>
      </c>
    </row>
    <row r="7283" spans="1:1" x14ac:dyDescent="0.25">
      <c r="A7283">
        <v>7282</v>
      </c>
    </row>
    <row r="7284" spans="1:1" x14ac:dyDescent="0.25">
      <c r="A7284">
        <v>7283</v>
      </c>
    </row>
    <row r="7285" spans="1:1" x14ac:dyDescent="0.25">
      <c r="A7285">
        <v>7284</v>
      </c>
    </row>
    <row r="7286" spans="1:1" x14ac:dyDescent="0.25">
      <c r="A7286">
        <v>7285</v>
      </c>
    </row>
    <row r="7287" spans="1:1" x14ac:dyDescent="0.25">
      <c r="A7287">
        <v>7286</v>
      </c>
    </row>
    <row r="7288" spans="1:1" x14ac:dyDescent="0.25">
      <c r="A7288">
        <v>7287</v>
      </c>
    </row>
    <row r="7289" spans="1:1" x14ac:dyDescent="0.25">
      <c r="A7289">
        <v>7288</v>
      </c>
    </row>
    <row r="7290" spans="1:1" x14ac:dyDescent="0.25">
      <c r="A7290">
        <v>7289</v>
      </c>
    </row>
    <row r="7291" spans="1:1" x14ac:dyDescent="0.25">
      <c r="A7291">
        <v>7290</v>
      </c>
    </row>
    <row r="7292" spans="1:1" x14ac:dyDescent="0.25">
      <c r="A7292">
        <v>7291</v>
      </c>
    </row>
    <row r="7293" spans="1:1" x14ac:dyDescent="0.25">
      <c r="A7293">
        <v>7292</v>
      </c>
    </row>
    <row r="7294" spans="1:1" x14ac:dyDescent="0.25">
      <c r="A7294">
        <v>7293</v>
      </c>
    </row>
    <row r="7295" spans="1:1" x14ac:dyDescent="0.25">
      <c r="A7295">
        <v>7294</v>
      </c>
    </row>
    <row r="7296" spans="1:1" x14ac:dyDescent="0.25">
      <c r="A7296">
        <v>7295</v>
      </c>
    </row>
    <row r="7297" spans="1:1" x14ac:dyDescent="0.25">
      <c r="A7297">
        <v>7296</v>
      </c>
    </row>
    <row r="7298" spans="1:1" x14ac:dyDescent="0.25">
      <c r="A7298">
        <v>7297</v>
      </c>
    </row>
    <row r="7299" spans="1:1" x14ac:dyDescent="0.25">
      <c r="A7299">
        <v>7298</v>
      </c>
    </row>
    <row r="7300" spans="1:1" x14ac:dyDescent="0.25">
      <c r="A7300">
        <v>7299</v>
      </c>
    </row>
    <row r="7301" spans="1:1" x14ac:dyDescent="0.25">
      <c r="A7301">
        <v>7300</v>
      </c>
    </row>
    <row r="7302" spans="1:1" x14ac:dyDescent="0.25">
      <c r="A7302">
        <v>7301</v>
      </c>
    </row>
    <row r="7303" spans="1:1" x14ac:dyDescent="0.25">
      <c r="A7303">
        <v>7302</v>
      </c>
    </row>
    <row r="7304" spans="1:1" x14ac:dyDescent="0.25">
      <c r="A7304">
        <v>7303</v>
      </c>
    </row>
    <row r="7305" spans="1:1" x14ac:dyDescent="0.25">
      <c r="A7305">
        <v>7304</v>
      </c>
    </row>
    <row r="7306" spans="1:1" x14ac:dyDescent="0.25">
      <c r="A7306">
        <v>7305</v>
      </c>
    </row>
    <row r="7307" spans="1:1" x14ac:dyDescent="0.25">
      <c r="A7307">
        <v>7306</v>
      </c>
    </row>
    <row r="7308" spans="1:1" x14ac:dyDescent="0.25">
      <c r="A7308">
        <v>7307</v>
      </c>
    </row>
    <row r="7309" spans="1:1" x14ac:dyDescent="0.25">
      <c r="A7309">
        <v>7308</v>
      </c>
    </row>
    <row r="7310" spans="1:1" x14ac:dyDescent="0.25">
      <c r="A7310">
        <v>7309</v>
      </c>
    </row>
    <row r="7311" spans="1:1" x14ac:dyDescent="0.25">
      <c r="A7311">
        <v>7310</v>
      </c>
    </row>
    <row r="7312" spans="1:1" x14ac:dyDescent="0.25">
      <c r="A7312">
        <v>7311</v>
      </c>
    </row>
    <row r="7313" spans="1:1" x14ac:dyDescent="0.25">
      <c r="A7313">
        <v>7312</v>
      </c>
    </row>
    <row r="7314" spans="1:1" x14ac:dyDescent="0.25">
      <c r="A7314">
        <v>7313</v>
      </c>
    </row>
    <row r="7315" spans="1:1" x14ac:dyDescent="0.25">
      <c r="A7315">
        <v>7314</v>
      </c>
    </row>
    <row r="7316" spans="1:1" x14ac:dyDescent="0.25">
      <c r="A7316">
        <v>7315</v>
      </c>
    </row>
    <row r="7317" spans="1:1" x14ac:dyDescent="0.25">
      <c r="A7317">
        <v>7316</v>
      </c>
    </row>
    <row r="7318" spans="1:1" x14ac:dyDescent="0.25">
      <c r="A7318">
        <v>7317</v>
      </c>
    </row>
    <row r="7319" spans="1:1" x14ac:dyDescent="0.25">
      <c r="A7319">
        <v>7318</v>
      </c>
    </row>
    <row r="7320" spans="1:1" x14ac:dyDescent="0.25">
      <c r="A7320">
        <v>7319</v>
      </c>
    </row>
    <row r="7321" spans="1:1" x14ac:dyDescent="0.25">
      <c r="A7321">
        <v>7320</v>
      </c>
    </row>
    <row r="7322" spans="1:1" x14ac:dyDescent="0.25">
      <c r="A7322">
        <v>7321</v>
      </c>
    </row>
    <row r="7323" spans="1:1" x14ac:dyDescent="0.25">
      <c r="A7323">
        <v>7322</v>
      </c>
    </row>
    <row r="7324" spans="1:1" x14ac:dyDescent="0.25">
      <c r="A7324">
        <v>7323</v>
      </c>
    </row>
    <row r="7325" spans="1:1" x14ac:dyDescent="0.25">
      <c r="A7325">
        <v>7324</v>
      </c>
    </row>
    <row r="7326" spans="1:1" x14ac:dyDescent="0.25">
      <c r="A7326">
        <v>7325</v>
      </c>
    </row>
    <row r="7327" spans="1:1" x14ac:dyDescent="0.25">
      <c r="A7327">
        <v>7326</v>
      </c>
    </row>
    <row r="7328" spans="1:1" x14ac:dyDescent="0.25">
      <c r="A7328">
        <v>7327</v>
      </c>
    </row>
    <row r="7329" spans="1:1" x14ac:dyDescent="0.25">
      <c r="A7329">
        <v>7328</v>
      </c>
    </row>
    <row r="7330" spans="1:1" x14ac:dyDescent="0.25">
      <c r="A7330">
        <v>7329</v>
      </c>
    </row>
    <row r="7331" spans="1:1" x14ac:dyDescent="0.25">
      <c r="A7331">
        <v>7330</v>
      </c>
    </row>
    <row r="7332" spans="1:1" x14ac:dyDescent="0.25">
      <c r="A7332">
        <v>7331</v>
      </c>
    </row>
    <row r="7333" spans="1:1" x14ac:dyDescent="0.25">
      <c r="A7333">
        <v>7332</v>
      </c>
    </row>
    <row r="7334" spans="1:1" x14ac:dyDescent="0.25">
      <c r="A7334">
        <v>7333</v>
      </c>
    </row>
    <row r="7335" spans="1:1" x14ac:dyDescent="0.25">
      <c r="A7335">
        <v>7334</v>
      </c>
    </row>
    <row r="7336" spans="1:1" x14ac:dyDescent="0.25">
      <c r="A7336">
        <v>7335</v>
      </c>
    </row>
    <row r="7337" spans="1:1" x14ac:dyDescent="0.25">
      <c r="A7337">
        <v>7336</v>
      </c>
    </row>
    <row r="7338" spans="1:1" x14ac:dyDescent="0.25">
      <c r="A7338">
        <v>7337</v>
      </c>
    </row>
    <row r="7339" spans="1:1" x14ac:dyDescent="0.25">
      <c r="A7339">
        <v>7338</v>
      </c>
    </row>
    <row r="7340" spans="1:1" x14ac:dyDescent="0.25">
      <c r="A7340">
        <v>7339</v>
      </c>
    </row>
    <row r="7341" spans="1:1" x14ac:dyDescent="0.25">
      <c r="A7341">
        <v>7340</v>
      </c>
    </row>
    <row r="7342" spans="1:1" x14ac:dyDescent="0.25">
      <c r="A7342">
        <v>7341</v>
      </c>
    </row>
    <row r="7343" spans="1:1" x14ac:dyDescent="0.25">
      <c r="A7343">
        <v>7342</v>
      </c>
    </row>
    <row r="7344" spans="1:1" x14ac:dyDescent="0.25">
      <c r="A7344">
        <v>7343</v>
      </c>
    </row>
    <row r="7345" spans="1:1" x14ac:dyDescent="0.25">
      <c r="A7345">
        <v>7344</v>
      </c>
    </row>
    <row r="7346" spans="1:1" x14ac:dyDescent="0.25">
      <c r="A7346">
        <v>7345</v>
      </c>
    </row>
    <row r="7347" spans="1:1" x14ac:dyDescent="0.25">
      <c r="A7347">
        <v>7346</v>
      </c>
    </row>
    <row r="7348" spans="1:1" x14ac:dyDescent="0.25">
      <c r="A7348">
        <v>7347</v>
      </c>
    </row>
    <row r="7349" spans="1:1" x14ac:dyDescent="0.25">
      <c r="A7349">
        <v>7348</v>
      </c>
    </row>
    <row r="7350" spans="1:1" x14ac:dyDescent="0.25">
      <c r="A7350">
        <v>7349</v>
      </c>
    </row>
    <row r="7351" spans="1:1" x14ac:dyDescent="0.25">
      <c r="A7351">
        <v>7350</v>
      </c>
    </row>
    <row r="7352" spans="1:1" x14ac:dyDescent="0.25">
      <c r="A7352">
        <v>7351</v>
      </c>
    </row>
    <row r="7353" spans="1:1" x14ac:dyDescent="0.25">
      <c r="A7353">
        <v>7352</v>
      </c>
    </row>
    <row r="7354" spans="1:1" x14ac:dyDescent="0.25">
      <c r="A7354">
        <v>7353</v>
      </c>
    </row>
    <row r="7355" spans="1:1" x14ac:dyDescent="0.25">
      <c r="A7355">
        <v>7354</v>
      </c>
    </row>
    <row r="7356" spans="1:1" x14ac:dyDescent="0.25">
      <c r="A7356">
        <v>7355</v>
      </c>
    </row>
    <row r="7357" spans="1:1" x14ac:dyDescent="0.25">
      <c r="A7357">
        <v>7356</v>
      </c>
    </row>
    <row r="7358" spans="1:1" x14ac:dyDescent="0.25">
      <c r="A7358">
        <v>7357</v>
      </c>
    </row>
    <row r="7359" spans="1:1" x14ac:dyDescent="0.25">
      <c r="A7359">
        <v>7358</v>
      </c>
    </row>
    <row r="7360" spans="1:1" x14ac:dyDescent="0.25">
      <c r="A7360">
        <v>7359</v>
      </c>
    </row>
    <row r="7361" spans="1:1" x14ac:dyDescent="0.25">
      <c r="A7361">
        <v>7360</v>
      </c>
    </row>
    <row r="7362" spans="1:1" x14ac:dyDescent="0.25">
      <c r="A7362">
        <v>7361</v>
      </c>
    </row>
    <row r="7363" spans="1:1" x14ac:dyDescent="0.25">
      <c r="A7363">
        <v>7362</v>
      </c>
    </row>
    <row r="7364" spans="1:1" x14ac:dyDescent="0.25">
      <c r="A7364">
        <v>7363</v>
      </c>
    </row>
    <row r="7365" spans="1:1" x14ac:dyDescent="0.25">
      <c r="A7365">
        <v>7364</v>
      </c>
    </row>
    <row r="7366" spans="1:1" x14ac:dyDescent="0.25">
      <c r="A7366">
        <v>7365</v>
      </c>
    </row>
    <row r="7367" spans="1:1" x14ac:dyDescent="0.25">
      <c r="A7367">
        <v>7366</v>
      </c>
    </row>
    <row r="7368" spans="1:1" x14ac:dyDescent="0.25">
      <c r="A7368">
        <v>7367</v>
      </c>
    </row>
    <row r="7369" spans="1:1" x14ac:dyDescent="0.25">
      <c r="A7369">
        <v>7368</v>
      </c>
    </row>
    <row r="7370" spans="1:1" x14ac:dyDescent="0.25">
      <c r="A7370">
        <v>7369</v>
      </c>
    </row>
    <row r="7371" spans="1:1" x14ac:dyDescent="0.25">
      <c r="A7371">
        <v>7370</v>
      </c>
    </row>
    <row r="7372" spans="1:1" x14ac:dyDescent="0.25">
      <c r="A7372">
        <v>7371</v>
      </c>
    </row>
    <row r="7373" spans="1:1" x14ac:dyDescent="0.25">
      <c r="A7373">
        <v>7372</v>
      </c>
    </row>
    <row r="7374" spans="1:1" x14ac:dyDescent="0.25">
      <c r="A7374">
        <v>7373</v>
      </c>
    </row>
    <row r="7375" spans="1:1" x14ac:dyDescent="0.25">
      <c r="A7375">
        <v>7374</v>
      </c>
    </row>
    <row r="7376" spans="1:1" x14ac:dyDescent="0.25">
      <c r="A7376">
        <v>7375</v>
      </c>
    </row>
    <row r="7377" spans="1:1" x14ac:dyDescent="0.25">
      <c r="A7377">
        <v>7376</v>
      </c>
    </row>
    <row r="7378" spans="1:1" x14ac:dyDescent="0.25">
      <c r="A7378">
        <v>7377</v>
      </c>
    </row>
    <row r="7379" spans="1:1" x14ac:dyDescent="0.25">
      <c r="A7379">
        <v>7378</v>
      </c>
    </row>
    <row r="7380" spans="1:1" x14ac:dyDescent="0.25">
      <c r="A7380">
        <v>7379</v>
      </c>
    </row>
    <row r="7381" spans="1:1" x14ac:dyDescent="0.25">
      <c r="A7381">
        <v>7380</v>
      </c>
    </row>
    <row r="7382" spans="1:1" x14ac:dyDescent="0.25">
      <c r="A7382">
        <v>7381</v>
      </c>
    </row>
    <row r="7383" spans="1:1" x14ac:dyDescent="0.25">
      <c r="A7383">
        <v>7382</v>
      </c>
    </row>
    <row r="7384" spans="1:1" x14ac:dyDescent="0.25">
      <c r="A7384">
        <v>7383</v>
      </c>
    </row>
    <row r="7385" spans="1:1" x14ac:dyDescent="0.25">
      <c r="A7385">
        <v>7384</v>
      </c>
    </row>
    <row r="7386" spans="1:1" x14ac:dyDescent="0.25">
      <c r="A7386">
        <v>7385</v>
      </c>
    </row>
    <row r="7387" spans="1:1" x14ac:dyDescent="0.25">
      <c r="A7387">
        <v>7386</v>
      </c>
    </row>
    <row r="7388" spans="1:1" x14ac:dyDescent="0.25">
      <c r="A7388">
        <v>7387</v>
      </c>
    </row>
    <row r="7389" spans="1:1" x14ac:dyDescent="0.25">
      <c r="A7389">
        <v>7388</v>
      </c>
    </row>
    <row r="7390" spans="1:1" x14ac:dyDescent="0.25">
      <c r="A7390">
        <v>7389</v>
      </c>
    </row>
    <row r="7391" spans="1:1" x14ac:dyDescent="0.25">
      <c r="A7391">
        <v>7390</v>
      </c>
    </row>
    <row r="7392" spans="1:1" x14ac:dyDescent="0.25">
      <c r="A7392">
        <v>7391</v>
      </c>
    </row>
    <row r="7393" spans="1:1" x14ac:dyDescent="0.25">
      <c r="A7393">
        <v>7392</v>
      </c>
    </row>
    <row r="7394" spans="1:1" x14ac:dyDescent="0.25">
      <c r="A7394">
        <v>7393</v>
      </c>
    </row>
    <row r="7395" spans="1:1" x14ac:dyDescent="0.25">
      <c r="A7395">
        <v>7394</v>
      </c>
    </row>
    <row r="7396" spans="1:1" x14ac:dyDescent="0.25">
      <c r="A7396">
        <v>7395</v>
      </c>
    </row>
    <row r="7397" spans="1:1" x14ac:dyDescent="0.25">
      <c r="A7397">
        <v>7396</v>
      </c>
    </row>
    <row r="7398" spans="1:1" x14ac:dyDescent="0.25">
      <c r="A7398">
        <v>7397</v>
      </c>
    </row>
    <row r="7399" spans="1:1" x14ac:dyDescent="0.25">
      <c r="A7399">
        <v>7398</v>
      </c>
    </row>
    <row r="7400" spans="1:1" x14ac:dyDescent="0.25">
      <c r="A7400">
        <v>7399</v>
      </c>
    </row>
    <row r="7401" spans="1:1" x14ac:dyDescent="0.25">
      <c r="A7401">
        <v>7400</v>
      </c>
    </row>
    <row r="7402" spans="1:1" x14ac:dyDescent="0.25">
      <c r="A7402">
        <v>7401</v>
      </c>
    </row>
    <row r="7403" spans="1:1" x14ac:dyDescent="0.25">
      <c r="A7403">
        <v>7402</v>
      </c>
    </row>
    <row r="7404" spans="1:1" x14ac:dyDescent="0.25">
      <c r="A7404">
        <v>7403</v>
      </c>
    </row>
    <row r="7405" spans="1:1" x14ac:dyDescent="0.25">
      <c r="A7405">
        <v>7404</v>
      </c>
    </row>
    <row r="7406" spans="1:1" x14ac:dyDescent="0.25">
      <c r="A7406">
        <v>7405</v>
      </c>
    </row>
    <row r="7407" spans="1:1" x14ac:dyDescent="0.25">
      <c r="A7407">
        <v>7406</v>
      </c>
    </row>
    <row r="7408" spans="1:1" x14ac:dyDescent="0.25">
      <c r="A7408">
        <v>7407</v>
      </c>
    </row>
    <row r="7409" spans="1:1" x14ac:dyDescent="0.25">
      <c r="A7409">
        <v>7408</v>
      </c>
    </row>
    <row r="7410" spans="1:1" x14ac:dyDescent="0.25">
      <c r="A7410">
        <v>7409</v>
      </c>
    </row>
    <row r="7411" spans="1:1" x14ac:dyDescent="0.25">
      <c r="A7411">
        <v>7410</v>
      </c>
    </row>
    <row r="7412" spans="1:1" x14ac:dyDescent="0.25">
      <c r="A7412">
        <v>7411</v>
      </c>
    </row>
    <row r="7413" spans="1:1" x14ac:dyDescent="0.25">
      <c r="A7413">
        <v>7412</v>
      </c>
    </row>
    <row r="7414" spans="1:1" x14ac:dyDescent="0.25">
      <c r="A7414">
        <v>7413</v>
      </c>
    </row>
    <row r="7415" spans="1:1" x14ac:dyDescent="0.25">
      <c r="A7415">
        <v>7414</v>
      </c>
    </row>
    <row r="7416" spans="1:1" x14ac:dyDescent="0.25">
      <c r="A7416">
        <v>7415</v>
      </c>
    </row>
    <row r="7417" spans="1:1" x14ac:dyDescent="0.25">
      <c r="A7417">
        <v>7416</v>
      </c>
    </row>
    <row r="7418" spans="1:1" x14ac:dyDescent="0.25">
      <c r="A7418">
        <v>7417</v>
      </c>
    </row>
    <row r="7419" spans="1:1" x14ac:dyDescent="0.25">
      <c r="A7419">
        <v>7418</v>
      </c>
    </row>
    <row r="7420" spans="1:1" x14ac:dyDescent="0.25">
      <c r="A7420">
        <v>7419</v>
      </c>
    </row>
    <row r="7421" spans="1:1" x14ac:dyDescent="0.25">
      <c r="A7421">
        <v>7420</v>
      </c>
    </row>
    <row r="7422" spans="1:1" x14ac:dyDescent="0.25">
      <c r="A7422">
        <v>7421</v>
      </c>
    </row>
    <row r="7423" spans="1:1" x14ac:dyDescent="0.25">
      <c r="A7423">
        <v>7422</v>
      </c>
    </row>
    <row r="7424" spans="1:1" x14ac:dyDescent="0.25">
      <c r="A7424">
        <v>7423</v>
      </c>
    </row>
    <row r="7425" spans="1:1" x14ac:dyDescent="0.25">
      <c r="A7425">
        <v>7424</v>
      </c>
    </row>
    <row r="7426" spans="1:1" x14ac:dyDescent="0.25">
      <c r="A7426">
        <v>7425</v>
      </c>
    </row>
    <row r="7427" spans="1:1" x14ac:dyDescent="0.25">
      <c r="A7427">
        <v>7426</v>
      </c>
    </row>
    <row r="7428" spans="1:1" x14ac:dyDescent="0.25">
      <c r="A7428">
        <v>7427</v>
      </c>
    </row>
    <row r="7429" spans="1:1" x14ac:dyDescent="0.25">
      <c r="A7429">
        <v>7428</v>
      </c>
    </row>
    <row r="7430" spans="1:1" x14ac:dyDescent="0.25">
      <c r="A7430">
        <v>7429</v>
      </c>
    </row>
    <row r="7431" spans="1:1" x14ac:dyDescent="0.25">
      <c r="A7431">
        <v>7430</v>
      </c>
    </row>
    <row r="7432" spans="1:1" x14ac:dyDescent="0.25">
      <c r="A7432">
        <v>7431</v>
      </c>
    </row>
    <row r="7433" spans="1:1" x14ac:dyDescent="0.25">
      <c r="A7433">
        <v>7432</v>
      </c>
    </row>
    <row r="7434" spans="1:1" x14ac:dyDescent="0.25">
      <c r="A7434">
        <v>7433</v>
      </c>
    </row>
    <row r="7435" spans="1:1" x14ac:dyDescent="0.25">
      <c r="A7435">
        <v>7434</v>
      </c>
    </row>
    <row r="7436" spans="1:1" x14ac:dyDescent="0.25">
      <c r="A7436">
        <v>7435</v>
      </c>
    </row>
    <row r="7437" spans="1:1" x14ac:dyDescent="0.25">
      <c r="A7437">
        <v>7436</v>
      </c>
    </row>
    <row r="7438" spans="1:1" x14ac:dyDescent="0.25">
      <c r="A7438">
        <v>7437</v>
      </c>
    </row>
    <row r="7439" spans="1:1" x14ac:dyDescent="0.25">
      <c r="A7439">
        <v>7438</v>
      </c>
    </row>
    <row r="7440" spans="1:1" x14ac:dyDescent="0.25">
      <c r="A7440">
        <v>7439</v>
      </c>
    </row>
    <row r="7441" spans="1:1" x14ac:dyDescent="0.25">
      <c r="A7441">
        <v>7440</v>
      </c>
    </row>
    <row r="7442" spans="1:1" x14ac:dyDescent="0.25">
      <c r="A7442">
        <v>7441</v>
      </c>
    </row>
    <row r="7443" spans="1:1" x14ac:dyDescent="0.25">
      <c r="A7443">
        <v>7442</v>
      </c>
    </row>
    <row r="7444" spans="1:1" x14ac:dyDescent="0.25">
      <c r="A7444">
        <v>7443</v>
      </c>
    </row>
    <row r="7445" spans="1:1" x14ac:dyDescent="0.25">
      <c r="A7445">
        <v>7444</v>
      </c>
    </row>
    <row r="7446" spans="1:1" x14ac:dyDescent="0.25">
      <c r="A7446">
        <v>7445</v>
      </c>
    </row>
    <row r="7447" spans="1:1" x14ac:dyDescent="0.25">
      <c r="A7447">
        <v>7446</v>
      </c>
    </row>
    <row r="7448" spans="1:1" x14ac:dyDescent="0.25">
      <c r="A7448">
        <v>7447</v>
      </c>
    </row>
    <row r="7449" spans="1:1" x14ac:dyDescent="0.25">
      <c r="A7449">
        <v>7448</v>
      </c>
    </row>
    <row r="7450" spans="1:1" x14ac:dyDescent="0.25">
      <c r="A7450">
        <v>7449</v>
      </c>
    </row>
    <row r="7451" spans="1:1" x14ac:dyDescent="0.25">
      <c r="A7451">
        <v>7450</v>
      </c>
    </row>
    <row r="7452" spans="1:1" x14ac:dyDescent="0.25">
      <c r="A7452">
        <v>7451</v>
      </c>
    </row>
    <row r="7453" spans="1:1" x14ac:dyDescent="0.25">
      <c r="A7453">
        <v>7452</v>
      </c>
    </row>
    <row r="7454" spans="1:1" x14ac:dyDescent="0.25">
      <c r="A7454">
        <v>7453</v>
      </c>
    </row>
    <row r="7455" spans="1:1" x14ac:dyDescent="0.25">
      <c r="A7455">
        <v>7454</v>
      </c>
    </row>
    <row r="7456" spans="1:1" x14ac:dyDescent="0.25">
      <c r="A7456">
        <v>7455</v>
      </c>
    </row>
    <row r="7457" spans="1:1" x14ac:dyDescent="0.25">
      <c r="A7457">
        <v>7456</v>
      </c>
    </row>
    <row r="7458" spans="1:1" x14ac:dyDescent="0.25">
      <c r="A7458">
        <v>7457</v>
      </c>
    </row>
    <row r="7459" spans="1:1" x14ac:dyDescent="0.25">
      <c r="A7459">
        <v>7458</v>
      </c>
    </row>
    <row r="7460" spans="1:1" x14ac:dyDescent="0.25">
      <c r="A7460">
        <v>7459</v>
      </c>
    </row>
    <row r="7461" spans="1:1" x14ac:dyDescent="0.25">
      <c r="A7461">
        <v>7460</v>
      </c>
    </row>
    <row r="7462" spans="1:1" x14ac:dyDescent="0.25">
      <c r="A7462">
        <v>7461</v>
      </c>
    </row>
    <row r="7463" spans="1:1" x14ac:dyDescent="0.25">
      <c r="A7463">
        <v>7462</v>
      </c>
    </row>
    <row r="7464" spans="1:1" x14ac:dyDescent="0.25">
      <c r="A7464">
        <v>7463</v>
      </c>
    </row>
    <row r="7465" spans="1:1" x14ac:dyDescent="0.25">
      <c r="A7465">
        <v>7464</v>
      </c>
    </row>
    <row r="7466" spans="1:1" x14ac:dyDescent="0.25">
      <c r="A7466">
        <v>7465</v>
      </c>
    </row>
    <row r="7467" spans="1:1" x14ac:dyDescent="0.25">
      <c r="A7467">
        <v>7466</v>
      </c>
    </row>
    <row r="7468" spans="1:1" x14ac:dyDescent="0.25">
      <c r="A7468">
        <v>7467</v>
      </c>
    </row>
    <row r="7469" spans="1:1" x14ac:dyDescent="0.25">
      <c r="A7469">
        <v>7468</v>
      </c>
    </row>
    <row r="7470" spans="1:1" x14ac:dyDescent="0.25">
      <c r="A7470">
        <v>7469</v>
      </c>
    </row>
    <row r="7471" spans="1:1" x14ac:dyDescent="0.25">
      <c r="A7471">
        <v>7470</v>
      </c>
    </row>
    <row r="7472" spans="1:1" x14ac:dyDescent="0.25">
      <c r="A7472">
        <v>7471</v>
      </c>
    </row>
    <row r="7473" spans="1:1" x14ac:dyDescent="0.25">
      <c r="A7473">
        <v>7472</v>
      </c>
    </row>
    <row r="7474" spans="1:1" x14ac:dyDescent="0.25">
      <c r="A7474">
        <v>7473</v>
      </c>
    </row>
    <row r="7475" spans="1:1" x14ac:dyDescent="0.25">
      <c r="A7475">
        <v>7474</v>
      </c>
    </row>
    <row r="7476" spans="1:1" x14ac:dyDescent="0.25">
      <c r="A7476">
        <v>7475</v>
      </c>
    </row>
    <row r="7477" spans="1:1" x14ac:dyDescent="0.25">
      <c r="A7477">
        <v>7476</v>
      </c>
    </row>
    <row r="7478" spans="1:1" x14ac:dyDescent="0.25">
      <c r="A7478">
        <v>7477</v>
      </c>
    </row>
    <row r="7479" spans="1:1" x14ac:dyDescent="0.25">
      <c r="A7479">
        <v>7478</v>
      </c>
    </row>
    <row r="7480" spans="1:1" x14ac:dyDescent="0.25">
      <c r="A7480">
        <v>7479</v>
      </c>
    </row>
    <row r="7481" spans="1:1" x14ac:dyDescent="0.25">
      <c r="A7481">
        <v>7480</v>
      </c>
    </row>
    <row r="7482" spans="1:1" x14ac:dyDescent="0.25">
      <c r="A7482">
        <v>7481</v>
      </c>
    </row>
    <row r="7483" spans="1:1" x14ac:dyDescent="0.25">
      <c r="A7483">
        <v>7482</v>
      </c>
    </row>
    <row r="7484" spans="1:1" x14ac:dyDescent="0.25">
      <c r="A7484">
        <v>7483</v>
      </c>
    </row>
    <row r="7485" spans="1:1" x14ac:dyDescent="0.25">
      <c r="A7485">
        <v>7484</v>
      </c>
    </row>
    <row r="7486" spans="1:1" x14ac:dyDescent="0.25">
      <c r="A7486">
        <v>7485</v>
      </c>
    </row>
    <row r="7487" spans="1:1" x14ac:dyDescent="0.25">
      <c r="A7487">
        <v>7486</v>
      </c>
    </row>
    <row r="7488" spans="1:1" x14ac:dyDescent="0.25">
      <c r="A7488">
        <v>7487</v>
      </c>
    </row>
    <row r="7489" spans="1:1" x14ac:dyDescent="0.25">
      <c r="A7489">
        <v>7488</v>
      </c>
    </row>
    <row r="7490" spans="1:1" x14ac:dyDescent="0.25">
      <c r="A7490">
        <v>7489</v>
      </c>
    </row>
    <row r="7491" spans="1:1" x14ac:dyDescent="0.25">
      <c r="A7491">
        <v>7490</v>
      </c>
    </row>
    <row r="7492" spans="1:1" x14ac:dyDescent="0.25">
      <c r="A7492">
        <v>7491</v>
      </c>
    </row>
    <row r="7493" spans="1:1" x14ac:dyDescent="0.25">
      <c r="A7493">
        <v>7492</v>
      </c>
    </row>
    <row r="7494" spans="1:1" x14ac:dyDescent="0.25">
      <c r="A7494">
        <v>7493</v>
      </c>
    </row>
    <row r="7495" spans="1:1" x14ac:dyDescent="0.25">
      <c r="A7495">
        <v>7494</v>
      </c>
    </row>
    <row r="7496" spans="1:1" x14ac:dyDescent="0.25">
      <c r="A7496">
        <v>7495</v>
      </c>
    </row>
    <row r="7497" spans="1:1" x14ac:dyDescent="0.25">
      <c r="A7497">
        <v>7496</v>
      </c>
    </row>
    <row r="7498" spans="1:1" x14ac:dyDescent="0.25">
      <c r="A7498">
        <v>7497</v>
      </c>
    </row>
    <row r="7499" spans="1:1" x14ac:dyDescent="0.25">
      <c r="A7499">
        <v>7498</v>
      </c>
    </row>
    <row r="7500" spans="1:1" x14ac:dyDescent="0.25">
      <c r="A7500">
        <v>7499</v>
      </c>
    </row>
    <row r="7501" spans="1:1" x14ac:dyDescent="0.25">
      <c r="A7501">
        <v>7500</v>
      </c>
    </row>
    <row r="7502" spans="1:1" x14ac:dyDescent="0.25">
      <c r="A7502">
        <v>7501</v>
      </c>
    </row>
    <row r="7503" spans="1:1" x14ac:dyDescent="0.25">
      <c r="A7503">
        <v>7502</v>
      </c>
    </row>
    <row r="7504" spans="1:1" x14ac:dyDescent="0.25">
      <c r="A7504">
        <v>7503</v>
      </c>
    </row>
    <row r="7505" spans="1:1" x14ac:dyDescent="0.25">
      <c r="A7505">
        <v>7504</v>
      </c>
    </row>
    <row r="7506" spans="1:1" x14ac:dyDescent="0.25">
      <c r="A7506">
        <v>7505</v>
      </c>
    </row>
    <row r="7507" spans="1:1" x14ac:dyDescent="0.25">
      <c r="A7507">
        <v>7506</v>
      </c>
    </row>
    <row r="7508" spans="1:1" x14ac:dyDescent="0.25">
      <c r="A7508">
        <v>7507</v>
      </c>
    </row>
    <row r="7509" spans="1:1" x14ac:dyDescent="0.25">
      <c r="A7509">
        <v>7508</v>
      </c>
    </row>
    <row r="7510" spans="1:1" x14ac:dyDescent="0.25">
      <c r="A7510">
        <v>7509</v>
      </c>
    </row>
    <row r="7511" spans="1:1" x14ac:dyDescent="0.25">
      <c r="A7511">
        <v>7510</v>
      </c>
    </row>
    <row r="7512" spans="1:1" x14ac:dyDescent="0.25">
      <c r="A7512">
        <v>7511</v>
      </c>
    </row>
    <row r="7513" spans="1:1" x14ac:dyDescent="0.25">
      <c r="A7513">
        <v>7512</v>
      </c>
    </row>
    <row r="7514" spans="1:1" x14ac:dyDescent="0.25">
      <c r="A7514">
        <v>7513</v>
      </c>
    </row>
    <row r="7515" spans="1:1" x14ac:dyDescent="0.25">
      <c r="A7515">
        <v>7514</v>
      </c>
    </row>
    <row r="7516" spans="1:1" x14ac:dyDescent="0.25">
      <c r="A7516">
        <v>7515</v>
      </c>
    </row>
    <row r="7517" spans="1:1" x14ac:dyDescent="0.25">
      <c r="A7517">
        <v>7516</v>
      </c>
    </row>
    <row r="7518" spans="1:1" x14ac:dyDescent="0.25">
      <c r="A7518">
        <v>7517</v>
      </c>
    </row>
    <row r="7519" spans="1:1" x14ac:dyDescent="0.25">
      <c r="A7519">
        <v>7518</v>
      </c>
    </row>
    <row r="7520" spans="1:1" x14ac:dyDescent="0.25">
      <c r="A7520">
        <v>7519</v>
      </c>
    </row>
    <row r="7521" spans="1:1" x14ac:dyDescent="0.25">
      <c r="A7521">
        <v>7520</v>
      </c>
    </row>
    <row r="7522" spans="1:1" x14ac:dyDescent="0.25">
      <c r="A7522">
        <v>7521</v>
      </c>
    </row>
    <row r="7523" spans="1:1" x14ac:dyDescent="0.25">
      <c r="A7523">
        <v>7522</v>
      </c>
    </row>
    <row r="7524" spans="1:1" x14ac:dyDescent="0.25">
      <c r="A7524">
        <v>7523</v>
      </c>
    </row>
    <row r="7525" spans="1:1" x14ac:dyDescent="0.25">
      <c r="A7525">
        <v>7524</v>
      </c>
    </row>
    <row r="7526" spans="1:1" x14ac:dyDescent="0.25">
      <c r="A7526">
        <v>7525</v>
      </c>
    </row>
    <row r="7527" spans="1:1" x14ac:dyDescent="0.25">
      <c r="A7527">
        <v>7526</v>
      </c>
    </row>
    <row r="7528" spans="1:1" x14ac:dyDescent="0.25">
      <c r="A7528">
        <v>7527</v>
      </c>
    </row>
    <row r="7529" spans="1:1" x14ac:dyDescent="0.25">
      <c r="A7529">
        <v>7528</v>
      </c>
    </row>
    <row r="7530" spans="1:1" x14ac:dyDescent="0.25">
      <c r="A7530">
        <v>7529</v>
      </c>
    </row>
    <row r="7531" spans="1:1" x14ac:dyDescent="0.25">
      <c r="A7531">
        <v>7530</v>
      </c>
    </row>
    <row r="7532" spans="1:1" x14ac:dyDescent="0.25">
      <c r="A7532">
        <v>7531</v>
      </c>
    </row>
    <row r="7533" spans="1:1" x14ac:dyDescent="0.25">
      <c r="A7533">
        <v>7532</v>
      </c>
    </row>
    <row r="7534" spans="1:1" x14ac:dyDescent="0.25">
      <c r="A7534">
        <v>7533</v>
      </c>
    </row>
    <row r="7535" spans="1:1" x14ac:dyDescent="0.25">
      <c r="A7535">
        <v>7534</v>
      </c>
    </row>
    <row r="7536" spans="1:1" x14ac:dyDescent="0.25">
      <c r="A7536">
        <v>7535</v>
      </c>
    </row>
    <row r="7537" spans="1:1" x14ac:dyDescent="0.25">
      <c r="A7537">
        <v>7536</v>
      </c>
    </row>
    <row r="7538" spans="1:1" x14ac:dyDescent="0.25">
      <c r="A7538">
        <v>7537</v>
      </c>
    </row>
    <row r="7539" spans="1:1" x14ac:dyDescent="0.25">
      <c r="A7539">
        <v>7538</v>
      </c>
    </row>
    <row r="7540" spans="1:1" x14ac:dyDescent="0.25">
      <c r="A7540">
        <v>7539</v>
      </c>
    </row>
    <row r="7541" spans="1:1" x14ac:dyDescent="0.25">
      <c r="A7541">
        <v>7540</v>
      </c>
    </row>
    <row r="7542" spans="1:1" x14ac:dyDescent="0.25">
      <c r="A7542">
        <v>7541</v>
      </c>
    </row>
    <row r="7543" spans="1:1" x14ac:dyDescent="0.25">
      <c r="A7543">
        <v>7542</v>
      </c>
    </row>
    <row r="7544" spans="1:1" x14ac:dyDescent="0.25">
      <c r="A7544">
        <v>7543</v>
      </c>
    </row>
    <row r="7545" spans="1:1" x14ac:dyDescent="0.25">
      <c r="A7545">
        <v>7544</v>
      </c>
    </row>
    <row r="7546" spans="1:1" x14ac:dyDescent="0.25">
      <c r="A7546">
        <v>7545</v>
      </c>
    </row>
    <row r="7547" spans="1:1" x14ac:dyDescent="0.25">
      <c r="A7547">
        <v>7546</v>
      </c>
    </row>
    <row r="7548" spans="1:1" x14ac:dyDescent="0.25">
      <c r="A7548">
        <v>7547</v>
      </c>
    </row>
    <row r="7549" spans="1:1" x14ac:dyDescent="0.25">
      <c r="A7549">
        <v>7548</v>
      </c>
    </row>
    <row r="7550" spans="1:1" x14ac:dyDescent="0.25">
      <c r="A7550">
        <v>7549</v>
      </c>
    </row>
    <row r="7551" spans="1:1" x14ac:dyDescent="0.25">
      <c r="A7551">
        <v>7550</v>
      </c>
    </row>
    <row r="7552" spans="1:1" x14ac:dyDescent="0.25">
      <c r="A7552">
        <v>7551</v>
      </c>
    </row>
    <row r="7553" spans="1:1" x14ac:dyDescent="0.25">
      <c r="A7553">
        <v>7552</v>
      </c>
    </row>
    <row r="7554" spans="1:1" x14ac:dyDescent="0.25">
      <c r="A7554">
        <v>7553</v>
      </c>
    </row>
    <row r="7555" spans="1:1" x14ac:dyDescent="0.25">
      <c r="A7555">
        <v>7554</v>
      </c>
    </row>
    <row r="7556" spans="1:1" x14ac:dyDescent="0.25">
      <c r="A7556">
        <v>7555</v>
      </c>
    </row>
    <row r="7557" spans="1:1" x14ac:dyDescent="0.25">
      <c r="A7557">
        <v>7556</v>
      </c>
    </row>
    <row r="7558" spans="1:1" x14ac:dyDescent="0.25">
      <c r="A7558">
        <v>7557</v>
      </c>
    </row>
    <row r="7559" spans="1:1" x14ac:dyDescent="0.25">
      <c r="A7559">
        <v>7558</v>
      </c>
    </row>
    <row r="7560" spans="1:1" x14ac:dyDescent="0.25">
      <c r="A7560">
        <v>7559</v>
      </c>
    </row>
    <row r="7561" spans="1:1" x14ac:dyDescent="0.25">
      <c r="A7561">
        <v>7560</v>
      </c>
    </row>
    <row r="7562" spans="1:1" x14ac:dyDescent="0.25">
      <c r="A7562">
        <v>7561</v>
      </c>
    </row>
    <row r="7563" spans="1:1" x14ac:dyDescent="0.25">
      <c r="A7563">
        <v>7562</v>
      </c>
    </row>
    <row r="7564" spans="1:1" x14ac:dyDescent="0.25">
      <c r="A7564">
        <v>7563</v>
      </c>
    </row>
    <row r="7565" spans="1:1" x14ac:dyDescent="0.25">
      <c r="A7565">
        <v>7564</v>
      </c>
    </row>
    <row r="7566" spans="1:1" x14ac:dyDescent="0.25">
      <c r="A7566">
        <v>7565</v>
      </c>
    </row>
    <row r="7567" spans="1:1" x14ac:dyDescent="0.25">
      <c r="A7567">
        <v>7566</v>
      </c>
    </row>
    <row r="7568" spans="1:1" x14ac:dyDescent="0.25">
      <c r="A7568">
        <v>7567</v>
      </c>
    </row>
    <row r="7569" spans="1:1" x14ac:dyDescent="0.25">
      <c r="A7569">
        <v>7568</v>
      </c>
    </row>
    <row r="7570" spans="1:1" x14ac:dyDescent="0.25">
      <c r="A7570">
        <v>7569</v>
      </c>
    </row>
    <row r="7571" spans="1:1" x14ac:dyDescent="0.25">
      <c r="A7571">
        <v>7570</v>
      </c>
    </row>
    <row r="7572" spans="1:1" x14ac:dyDescent="0.25">
      <c r="A7572">
        <v>7571</v>
      </c>
    </row>
    <row r="7573" spans="1:1" x14ac:dyDescent="0.25">
      <c r="A7573">
        <v>7572</v>
      </c>
    </row>
    <row r="7574" spans="1:1" x14ac:dyDescent="0.25">
      <c r="A7574">
        <v>7573</v>
      </c>
    </row>
    <row r="7575" spans="1:1" x14ac:dyDescent="0.25">
      <c r="A7575">
        <v>7574</v>
      </c>
    </row>
    <row r="7576" spans="1:1" x14ac:dyDescent="0.25">
      <c r="A7576">
        <v>7575</v>
      </c>
    </row>
    <row r="7577" spans="1:1" x14ac:dyDescent="0.25">
      <c r="A7577">
        <v>7576</v>
      </c>
    </row>
    <row r="7578" spans="1:1" x14ac:dyDescent="0.25">
      <c r="A7578">
        <v>7577</v>
      </c>
    </row>
    <row r="7579" spans="1:1" x14ac:dyDescent="0.25">
      <c r="A7579">
        <v>7578</v>
      </c>
    </row>
    <row r="7580" spans="1:1" x14ac:dyDescent="0.25">
      <c r="A7580">
        <v>7579</v>
      </c>
    </row>
    <row r="7581" spans="1:1" x14ac:dyDescent="0.25">
      <c r="A7581">
        <v>7580</v>
      </c>
    </row>
    <row r="7582" spans="1:1" x14ac:dyDescent="0.25">
      <c r="A7582">
        <v>7581</v>
      </c>
    </row>
    <row r="7583" spans="1:1" x14ac:dyDescent="0.25">
      <c r="A7583">
        <v>7582</v>
      </c>
    </row>
    <row r="7584" spans="1:1" x14ac:dyDescent="0.25">
      <c r="A7584">
        <v>7583</v>
      </c>
    </row>
    <row r="7585" spans="1:1" x14ac:dyDescent="0.25">
      <c r="A7585">
        <v>7584</v>
      </c>
    </row>
    <row r="7586" spans="1:1" x14ac:dyDescent="0.25">
      <c r="A7586">
        <v>7585</v>
      </c>
    </row>
    <row r="7587" spans="1:1" x14ac:dyDescent="0.25">
      <c r="A7587">
        <v>7586</v>
      </c>
    </row>
    <row r="7588" spans="1:1" x14ac:dyDescent="0.25">
      <c r="A7588">
        <v>7587</v>
      </c>
    </row>
    <row r="7589" spans="1:1" x14ac:dyDescent="0.25">
      <c r="A7589">
        <v>7588</v>
      </c>
    </row>
    <row r="7590" spans="1:1" x14ac:dyDescent="0.25">
      <c r="A7590">
        <v>7589</v>
      </c>
    </row>
    <row r="7591" spans="1:1" x14ac:dyDescent="0.25">
      <c r="A7591">
        <v>7590</v>
      </c>
    </row>
    <row r="7592" spans="1:1" x14ac:dyDescent="0.25">
      <c r="A7592">
        <v>7591</v>
      </c>
    </row>
    <row r="7593" spans="1:1" x14ac:dyDescent="0.25">
      <c r="A7593">
        <v>7592</v>
      </c>
    </row>
    <row r="7594" spans="1:1" x14ac:dyDescent="0.25">
      <c r="A7594">
        <v>7593</v>
      </c>
    </row>
    <row r="7595" spans="1:1" x14ac:dyDescent="0.25">
      <c r="A7595">
        <v>7594</v>
      </c>
    </row>
    <row r="7596" spans="1:1" x14ac:dyDescent="0.25">
      <c r="A7596">
        <v>7595</v>
      </c>
    </row>
    <row r="7597" spans="1:1" x14ac:dyDescent="0.25">
      <c r="A7597">
        <v>7596</v>
      </c>
    </row>
    <row r="7598" spans="1:1" x14ac:dyDescent="0.25">
      <c r="A7598">
        <v>7597</v>
      </c>
    </row>
    <row r="7599" spans="1:1" x14ac:dyDescent="0.25">
      <c r="A7599">
        <v>7598</v>
      </c>
    </row>
    <row r="7600" spans="1:1" x14ac:dyDescent="0.25">
      <c r="A7600">
        <v>7599</v>
      </c>
    </row>
    <row r="7601" spans="1:1" x14ac:dyDescent="0.25">
      <c r="A7601">
        <v>7600</v>
      </c>
    </row>
    <row r="7602" spans="1:1" x14ac:dyDescent="0.25">
      <c r="A7602">
        <v>7601</v>
      </c>
    </row>
    <row r="7603" spans="1:1" x14ac:dyDescent="0.25">
      <c r="A7603">
        <v>7602</v>
      </c>
    </row>
    <row r="7604" spans="1:1" x14ac:dyDescent="0.25">
      <c r="A7604">
        <v>7603</v>
      </c>
    </row>
    <row r="7605" spans="1:1" x14ac:dyDescent="0.25">
      <c r="A7605">
        <v>7604</v>
      </c>
    </row>
    <row r="7606" spans="1:1" x14ac:dyDescent="0.25">
      <c r="A7606">
        <v>7605</v>
      </c>
    </row>
    <row r="7607" spans="1:1" x14ac:dyDescent="0.25">
      <c r="A7607">
        <v>7606</v>
      </c>
    </row>
    <row r="7608" spans="1:1" x14ac:dyDescent="0.25">
      <c r="A7608">
        <v>7607</v>
      </c>
    </row>
    <row r="7609" spans="1:1" x14ac:dyDescent="0.25">
      <c r="A7609">
        <v>7608</v>
      </c>
    </row>
    <row r="7610" spans="1:1" x14ac:dyDescent="0.25">
      <c r="A7610">
        <v>7609</v>
      </c>
    </row>
    <row r="7611" spans="1:1" x14ac:dyDescent="0.25">
      <c r="A7611">
        <v>7610</v>
      </c>
    </row>
    <row r="7612" spans="1:1" x14ac:dyDescent="0.25">
      <c r="A7612">
        <v>7611</v>
      </c>
    </row>
    <row r="7613" spans="1:1" x14ac:dyDescent="0.25">
      <c r="A7613">
        <v>7612</v>
      </c>
    </row>
    <row r="7614" spans="1:1" x14ac:dyDescent="0.25">
      <c r="A7614">
        <v>7613</v>
      </c>
    </row>
    <row r="7615" spans="1:1" x14ac:dyDescent="0.25">
      <c r="A7615">
        <v>7614</v>
      </c>
    </row>
    <row r="7616" spans="1:1" x14ac:dyDescent="0.25">
      <c r="A7616">
        <v>7615</v>
      </c>
    </row>
    <row r="7617" spans="1:1" x14ac:dyDescent="0.25">
      <c r="A7617">
        <v>7616</v>
      </c>
    </row>
    <row r="7618" spans="1:1" x14ac:dyDescent="0.25">
      <c r="A7618">
        <v>7617</v>
      </c>
    </row>
    <row r="7619" spans="1:1" x14ac:dyDescent="0.25">
      <c r="A7619">
        <v>7618</v>
      </c>
    </row>
    <row r="7620" spans="1:1" x14ac:dyDescent="0.25">
      <c r="A7620">
        <v>7619</v>
      </c>
    </row>
    <row r="7621" spans="1:1" x14ac:dyDescent="0.25">
      <c r="A7621">
        <v>7620</v>
      </c>
    </row>
    <row r="7622" spans="1:1" x14ac:dyDescent="0.25">
      <c r="A7622">
        <v>7621</v>
      </c>
    </row>
    <row r="7623" spans="1:1" x14ac:dyDescent="0.25">
      <c r="A7623">
        <v>7622</v>
      </c>
    </row>
    <row r="7624" spans="1:1" x14ac:dyDescent="0.25">
      <c r="A7624">
        <v>7623</v>
      </c>
    </row>
    <row r="7625" spans="1:1" x14ac:dyDescent="0.25">
      <c r="A7625">
        <v>7624</v>
      </c>
    </row>
    <row r="7626" spans="1:1" x14ac:dyDescent="0.25">
      <c r="A7626">
        <v>7625</v>
      </c>
    </row>
    <row r="7627" spans="1:1" x14ac:dyDescent="0.25">
      <c r="A7627">
        <v>7626</v>
      </c>
    </row>
    <row r="7628" spans="1:1" x14ac:dyDescent="0.25">
      <c r="A7628">
        <v>7627</v>
      </c>
    </row>
    <row r="7629" spans="1:1" x14ac:dyDescent="0.25">
      <c r="A7629">
        <v>7628</v>
      </c>
    </row>
    <row r="7630" spans="1:1" x14ac:dyDescent="0.25">
      <c r="A7630">
        <v>7629</v>
      </c>
    </row>
    <row r="7631" spans="1:1" x14ac:dyDescent="0.25">
      <c r="A7631">
        <v>7630</v>
      </c>
    </row>
    <row r="7632" spans="1:1" x14ac:dyDescent="0.25">
      <c r="A7632">
        <v>7631</v>
      </c>
    </row>
    <row r="7633" spans="1:1" x14ac:dyDescent="0.25">
      <c r="A7633">
        <v>7632</v>
      </c>
    </row>
    <row r="7634" spans="1:1" x14ac:dyDescent="0.25">
      <c r="A7634">
        <v>7633</v>
      </c>
    </row>
    <row r="7635" spans="1:1" x14ac:dyDescent="0.25">
      <c r="A7635">
        <v>7634</v>
      </c>
    </row>
    <row r="7636" spans="1:1" x14ac:dyDescent="0.25">
      <c r="A7636">
        <v>7635</v>
      </c>
    </row>
    <row r="7637" spans="1:1" x14ac:dyDescent="0.25">
      <c r="A7637">
        <v>7636</v>
      </c>
    </row>
    <row r="7638" spans="1:1" x14ac:dyDescent="0.25">
      <c r="A7638">
        <v>7637</v>
      </c>
    </row>
    <row r="7639" spans="1:1" x14ac:dyDescent="0.25">
      <c r="A7639">
        <v>7638</v>
      </c>
    </row>
    <row r="7640" spans="1:1" x14ac:dyDescent="0.25">
      <c r="A7640">
        <v>7639</v>
      </c>
    </row>
    <row r="7641" spans="1:1" x14ac:dyDescent="0.25">
      <c r="A7641">
        <v>7640</v>
      </c>
    </row>
    <row r="7642" spans="1:1" x14ac:dyDescent="0.25">
      <c r="A7642">
        <v>7641</v>
      </c>
    </row>
    <row r="7643" spans="1:1" x14ac:dyDescent="0.25">
      <c r="A7643">
        <v>7642</v>
      </c>
    </row>
    <row r="7644" spans="1:1" x14ac:dyDescent="0.25">
      <c r="A7644">
        <v>7643</v>
      </c>
    </row>
    <row r="7645" spans="1:1" x14ac:dyDescent="0.25">
      <c r="A7645">
        <v>7644</v>
      </c>
    </row>
    <row r="7646" spans="1:1" x14ac:dyDescent="0.25">
      <c r="A7646">
        <v>7645</v>
      </c>
    </row>
    <row r="7647" spans="1:1" x14ac:dyDescent="0.25">
      <c r="A7647">
        <v>7646</v>
      </c>
    </row>
    <row r="7648" spans="1:1" x14ac:dyDescent="0.25">
      <c r="A7648">
        <v>7647</v>
      </c>
    </row>
    <row r="7649" spans="1:1" x14ac:dyDescent="0.25">
      <c r="A7649">
        <v>7648</v>
      </c>
    </row>
    <row r="7650" spans="1:1" x14ac:dyDescent="0.25">
      <c r="A7650">
        <v>7649</v>
      </c>
    </row>
    <row r="7651" spans="1:1" x14ac:dyDescent="0.25">
      <c r="A7651">
        <v>7650</v>
      </c>
    </row>
    <row r="7652" spans="1:1" x14ac:dyDescent="0.25">
      <c r="A7652">
        <v>7651</v>
      </c>
    </row>
    <row r="7653" spans="1:1" x14ac:dyDescent="0.25">
      <c r="A7653">
        <v>7652</v>
      </c>
    </row>
    <row r="7654" spans="1:1" x14ac:dyDescent="0.25">
      <c r="A7654">
        <v>7653</v>
      </c>
    </row>
    <row r="7655" spans="1:1" x14ac:dyDescent="0.25">
      <c r="A7655">
        <v>7654</v>
      </c>
    </row>
    <row r="7656" spans="1:1" x14ac:dyDescent="0.25">
      <c r="A7656">
        <v>7655</v>
      </c>
    </row>
    <row r="7657" spans="1:1" x14ac:dyDescent="0.25">
      <c r="A7657">
        <v>7656</v>
      </c>
    </row>
    <row r="7658" spans="1:1" x14ac:dyDescent="0.25">
      <c r="A7658">
        <v>7657</v>
      </c>
    </row>
    <row r="7659" spans="1:1" x14ac:dyDescent="0.25">
      <c r="A7659">
        <v>7658</v>
      </c>
    </row>
    <row r="7660" spans="1:1" x14ac:dyDescent="0.25">
      <c r="A7660">
        <v>7659</v>
      </c>
    </row>
    <row r="7661" spans="1:1" x14ac:dyDescent="0.25">
      <c r="A7661">
        <v>7660</v>
      </c>
    </row>
    <row r="7662" spans="1:1" x14ac:dyDescent="0.25">
      <c r="A7662">
        <v>7661</v>
      </c>
    </row>
    <row r="7663" spans="1:1" x14ac:dyDescent="0.25">
      <c r="A7663">
        <v>7662</v>
      </c>
    </row>
    <row r="7664" spans="1:1" x14ac:dyDescent="0.25">
      <c r="A7664">
        <v>7663</v>
      </c>
    </row>
    <row r="7665" spans="1:1" x14ac:dyDescent="0.25">
      <c r="A7665">
        <v>7664</v>
      </c>
    </row>
    <row r="7666" spans="1:1" x14ac:dyDescent="0.25">
      <c r="A7666">
        <v>7665</v>
      </c>
    </row>
    <row r="7667" spans="1:1" x14ac:dyDescent="0.25">
      <c r="A7667">
        <v>7666</v>
      </c>
    </row>
    <row r="7668" spans="1:1" x14ac:dyDescent="0.25">
      <c r="A7668">
        <v>7667</v>
      </c>
    </row>
    <row r="7669" spans="1:1" x14ac:dyDescent="0.25">
      <c r="A7669">
        <v>7668</v>
      </c>
    </row>
    <row r="7670" spans="1:1" x14ac:dyDescent="0.25">
      <c r="A7670">
        <v>7669</v>
      </c>
    </row>
    <row r="7671" spans="1:1" x14ac:dyDescent="0.25">
      <c r="A7671">
        <v>7670</v>
      </c>
    </row>
    <row r="7672" spans="1:1" x14ac:dyDescent="0.25">
      <c r="A7672">
        <v>7671</v>
      </c>
    </row>
    <row r="7673" spans="1:1" x14ac:dyDescent="0.25">
      <c r="A7673">
        <v>7672</v>
      </c>
    </row>
    <row r="7674" spans="1:1" x14ac:dyDescent="0.25">
      <c r="A7674">
        <v>7673</v>
      </c>
    </row>
    <row r="7675" spans="1:1" x14ac:dyDescent="0.25">
      <c r="A7675">
        <v>7674</v>
      </c>
    </row>
    <row r="7676" spans="1:1" x14ac:dyDescent="0.25">
      <c r="A7676">
        <v>7675</v>
      </c>
    </row>
    <row r="7677" spans="1:1" x14ac:dyDescent="0.25">
      <c r="A7677">
        <v>7676</v>
      </c>
    </row>
    <row r="7678" spans="1:1" x14ac:dyDescent="0.25">
      <c r="A7678">
        <v>7677</v>
      </c>
    </row>
    <row r="7679" spans="1:1" x14ac:dyDescent="0.25">
      <c r="A7679">
        <v>7678</v>
      </c>
    </row>
    <row r="7680" spans="1:1" x14ac:dyDescent="0.25">
      <c r="A7680">
        <v>7679</v>
      </c>
    </row>
    <row r="7681" spans="1:1" x14ac:dyDescent="0.25">
      <c r="A7681">
        <v>7680</v>
      </c>
    </row>
    <row r="7682" spans="1:1" x14ac:dyDescent="0.25">
      <c r="A7682">
        <v>7681</v>
      </c>
    </row>
    <row r="7683" spans="1:1" x14ac:dyDescent="0.25">
      <c r="A7683">
        <v>7682</v>
      </c>
    </row>
    <row r="7684" spans="1:1" x14ac:dyDescent="0.25">
      <c r="A7684">
        <v>7683</v>
      </c>
    </row>
    <row r="7685" spans="1:1" x14ac:dyDescent="0.25">
      <c r="A7685">
        <v>7684</v>
      </c>
    </row>
    <row r="7686" spans="1:1" x14ac:dyDescent="0.25">
      <c r="A7686">
        <v>7685</v>
      </c>
    </row>
    <row r="7687" spans="1:1" x14ac:dyDescent="0.25">
      <c r="A7687">
        <v>7686</v>
      </c>
    </row>
    <row r="7688" spans="1:1" x14ac:dyDescent="0.25">
      <c r="A7688">
        <v>7687</v>
      </c>
    </row>
    <row r="7689" spans="1:1" x14ac:dyDescent="0.25">
      <c r="A7689">
        <v>7688</v>
      </c>
    </row>
    <row r="7690" spans="1:1" x14ac:dyDescent="0.25">
      <c r="A7690">
        <v>7689</v>
      </c>
    </row>
    <row r="7691" spans="1:1" x14ac:dyDescent="0.25">
      <c r="A7691">
        <v>7690</v>
      </c>
    </row>
    <row r="7692" spans="1:1" x14ac:dyDescent="0.25">
      <c r="A7692">
        <v>7691</v>
      </c>
    </row>
    <row r="7693" spans="1:1" x14ac:dyDescent="0.25">
      <c r="A7693">
        <v>7692</v>
      </c>
    </row>
    <row r="7694" spans="1:1" x14ac:dyDescent="0.25">
      <c r="A7694">
        <v>7693</v>
      </c>
    </row>
    <row r="7695" spans="1:1" x14ac:dyDescent="0.25">
      <c r="A7695">
        <v>7694</v>
      </c>
    </row>
    <row r="7696" spans="1:1" x14ac:dyDescent="0.25">
      <c r="A7696">
        <v>7695</v>
      </c>
    </row>
    <row r="7697" spans="1:1" x14ac:dyDescent="0.25">
      <c r="A7697">
        <v>7696</v>
      </c>
    </row>
    <row r="7698" spans="1:1" x14ac:dyDescent="0.25">
      <c r="A7698">
        <v>7697</v>
      </c>
    </row>
    <row r="7699" spans="1:1" x14ac:dyDescent="0.25">
      <c r="A7699">
        <v>7698</v>
      </c>
    </row>
    <row r="7700" spans="1:1" x14ac:dyDescent="0.25">
      <c r="A7700">
        <v>7699</v>
      </c>
    </row>
    <row r="7701" spans="1:1" x14ac:dyDescent="0.25">
      <c r="A7701">
        <v>7700</v>
      </c>
    </row>
    <row r="7702" spans="1:1" x14ac:dyDescent="0.25">
      <c r="A7702">
        <v>7701</v>
      </c>
    </row>
    <row r="7703" spans="1:1" x14ac:dyDescent="0.25">
      <c r="A7703">
        <v>7702</v>
      </c>
    </row>
    <row r="7704" spans="1:1" x14ac:dyDescent="0.25">
      <c r="A7704">
        <v>7703</v>
      </c>
    </row>
    <row r="7705" spans="1:1" x14ac:dyDescent="0.25">
      <c r="A7705">
        <v>7704</v>
      </c>
    </row>
    <row r="7706" spans="1:1" x14ac:dyDescent="0.25">
      <c r="A7706">
        <v>7705</v>
      </c>
    </row>
    <row r="7707" spans="1:1" x14ac:dyDescent="0.25">
      <c r="A7707">
        <v>7706</v>
      </c>
    </row>
    <row r="7708" spans="1:1" x14ac:dyDescent="0.25">
      <c r="A7708">
        <v>7707</v>
      </c>
    </row>
    <row r="7709" spans="1:1" x14ac:dyDescent="0.25">
      <c r="A7709">
        <v>7708</v>
      </c>
    </row>
    <row r="7710" spans="1:1" x14ac:dyDescent="0.25">
      <c r="A7710">
        <v>7709</v>
      </c>
    </row>
    <row r="7711" spans="1:1" x14ac:dyDescent="0.25">
      <c r="A7711">
        <v>7710</v>
      </c>
    </row>
    <row r="7712" spans="1:1" x14ac:dyDescent="0.25">
      <c r="A7712">
        <v>7711</v>
      </c>
    </row>
    <row r="7713" spans="1:1" x14ac:dyDescent="0.25">
      <c r="A7713">
        <v>7712</v>
      </c>
    </row>
    <row r="7714" spans="1:1" x14ac:dyDescent="0.25">
      <c r="A7714">
        <v>7713</v>
      </c>
    </row>
    <row r="7715" spans="1:1" x14ac:dyDescent="0.25">
      <c r="A7715">
        <v>7714</v>
      </c>
    </row>
    <row r="7716" spans="1:1" x14ac:dyDescent="0.25">
      <c r="A7716">
        <v>7715</v>
      </c>
    </row>
    <row r="7717" spans="1:1" x14ac:dyDescent="0.25">
      <c r="A7717">
        <v>7716</v>
      </c>
    </row>
    <row r="7718" spans="1:1" x14ac:dyDescent="0.25">
      <c r="A7718">
        <v>7717</v>
      </c>
    </row>
    <row r="7719" spans="1:1" x14ac:dyDescent="0.25">
      <c r="A7719">
        <v>7718</v>
      </c>
    </row>
    <row r="7720" spans="1:1" x14ac:dyDescent="0.25">
      <c r="A7720">
        <v>7719</v>
      </c>
    </row>
    <row r="7721" spans="1:1" x14ac:dyDescent="0.25">
      <c r="A7721">
        <v>7720</v>
      </c>
    </row>
    <row r="7722" spans="1:1" x14ac:dyDescent="0.25">
      <c r="A7722">
        <v>7721</v>
      </c>
    </row>
    <row r="7723" spans="1:1" x14ac:dyDescent="0.25">
      <c r="A7723">
        <v>7722</v>
      </c>
    </row>
    <row r="7724" spans="1:1" x14ac:dyDescent="0.25">
      <c r="A7724">
        <v>7723</v>
      </c>
    </row>
    <row r="7725" spans="1:1" x14ac:dyDescent="0.25">
      <c r="A7725">
        <v>7724</v>
      </c>
    </row>
    <row r="7726" spans="1:1" x14ac:dyDescent="0.25">
      <c r="A7726">
        <v>7725</v>
      </c>
    </row>
    <row r="7727" spans="1:1" x14ac:dyDescent="0.25">
      <c r="A7727">
        <v>7726</v>
      </c>
    </row>
    <row r="7728" spans="1:1" x14ac:dyDescent="0.25">
      <c r="A7728">
        <v>7727</v>
      </c>
    </row>
    <row r="7729" spans="1:1" x14ac:dyDescent="0.25">
      <c r="A7729">
        <v>7728</v>
      </c>
    </row>
    <row r="7730" spans="1:1" x14ac:dyDescent="0.25">
      <c r="A7730">
        <v>7729</v>
      </c>
    </row>
    <row r="7731" spans="1:1" x14ac:dyDescent="0.25">
      <c r="A7731">
        <v>7730</v>
      </c>
    </row>
    <row r="7732" spans="1:1" x14ac:dyDescent="0.25">
      <c r="A7732">
        <v>7731</v>
      </c>
    </row>
    <row r="7733" spans="1:1" x14ac:dyDescent="0.25">
      <c r="A7733">
        <v>7732</v>
      </c>
    </row>
    <row r="7734" spans="1:1" x14ac:dyDescent="0.25">
      <c r="A7734">
        <v>7733</v>
      </c>
    </row>
    <row r="7735" spans="1:1" x14ac:dyDescent="0.25">
      <c r="A7735">
        <v>7734</v>
      </c>
    </row>
    <row r="7736" spans="1:1" x14ac:dyDescent="0.25">
      <c r="A7736">
        <v>7735</v>
      </c>
    </row>
    <row r="7737" spans="1:1" x14ac:dyDescent="0.25">
      <c r="A7737">
        <v>7736</v>
      </c>
    </row>
    <row r="7738" spans="1:1" x14ac:dyDescent="0.25">
      <c r="A7738">
        <v>7737</v>
      </c>
    </row>
    <row r="7739" spans="1:1" x14ac:dyDescent="0.25">
      <c r="A7739">
        <v>7738</v>
      </c>
    </row>
    <row r="7740" spans="1:1" x14ac:dyDescent="0.25">
      <c r="A7740">
        <v>7739</v>
      </c>
    </row>
    <row r="7741" spans="1:1" x14ac:dyDescent="0.25">
      <c r="A7741">
        <v>7740</v>
      </c>
    </row>
    <row r="7742" spans="1:1" x14ac:dyDescent="0.25">
      <c r="A7742">
        <v>7741</v>
      </c>
    </row>
    <row r="7743" spans="1:1" x14ac:dyDescent="0.25">
      <c r="A7743">
        <v>7742</v>
      </c>
    </row>
    <row r="7744" spans="1:1" x14ac:dyDescent="0.25">
      <c r="A7744">
        <v>7743</v>
      </c>
    </row>
    <row r="7745" spans="1:1" x14ac:dyDescent="0.25">
      <c r="A7745">
        <v>7744</v>
      </c>
    </row>
    <row r="7746" spans="1:1" x14ac:dyDescent="0.25">
      <c r="A7746">
        <v>7745</v>
      </c>
    </row>
    <row r="7747" spans="1:1" x14ac:dyDescent="0.25">
      <c r="A7747">
        <v>7746</v>
      </c>
    </row>
    <row r="7748" spans="1:1" x14ac:dyDescent="0.25">
      <c r="A7748">
        <v>7747</v>
      </c>
    </row>
    <row r="7749" spans="1:1" x14ac:dyDescent="0.25">
      <c r="A7749">
        <v>7748</v>
      </c>
    </row>
    <row r="7750" spans="1:1" x14ac:dyDescent="0.25">
      <c r="A7750">
        <v>7749</v>
      </c>
    </row>
    <row r="7751" spans="1:1" x14ac:dyDescent="0.25">
      <c r="A7751">
        <v>7750</v>
      </c>
    </row>
    <row r="7752" spans="1:1" x14ac:dyDescent="0.25">
      <c r="A7752">
        <v>7751</v>
      </c>
    </row>
    <row r="7753" spans="1:1" x14ac:dyDescent="0.25">
      <c r="A7753">
        <v>7752</v>
      </c>
    </row>
    <row r="7754" spans="1:1" x14ac:dyDescent="0.25">
      <c r="A7754">
        <v>7753</v>
      </c>
    </row>
    <row r="7755" spans="1:1" x14ac:dyDescent="0.25">
      <c r="A7755">
        <v>7754</v>
      </c>
    </row>
    <row r="7756" spans="1:1" x14ac:dyDescent="0.25">
      <c r="A7756">
        <v>7755</v>
      </c>
    </row>
    <row r="7757" spans="1:1" x14ac:dyDescent="0.25">
      <c r="A7757">
        <v>7756</v>
      </c>
    </row>
    <row r="7758" spans="1:1" x14ac:dyDescent="0.25">
      <c r="A7758">
        <v>7757</v>
      </c>
    </row>
    <row r="7759" spans="1:1" x14ac:dyDescent="0.25">
      <c r="A7759">
        <v>7758</v>
      </c>
    </row>
    <row r="7760" spans="1:1" x14ac:dyDescent="0.25">
      <c r="A7760">
        <v>7759</v>
      </c>
    </row>
    <row r="7761" spans="1:1" x14ac:dyDescent="0.25">
      <c r="A7761">
        <v>7760</v>
      </c>
    </row>
    <row r="7762" spans="1:1" x14ac:dyDescent="0.25">
      <c r="A7762">
        <v>7761</v>
      </c>
    </row>
    <row r="7763" spans="1:1" x14ac:dyDescent="0.25">
      <c r="A7763">
        <v>7762</v>
      </c>
    </row>
    <row r="7764" spans="1:1" x14ac:dyDescent="0.25">
      <c r="A7764">
        <v>7763</v>
      </c>
    </row>
    <row r="7765" spans="1:1" x14ac:dyDescent="0.25">
      <c r="A7765">
        <v>7764</v>
      </c>
    </row>
    <row r="7766" spans="1:1" x14ac:dyDescent="0.25">
      <c r="A7766">
        <v>7765</v>
      </c>
    </row>
    <row r="7767" spans="1:1" x14ac:dyDescent="0.25">
      <c r="A7767">
        <v>7766</v>
      </c>
    </row>
    <row r="7768" spans="1:1" x14ac:dyDescent="0.25">
      <c r="A7768">
        <v>7767</v>
      </c>
    </row>
    <row r="7769" spans="1:1" x14ac:dyDescent="0.25">
      <c r="A7769">
        <v>7768</v>
      </c>
    </row>
    <row r="7770" spans="1:1" x14ac:dyDescent="0.25">
      <c r="A7770">
        <v>7769</v>
      </c>
    </row>
    <row r="7771" spans="1:1" x14ac:dyDescent="0.25">
      <c r="A7771">
        <v>7770</v>
      </c>
    </row>
    <row r="7772" spans="1:1" x14ac:dyDescent="0.25">
      <c r="A7772">
        <v>7771</v>
      </c>
    </row>
    <row r="7773" spans="1:1" x14ac:dyDescent="0.25">
      <c r="A7773">
        <v>7772</v>
      </c>
    </row>
    <row r="7774" spans="1:1" x14ac:dyDescent="0.25">
      <c r="A7774">
        <v>7773</v>
      </c>
    </row>
    <row r="7775" spans="1:1" x14ac:dyDescent="0.25">
      <c r="A7775">
        <v>7774</v>
      </c>
    </row>
    <row r="7776" spans="1:1" x14ac:dyDescent="0.25">
      <c r="A7776">
        <v>7775</v>
      </c>
    </row>
    <row r="7777" spans="1:1" x14ac:dyDescent="0.25">
      <c r="A7777">
        <v>7776</v>
      </c>
    </row>
    <row r="7778" spans="1:1" x14ac:dyDescent="0.25">
      <c r="A7778">
        <v>7777</v>
      </c>
    </row>
    <row r="7779" spans="1:1" x14ac:dyDescent="0.25">
      <c r="A7779">
        <v>7778</v>
      </c>
    </row>
    <row r="7780" spans="1:1" x14ac:dyDescent="0.25">
      <c r="A7780">
        <v>7779</v>
      </c>
    </row>
    <row r="7781" spans="1:1" x14ac:dyDescent="0.25">
      <c r="A7781">
        <v>7780</v>
      </c>
    </row>
    <row r="7782" spans="1:1" x14ac:dyDescent="0.25">
      <c r="A7782">
        <v>7781</v>
      </c>
    </row>
    <row r="7783" spans="1:1" x14ac:dyDescent="0.25">
      <c r="A7783">
        <v>7782</v>
      </c>
    </row>
    <row r="7784" spans="1:1" x14ac:dyDescent="0.25">
      <c r="A7784">
        <v>7783</v>
      </c>
    </row>
    <row r="7785" spans="1:1" x14ac:dyDescent="0.25">
      <c r="A7785">
        <v>7784</v>
      </c>
    </row>
    <row r="7786" spans="1:1" x14ac:dyDescent="0.25">
      <c r="A7786">
        <v>7785</v>
      </c>
    </row>
    <row r="7787" spans="1:1" x14ac:dyDescent="0.25">
      <c r="A7787">
        <v>7786</v>
      </c>
    </row>
    <row r="7788" spans="1:1" x14ac:dyDescent="0.25">
      <c r="A7788">
        <v>7787</v>
      </c>
    </row>
    <row r="7789" spans="1:1" x14ac:dyDescent="0.25">
      <c r="A7789">
        <v>7788</v>
      </c>
    </row>
    <row r="7790" spans="1:1" x14ac:dyDescent="0.25">
      <c r="A7790">
        <v>7789</v>
      </c>
    </row>
    <row r="7791" spans="1:1" x14ac:dyDescent="0.25">
      <c r="A7791">
        <v>7790</v>
      </c>
    </row>
    <row r="7792" spans="1:1" x14ac:dyDescent="0.25">
      <c r="A7792">
        <v>7791</v>
      </c>
    </row>
    <row r="7793" spans="1:1" x14ac:dyDescent="0.25">
      <c r="A7793">
        <v>7792</v>
      </c>
    </row>
    <row r="7794" spans="1:1" x14ac:dyDescent="0.25">
      <c r="A7794">
        <v>7793</v>
      </c>
    </row>
    <row r="7795" spans="1:1" x14ac:dyDescent="0.25">
      <c r="A7795">
        <v>7794</v>
      </c>
    </row>
    <row r="7796" spans="1:1" x14ac:dyDescent="0.25">
      <c r="A7796">
        <v>7795</v>
      </c>
    </row>
    <row r="7797" spans="1:1" x14ac:dyDescent="0.25">
      <c r="A7797">
        <v>7796</v>
      </c>
    </row>
    <row r="7798" spans="1:1" x14ac:dyDescent="0.25">
      <c r="A7798">
        <v>7797</v>
      </c>
    </row>
    <row r="7799" spans="1:1" x14ac:dyDescent="0.25">
      <c r="A7799">
        <v>7798</v>
      </c>
    </row>
    <row r="7800" spans="1:1" x14ac:dyDescent="0.25">
      <c r="A7800">
        <v>7799</v>
      </c>
    </row>
    <row r="7801" spans="1:1" x14ac:dyDescent="0.25">
      <c r="A7801">
        <v>7800</v>
      </c>
    </row>
    <row r="7802" spans="1:1" x14ac:dyDescent="0.25">
      <c r="A7802">
        <v>7801</v>
      </c>
    </row>
    <row r="7803" spans="1:1" x14ac:dyDescent="0.25">
      <c r="A7803">
        <v>7802</v>
      </c>
    </row>
    <row r="7804" spans="1:1" x14ac:dyDescent="0.25">
      <c r="A7804">
        <v>7803</v>
      </c>
    </row>
    <row r="7805" spans="1:1" x14ac:dyDescent="0.25">
      <c r="A7805">
        <v>7804</v>
      </c>
    </row>
    <row r="7806" spans="1:1" x14ac:dyDescent="0.25">
      <c r="A7806">
        <v>7805</v>
      </c>
    </row>
    <row r="7807" spans="1:1" x14ac:dyDescent="0.25">
      <c r="A7807">
        <v>7806</v>
      </c>
    </row>
    <row r="7808" spans="1:1" x14ac:dyDescent="0.25">
      <c r="A7808">
        <v>7807</v>
      </c>
    </row>
    <row r="7809" spans="1:1" x14ac:dyDescent="0.25">
      <c r="A7809">
        <v>7808</v>
      </c>
    </row>
    <row r="7810" spans="1:1" x14ac:dyDescent="0.25">
      <c r="A7810">
        <v>7809</v>
      </c>
    </row>
    <row r="7811" spans="1:1" x14ac:dyDescent="0.25">
      <c r="A7811">
        <v>7810</v>
      </c>
    </row>
    <row r="7812" spans="1:1" x14ac:dyDescent="0.25">
      <c r="A7812">
        <v>7811</v>
      </c>
    </row>
    <row r="7813" spans="1:1" x14ac:dyDescent="0.25">
      <c r="A7813">
        <v>7812</v>
      </c>
    </row>
    <row r="7814" spans="1:1" x14ac:dyDescent="0.25">
      <c r="A7814">
        <v>7813</v>
      </c>
    </row>
    <row r="7815" spans="1:1" x14ac:dyDescent="0.25">
      <c r="A7815">
        <v>7814</v>
      </c>
    </row>
    <row r="7816" spans="1:1" x14ac:dyDescent="0.25">
      <c r="A7816">
        <v>7815</v>
      </c>
    </row>
    <row r="7817" spans="1:1" x14ac:dyDescent="0.25">
      <c r="A7817">
        <v>7816</v>
      </c>
    </row>
    <row r="7818" spans="1:1" x14ac:dyDescent="0.25">
      <c r="A7818">
        <v>7817</v>
      </c>
    </row>
    <row r="7819" spans="1:1" x14ac:dyDescent="0.25">
      <c r="A7819">
        <v>7818</v>
      </c>
    </row>
    <row r="7820" spans="1:1" x14ac:dyDescent="0.25">
      <c r="A7820">
        <v>7819</v>
      </c>
    </row>
    <row r="7821" spans="1:1" x14ac:dyDescent="0.25">
      <c r="A7821">
        <v>7820</v>
      </c>
    </row>
    <row r="7822" spans="1:1" x14ac:dyDescent="0.25">
      <c r="A7822">
        <v>7821</v>
      </c>
    </row>
    <row r="7823" spans="1:1" x14ac:dyDescent="0.25">
      <c r="A7823">
        <v>7822</v>
      </c>
    </row>
    <row r="7824" spans="1:1" x14ac:dyDescent="0.25">
      <c r="A7824">
        <v>7823</v>
      </c>
    </row>
    <row r="7825" spans="1:1" x14ac:dyDescent="0.25">
      <c r="A7825">
        <v>7824</v>
      </c>
    </row>
    <row r="7826" spans="1:1" x14ac:dyDescent="0.25">
      <c r="A7826">
        <v>7825</v>
      </c>
    </row>
    <row r="7827" spans="1:1" x14ac:dyDescent="0.25">
      <c r="A7827">
        <v>7826</v>
      </c>
    </row>
    <row r="7828" spans="1:1" x14ac:dyDescent="0.25">
      <c r="A7828">
        <v>7827</v>
      </c>
    </row>
    <row r="7829" spans="1:1" x14ac:dyDescent="0.25">
      <c r="A7829">
        <v>7828</v>
      </c>
    </row>
    <row r="7830" spans="1:1" x14ac:dyDescent="0.25">
      <c r="A7830">
        <v>7829</v>
      </c>
    </row>
    <row r="7831" spans="1:1" x14ac:dyDescent="0.25">
      <c r="A7831">
        <v>7830</v>
      </c>
    </row>
    <row r="7832" spans="1:1" x14ac:dyDescent="0.25">
      <c r="A7832">
        <v>7831</v>
      </c>
    </row>
    <row r="7833" spans="1:1" x14ac:dyDescent="0.25">
      <c r="A7833">
        <v>7832</v>
      </c>
    </row>
    <row r="7834" spans="1:1" x14ac:dyDescent="0.25">
      <c r="A7834">
        <v>7833</v>
      </c>
    </row>
    <row r="7835" spans="1:1" x14ac:dyDescent="0.25">
      <c r="A7835">
        <v>7834</v>
      </c>
    </row>
    <row r="7836" spans="1:1" x14ac:dyDescent="0.25">
      <c r="A7836">
        <v>7835</v>
      </c>
    </row>
    <row r="7837" spans="1:1" x14ac:dyDescent="0.25">
      <c r="A7837">
        <v>7836</v>
      </c>
    </row>
    <row r="7838" spans="1:1" x14ac:dyDescent="0.25">
      <c r="A7838">
        <v>7837</v>
      </c>
    </row>
    <row r="7839" spans="1:1" x14ac:dyDescent="0.25">
      <c r="A7839">
        <v>7838</v>
      </c>
    </row>
    <row r="7840" spans="1:1" x14ac:dyDescent="0.25">
      <c r="A7840">
        <v>7839</v>
      </c>
    </row>
    <row r="7841" spans="1:1" x14ac:dyDescent="0.25">
      <c r="A7841">
        <v>7840</v>
      </c>
    </row>
    <row r="7842" spans="1:1" x14ac:dyDescent="0.25">
      <c r="A7842">
        <v>7841</v>
      </c>
    </row>
    <row r="7843" spans="1:1" x14ac:dyDescent="0.25">
      <c r="A7843">
        <v>7842</v>
      </c>
    </row>
    <row r="7844" spans="1:1" x14ac:dyDescent="0.25">
      <c r="A7844">
        <v>7843</v>
      </c>
    </row>
    <row r="7845" spans="1:1" x14ac:dyDescent="0.25">
      <c r="A7845">
        <v>7844</v>
      </c>
    </row>
    <row r="7846" spans="1:1" x14ac:dyDescent="0.25">
      <c r="A7846">
        <v>7845</v>
      </c>
    </row>
    <row r="7847" spans="1:1" x14ac:dyDescent="0.25">
      <c r="A7847">
        <v>7846</v>
      </c>
    </row>
    <row r="7848" spans="1:1" x14ac:dyDescent="0.25">
      <c r="A7848">
        <v>7847</v>
      </c>
    </row>
    <row r="7849" spans="1:1" x14ac:dyDescent="0.25">
      <c r="A7849">
        <v>7848</v>
      </c>
    </row>
    <row r="7850" spans="1:1" x14ac:dyDescent="0.25">
      <c r="A7850">
        <v>7849</v>
      </c>
    </row>
    <row r="7851" spans="1:1" x14ac:dyDescent="0.25">
      <c r="A7851">
        <v>7850</v>
      </c>
    </row>
    <row r="7852" spans="1:1" x14ac:dyDescent="0.25">
      <c r="A7852">
        <v>7851</v>
      </c>
    </row>
    <row r="7853" spans="1:1" x14ac:dyDescent="0.25">
      <c r="A7853">
        <v>7852</v>
      </c>
    </row>
    <row r="7854" spans="1:1" x14ac:dyDescent="0.25">
      <c r="A7854">
        <v>7853</v>
      </c>
    </row>
    <row r="7855" spans="1:1" x14ac:dyDescent="0.25">
      <c r="A7855">
        <v>7854</v>
      </c>
    </row>
    <row r="7856" spans="1:1" x14ac:dyDescent="0.25">
      <c r="A7856">
        <v>7855</v>
      </c>
    </row>
    <row r="7857" spans="1:1" x14ac:dyDescent="0.25">
      <c r="A7857">
        <v>7856</v>
      </c>
    </row>
    <row r="7858" spans="1:1" x14ac:dyDescent="0.25">
      <c r="A7858">
        <v>7857</v>
      </c>
    </row>
    <row r="7859" spans="1:1" x14ac:dyDescent="0.25">
      <c r="A7859">
        <v>7858</v>
      </c>
    </row>
    <row r="7860" spans="1:1" x14ac:dyDescent="0.25">
      <c r="A7860">
        <v>7859</v>
      </c>
    </row>
    <row r="7861" spans="1:1" x14ac:dyDescent="0.25">
      <c r="A7861">
        <v>7860</v>
      </c>
    </row>
    <row r="7862" spans="1:1" x14ac:dyDescent="0.25">
      <c r="A7862">
        <v>7861</v>
      </c>
    </row>
    <row r="7863" spans="1:1" x14ac:dyDescent="0.25">
      <c r="A7863">
        <v>7862</v>
      </c>
    </row>
    <row r="7864" spans="1:1" x14ac:dyDescent="0.25">
      <c r="A7864">
        <v>7863</v>
      </c>
    </row>
    <row r="7865" spans="1:1" x14ac:dyDescent="0.25">
      <c r="A7865">
        <v>7864</v>
      </c>
    </row>
    <row r="7866" spans="1:1" x14ac:dyDescent="0.25">
      <c r="A7866">
        <v>7865</v>
      </c>
    </row>
    <row r="7867" spans="1:1" x14ac:dyDescent="0.25">
      <c r="A7867">
        <v>7866</v>
      </c>
    </row>
    <row r="7868" spans="1:1" x14ac:dyDescent="0.25">
      <c r="A7868">
        <v>7867</v>
      </c>
    </row>
    <row r="7869" spans="1:1" x14ac:dyDescent="0.25">
      <c r="A7869">
        <v>7868</v>
      </c>
    </row>
    <row r="7870" spans="1:1" x14ac:dyDescent="0.25">
      <c r="A7870">
        <v>7869</v>
      </c>
    </row>
    <row r="7871" spans="1:1" x14ac:dyDescent="0.25">
      <c r="A7871">
        <v>7870</v>
      </c>
    </row>
    <row r="7872" spans="1:1" x14ac:dyDescent="0.25">
      <c r="A7872">
        <v>7871</v>
      </c>
    </row>
    <row r="7873" spans="1:1" x14ac:dyDescent="0.25">
      <c r="A7873">
        <v>7872</v>
      </c>
    </row>
    <row r="7874" spans="1:1" x14ac:dyDescent="0.25">
      <c r="A7874">
        <v>7873</v>
      </c>
    </row>
    <row r="7875" spans="1:1" x14ac:dyDescent="0.25">
      <c r="A7875">
        <v>7874</v>
      </c>
    </row>
    <row r="7876" spans="1:1" x14ac:dyDescent="0.25">
      <c r="A7876">
        <v>7875</v>
      </c>
    </row>
    <row r="7877" spans="1:1" x14ac:dyDescent="0.25">
      <c r="A7877">
        <v>7876</v>
      </c>
    </row>
    <row r="7878" spans="1:1" x14ac:dyDescent="0.25">
      <c r="A7878">
        <v>7877</v>
      </c>
    </row>
    <row r="7879" spans="1:1" x14ac:dyDescent="0.25">
      <c r="A7879">
        <v>7878</v>
      </c>
    </row>
    <row r="7880" spans="1:1" x14ac:dyDescent="0.25">
      <c r="A7880">
        <v>7879</v>
      </c>
    </row>
    <row r="7881" spans="1:1" x14ac:dyDescent="0.25">
      <c r="A7881">
        <v>7880</v>
      </c>
    </row>
    <row r="7882" spans="1:1" x14ac:dyDescent="0.25">
      <c r="A7882">
        <v>7881</v>
      </c>
    </row>
    <row r="7883" spans="1:1" x14ac:dyDescent="0.25">
      <c r="A7883">
        <v>7882</v>
      </c>
    </row>
    <row r="7884" spans="1:1" x14ac:dyDescent="0.25">
      <c r="A7884">
        <v>7883</v>
      </c>
    </row>
    <row r="7885" spans="1:1" x14ac:dyDescent="0.25">
      <c r="A7885">
        <v>7884</v>
      </c>
    </row>
    <row r="7886" spans="1:1" x14ac:dyDescent="0.25">
      <c r="A7886">
        <v>7885</v>
      </c>
    </row>
    <row r="7887" spans="1:1" x14ac:dyDescent="0.25">
      <c r="A7887">
        <v>7886</v>
      </c>
    </row>
    <row r="7888" spans="1:1" x14ac:dyDescent="0.25">
      <c r="A7888">
        <v>7887</v>
      </c>
    </row>
    <row r="7889" spans="1:1" x14ac:dyDescent="0.25">
      <c r="A7889">
        <v>7888</v>
      </c>
    </row>
    <row r="7890" spans="1:1" x14ac:dyDescent="0.25">
      <c r="A7890">
        <v>7889</v>
      </c>
    </row>
    <row r="7891" spans="1:1" x14ac:dyDescent="0.25">
      <c r="A7891">
        <v>7890</v>
      </c>
    </row>
    <row r="7892" spans="1:1" x14ac:dyDescent="0.25">
      <c r="A7892">
        <v>7891</v>
      </c>
    </row>
    <row r="7893" spans="1:1" x14ac:dyDescent="0.25">
      <c r="A7893">
        <v>7892</v>
      </c>
    </row>
    <row r="7894" spans="1:1" x14ac:dyDescent="0.25">
      <c r="A7894">
        <v>7893</v>
      </c>
    </row>
    <row r="7895" spans="1:1" x14ac:dyDescent="0.25">
      <c r="A7895">
        <v>7894</v>
      </c>
    </row>
    <row r="7896" spans="1:1" x14ac:dyDescent="0.25">
      <c r="A7896">
        <v>7895</v>
      </c>
    </row>
    <row r="7897" spans="1:1" x14ac:dyDescent="0.25">
      <c r="A7897">
        <v>7896</v>
      </c>
    </row>
    <row r="7898" spans="1:1" x14ac:dyDescent="0.25">
      <c r="A7898">
        <v>7897</v>
      </c>
    </row>
    <row r="7899" spans="1:1" x14ac:dyDescent="0.25">
      <c r="A7899">
        <v>7898</v>
      </c>
    </row>
    <row r="7900" spans="1:1" x14ac:dyDescent="0.25">
      <c r="A7900">
        <v>7899</v>
      </c>
    </row>
    <row r="7901" spans="1:1" x14ac:dyDescent="0.25">
      <c r="A7901">
        <v>7900</v>
      </c>
    </row>
    <row r="7902" spans="1:1" x14ac:dyDescent="0.25">
      <c r="A7902">
        <v>7901</v>
      </c>
    </row>
    <row r="7903" spans="1:1" x14ac:dyDescent="0.25">
      <c r="A7903">
        <v>7902</v>
      </c>
    </row>
    <row r="7904" spans="1:1" x14ac:dyDescent="0.25">
      <c r="A7904">
        <v>7903</v>
      </c>
    </row>
    <row r="7905" spans="1:1" x14ac:dyDescent="0.25">
      <c r="A7905">
        <v>7904</v>
      </c>
    </row>
    <row r="7906" spans="1:1" x14ac:dyDescent="0.25">
      <c r="A7906">
        <v>7905</v>
      </c>
    </row>
    <row r="7907" spans="1:1" x14ac:dyDescent="0.25">
      <c r="A7907">
        <v>7906</v>
      </c>
    </row>
    <row r="7908" spans="1:1" x14ac:dyDescent="0.25">
      <c r="A7908">
        <v>7907</v>
      </c>
    </row>
    <row r="7909" spans="1:1" x14ac:dyDescent="0.25">
      <c r="A7909">
        <v>7908</v>
      </c>
    </row>
    <row r="7910" spans="1:1" x14ac:dyDescent="0.25">
      <c r="A7910">
        <v>7909</v>
      </c>
    </row>
    <row r="7911" spans="1:1" x14ac:dyDescent="0.25">
      <c r="A7911">
        <v>7910</v>
      </c>
    </row>
    <row r="7912" spans="1:1" x14ac:dyDescent="0.25">
      <c r="A7912">
        <v>7911</v>
      </c>
    </row>
    <row r="7913" spans="1:1" x14ac:dyDescent="0.25">
      <c r="A7913">
        <v>7912</v>
      </c>
    </row>
    <row r="7914" spans="1:1" x14ac:dyDescent="0.25">
      <c r="A7914">
        <v>7913</v>
      </c>
    </row>
    <row r="7915" spans="1:1" x14ac:dyDescent="0.25">
      <c r="A7915">
        <v>7914</v>
      </c>
    </row>
    <row r="7916" spans="1:1" x14ac:dyDescent="0.25">
      <c r="A7916">
        <v>7915</v>
      </c>
    </row>
    <row r="7917" spans="1:1" x14ac:dyDescent="0.25">
      <c r="A7917">
        <v>7916</v>
      </c>
    </row>
    <row r="7918" spans="1:1" x14ac:dyDescent="0.25">
      <c r="A7918">
        <v>7917</v>
      </c>
    </row>
    <row r="7919" spans="1:1" x14ac:dyDescent="0.25">
      <c r="A7919">
        <v>7918</v>
      </c>
    </row>
    <row r="7920" spans="1:1" x14ac:dyDescent="0.25">
      <c r="A7920">
        <v>7919</v>
      </c>
    </row>
    <row r="7921" spans="1:1" x14ac:dyDescent="0.25">
      <c r="A7921">
        <v>7920</v>
      </c>
    </row>
    <row r="7922" spans="1:1" x14ac:dyDescent="0.25">
      <c r="A7922">
        <v>7921</v>
      </c>
    </row>
    <row r="7923" spans="1:1" x14ac:dyDescent="0.25">
      <c r="A7923">
        <v>7922</v>
      </c>
    </row>
    <row r="7924" spans="1:1" x14ac:dyDescent="0.25">
      <c r="A7924">
        <v>7923</v>
      </c>
    </row>
    <row r="7925" spans="1:1" x14ac:dyDescent="0.25">
      <c r="A7925">
        <v>7924</v>
      </c>
    </row>
    <row r="7926" spans="1:1" x14ac:dyDescent="0.25">
      <c r="A7926">
        <v>7925</v>
      </c>
    </row>
    <row r="7927" spans="1:1" x14ac:dyDescent="0.25">
      <c r="A7927">
        <v>7926</v>
      </c>
    </row>
    <row r="7928" spans="1:1" x14ac:dyDescent="0.25">
      <c r="A7928">
        <v>7927</v>
      </c>
    </row>
    <row r="7929" spans="1:1" x14ac:dyDescent="0.25">
      <c r="A7929">
        <v>7928</v>
      </c>
    </row>
    <row r="7930" spans="1:1" x14ac:dyDescent="0.25">
      <c r="A7930">
        <v>7929</v>
      </c>
    </row>
    <row r="7931" spans="1:1" x14ac:dyDescent="0.25">
      <c r="A7931">
        <v>7930</v>
      </c>
    </row>
    <row r="7932" spans="1:1" x14ac:dyDescent="0.25">
      <c r="A7932">
        <v>7931</v>
      </c>
    </row>
    <row r="7933" spans="1:1" x14ac:dyDescent="0.25">
      <c r="A7933">
        <v>7932</v>
      </c>
    </row>
    <row r="7934" spans="1:1" x14ac:dyDescent="0.25">
      <c r="A7934">
        <v>7933</v>
      </c>
    </row>
    <row r="7935" spans="1:1" x14ac:dyDescent="0.25">
      <c r="A7935">
        <v>7934</v>
      </c>
    </row>
    <row r="7936" spans="1:1" x14ac:dyDescent="0.25">
      <c r="A7936">
        <v>7935</v>
      </c>
    </row>
    <row r="7937" spans="1:1" x14ac:dyDescent="0.25">
      <c r="A7937">
        <v>7936</v>
      </c>
    </row>
    <row r="7938" spans="1:1" x14ac:dyDescent="0.25">
      <c r="A7938">
        <v>7937</v>
      </c>
    </row>
    <row r="7939" spans="1:1" x14ac:dyDescent="0.25">
      <c r="A7939">
        <v>7938</v>
      </c>
    </row>
    <row r="7940" spans="1:1" x14ac:dyDescent="0.25">
      <c r="A7940">
        <v>7939</v>
      </c>
    </row>
    <row r="7941" spans="1:1" x14ac:dyDescent="0.25">
      <c r="A7941">
        <v>7940</v>
      </c>
    </row>
    <row r="7942" spans="1:1" x14ac:dyDescent="0.25">
      <c r="A7942">
        <v>7941</v>
      </c>
    </row>
    <row r="7943" spans="1:1" x14ac:dyDescent="0.25">
      <c r="A7943">
        <v>7942</v>
      </c>
    </row>
    <row r="7944" spans="1:1" x14ac:dyDescent="0.25">
      <c r="A7944">
        <v>7943</v>
      </c>
    </row>
    <row r="7945" spans="1:1" x14ac:dyDescent="0.25">
      <c r="A7945">
        <v>7944</v>
      </c>
    </row>
    <row r="7946" spans="1:1" x14ac:dyDescent="0.25">
      <c r="A7946">
        <v>7945</v>
      </c>
    </row>
    <row r="7947" spans="1:1" x14ac:dyDescent="0.25">
      <c r="A7947">
        <v>7946</v>
      </c>
    </row>
    <row r="7948" spans="1:1" x14ac:dyDescent="0.25">
      <c r="A7948">
        <v>7947</v>
      </c>
    </row>
    <row r="7949" spans="1:1" x14ac:dyDescent="0.25">
      <c r="A7949">
        <v>7948</v>
      </c>
    </row>
    <row r="7950" spans="1:1" x14ac:dyDescent="0.25">
      <c r="A7950">
        <v>7949</v>
      </c>
    </row>
    <row r="7951" spans="1:1" x14ac:dyDescent="0.25">
      <c r="A7951">
        <v>7950</v>
      </c>
    </row>
    <row r="7952" spans="1:1" x14ac:dyDescent="0.25">
      <c r="A7952">
        <v>7951</v>
      </c>
    </row>
    <row r="7953" spans="1:1" x14ac:dyDescent="0.25">
      <c r="A7953">
        <v>7952</v>
      </c>
    </row>
    <row r="7954" spans="1:1" x14ac:dyDescent="0.25">
      <c r="A7954">
        <v>7953</v>
      </c>
    </row>
    <row r="7955" spans="1:1" x14ac:dyDescent="0.25">
      <c r="A7955">
        <v>7954</v>
      </c>
    </row>
    <row r="7956" spans="1:1" x14ac:dyDescent="0.25">
      <c r="A7956">
        <v>7955</v>
      </c>
    </row>
    <row r="7957" spans="1:1" x14ac:dyDescent="0.25">
      <c r="A7957">
        <v>7956</v>
      </c>
    </row>
    <row r="7958" spans="1:1" x14ac:dyDescent="0.25">
      <c r="A7958">
        <v>7957</v>
      </c>
    </row>
    <row r="7959" spans="1:1" x14ac:dyDescent="0.25">
      <c r="A7959">
        <v>7958</v>
      </c>
    </row>
    <row r="7960" spans="1:1" x14ac:dyDescent="0.25">
      <c r="A7960">
        <v>7959</v>
      </c>
    </row>
    <row r="7961" spans="1:1" x14ac:dyDescent="0.25">
      <c r="A7961">
        <v>7960</v>
      </c>
    </row>
    <row r="7962" spans="1:1" x14ac:dyDescent="0.25">
      <c r="A7962">
        <v>7961</v>
      </c>
    </row>
    <row r="7963" spans="1:1" x14ac:dyDescent="0.25">
      <c r="A7963">
        <v>7962</v>
      </c>
    </row>
    <row r="7964" spans="1:1" x14ac:dyDescent="0.25">
      <c r="A7964">
        <v>7963</v>
      </c>
    </row>
    <row r="7965" spans="1:1" x14ac:dyDescent="0.25">
      <c r="A7965">
        <v>7964</v>
      </c>
    </row>
    <row r="7966" spans="1:1" x14ac:dyDescent="0.25">
      <c r="A7966">
        <v>7965</v>
      </c>
    </row>
    <row r="7967" spans="1:1" x14ac:dyDescent="0.25">
      <c r="A7967">
        <v>7966</v>
      </c>
    </row>
    <row r="7968" spans="1:1" x14ac:dyDescent="0.25">
      <c r="A7968">
        <v>7967</v>
      </c>
    </row>
    <row r="7969" spans="1:1" x14ac:dyDescent="0.25">
      <c r="A7969">
        <v>7968</v>
      </c>
    </row>
    <row r="7970" spans="1:1" x14ac:dyDescent="0.25">
      <c r="A7970">
        <v>7969</v>
      </c>
    </row>
    <row r="7971" spans="1:1" x14ac:dyDescent="0.25">
      <c r="A7971">
        <v>7970</v>
      </c>
    </row>
    <row r="7972" spans="1:1" x14ac:dyDescent="0.25">
      <c r="A7972">
        <v>7971</v>
      </c>
    </row>
    <row r="7973" spans="1:1" x14ac:dyDescent="0.25">
      <c r="A7973">
        <v>7972</v>
      </c>
    </row>
    <row r="7974" spans="1:1" x14ac:dyDescent="0.25">
      <c r="A7974">
        <v>7973</v>
      </c>
    </row>
    <row r="7975" spans="1:1" x14ac:dyDescent="0.25">
      <c r="A7975">
        <v>7974</v>
      </c>
    </row>
    <row r="7976" spans="1:1" x14ac:dyDescent="0.25">
      <c r="A7976">
        <v>7975</v>
      </c>
    </row>
    <row r="7977" spans="1:1" x14ac:dyDescent="0.25">
      <c r="A7977">
        <v>7976</v>
      </c>
    </row>
    <row r="7978" spans="1:1" x14ac:dyDescent="0.25">
      <c r="A7978">
        <v>7977</v>
      </c>
    </row>
    <row r="7979" spans="1:1" x14ac:dyDescent="0.25">
      <c r="A7979">
        <v>7978</v>
      </c>
    </row>
    <row r="7980" spans="1:1" x14ac:dyDescent="0.25">
      <c r="A7980">
        <v>7979</v>
      </c>
    </row>
    <row r="7981" spans="1:1" x14ac:dyDescent="0.25">
      <c r="A7981">
        <v>7980</v>
      </c>
    </row>
    <row r="7982" spans="1:1" x14ac:dyDescent="0.25">
      <c r="A7982">
        <v>7981</v>
      </c>
    </row>
    <row r="7983" spans="1:1" x14ac:dyDescent="0.25">
      <c r="A7983">
        <v>7982</v>
      </c>
    </row>
    <row r="7984" spans="1:1" x14ac:dyDescent="0.25">
      <c r="A7984">
        <v>7983</v>
      </c>
    </row>
    <row r="7985" spans="1:1" x14ac:dyDescent="0.25">
      <c r="A7985">
        <v>7984</v>
      </c>
    </row>
    <row r="7986" spans="1:1" x14ac:dyDescent="0.25">
      <c r="A7986">
        <v>7985</v>
      </c>
    </row>
    <row r="7987" spans="1:1" x14ac:dyDescent="0.25">
      <c r="A7987">
        <v>7986</v>
      </c>
    </row>
    <row r="7988" spans="1:1" x14ac:dyDescent="0.25">
      <c r="A7988">
        <v>7987</v>
      </c>
    </row>
    <row r="7989" spans="1:1" x14ac:dyDescent="0.25">
      <c r="A7989">
        <v>7988</v>
      </c>
    </row>
    <row r="7990" spans="1:1" x14ac:dyDescent="0.25">
      <c r="A7990">
        <v>7989</v>
      </c>
    </row>
    <row r="7991" spans="1:1" x14ac:dyDescent="0.25">
      <c r="A7991">
        <v>7990</v>
      </c>
    </row>
    <row r="7992" spans="1:1" x14ac:dyDescent="0.25">
      <c r="A7992">
        <v>7991</v>
      </c>
    </row>
    <row r="7993" spans="1:1" x14ac:dyDescent="0.25">
      <c r="A7993">
        <v>7992</v>
      </c>
    </row>
    <row r="7994" spans="1:1" x14ac:dyDescent="0.25">
      <c r="A7994">
        <v>7993</v>
      </c>
    </row>
    <row r="7995" spans="1:1" x14ac:dyDescent="0.25">
      <c r="A7995">
        <v>7994</v>
      </c>
    </row>
    <row r="7996" spans="1:1" x14ac:dyDescent="0.25">
      <c r="A7996">
        <v>7995</v>
      </c>
    </row>
    <row r="7997" spans="1:1" x14ac:dyDescent="0.25">
      <c r="A7997">
        <v>7996</v>
      </c>
    </row>
    <row r="7998" spans="1:1" x14ac:dyDescent="0.25">
      <c r="A7998">
        <v>7997</v>
      </c>
    </row>
    <row r="7999" spans="1:1" x14ac:dyDescent="0.25">
      <c r="A7999">
        <v>7998</v>
      </c>
    </row>
    <row r="8000" spans="1:1" x14ac:dyDescent="0.25">
      <c r="A8000">
        <v>7999</v>
      </c>
    </row>
    <row r="8001" spans="1:1" x14ac:dyDescent="0.25">
      <c r="A8001">
        <v>8000</v>
      </c>
    </row>
    <row r="8002" spans="1:1" x14ac:dyDescent="0.25">
      <c r="A8002">
        <v>8001</v>
      </c>
    </row>
    <row r="8003" spans="1:1" x14ac:dyDescent="0.25">
      <c r="A8003">
        <v>8002</v>
      </c>
    </row>
    <row r="8004" spans="1:1" x14ac:dyDescent="0.25">
      <c r="A8004">
        <v>8003</v>
      </c>
    </row>
    <row r="8005" spans="1:1" x14ac:dyDescent="0.25">
      <c r="A8005">
        <v>8004</v>
      </c>
    </row>
    <row r="8006" spans="1:1" x14ac:dyDescent="0.25">
      <c r="A8006">
        <v>8005</v>
      </c>
    </row>
    <row r="8007" spans="1:1" x14ac:dyDescent="0.25">
      <c r="A8007">
        <v>8006</v>
      </c>
    </row>
    <row r="8008" spans="1:1" x14ac:dyDescent="0.25">
      <c r="A8008">
        <v>8007</v>
      </c>
    </row>
    <row r="8009" spans="1:1" x14ac:dyDescent="0.25">
      <c r="A8009">
        <v>8008</v>
      </c>
    </row>
    <row r="8010" spans="1:1" x14ac:dyDescent="0.25">
      <c r="A8010">
        <v>8009</v>
      </c>
    </row>
    <row r="8011" spans="1:1" x14ac:dyDescent="0.25">
      <c r="A8011">
        <v>8010</v>
      </c>
    </row>
    <row r="8012" spans="1:1" x14ac:dyDescent="0.25">
      <c r="A8012">
        <v>8011</v>
      </c>
    </row>
    <row r="8013" spans="1:1" x14ac:dyDescent="0.25">
      <c r="A8013">
        <v>8012</v>
      </c>
    </row>
    <row r="8014" spans="1:1" x14ac:dyDescent="0.25">
      <c r="A8014">
        <v>8013</v>
      </c>
    </row>
    <row r="8015" spans="1:1" x14ac:dyDescent="0.25">
      <c r="A8015">
        <v>8014</v>
      </c>
    </row>
    <row r="8016" spans="1:1" x14ac:dyDescent="0.25">
      <c r="A8016">
        <v>8015</v>
      </c>
    </row>
    <row r="8017" spans="1:1" x14ac:dyDescent="0.25">
      <c r="A8017">
        <v>8016</v>
      </c>
    </row>
    <row r="8018" spans="1:1" x14ac:dyDescent="0.25">
      <c r="A8018">
        <v>8017</v>
      </c>
    </row>
    <row r="8019" spans="1:1" x14ac:dyDescent="0.25">
      <c r="A8019">
        <v>8018</v>
      </c>
    </row>
    <row r="8020" spans="1:1" x14ac:dyDescent="0.25">
      <c r="A8020">
        <v>8019</v>
      </c>
    </row>
    <row r="8021" spans="1:1" x14ac:dyDescent="0.25">
      <c r="A8021">
        <v>8020</v>
      </c>
    </row>
    <row r="8022" spans="1:1" x14ac:dyDescent="0.25">
      <c r="A8022">
        <v>8021</v>
      </c>
    </row>
    <row r="8023" spans="1:1" x14ac:dyDescent="0.25">
      <c r="A8023">
        <v>8022</v>
      </c>
    </row>
    <row r="8024" spans="1:1" x14ac:dyDescent="0.25">
      <c r="A8024">
        <v>8023</v>
      </c>
    </row>
    <row r="8025" spans="1:1" x14ac:dyDescent="0.25">
      <c r="A8025">
        <v>8024</v>
      </c>
    </row>
    <row r="8026" spans="1:1" x14ac:dyDescent="0.25">
      <c r="A8026">
        <v>8025</v>
      </c>
    </row>
    <row r="8027" spans="1:1" x14ac:dyDescent="0.25">
      <c r="A8027">
        <v>8026</v>
      </c>
    </row>
    <row r="8028" spans="1:1" x14ac:dyDescent="0.25">
      <c r="A8028">
        <v>8027</v>
      </c>
    </row>
    <row r="8029" spans="1:1" x14ac:dyDescent="0.25">
      <c r="A8029">
        <v>8028</v>
      </c>
    </row>
    <row r="8030" spans="1:1" x14ac:dyDescent="0.25">
      <c r="A8030">
        <v>8029</v>
      </c>
    </row>
    <row r="8031" spans="1:1" x14ac:dyDescent="0.25">
      <c r="A8031">
        <v>8030</v>
      </c>
    </row>
    <row r="8032" spans="1:1" x14ac:dyDescent="0.25">
      <c r="A8032">
        <v>8031</v>
      </c>
    </row>
    <row r="8033" spans="1:1" x14ac:dyDescent="0.25">
      <c r="A8033">
        <v>8032</v>
      </c>
    </row>
    <row r="8034" spans="1:1" x14ac:dyDescent="0.25">
      <c r="A8034">
        <v>8033</v>
      </c>
    </row>
    <row r="8035" spans="1:1" x14ac:dyDescent="0.25">
      <c r="A8035">
        <v>8034</v>
      </c>
    </row>
    <row r="8036" spans="1:1" x14ac:dyDescent="0.25">
      <c r="A8036">
        <v>8035</v>
      </c>
    </row>
    <row r="8037" spans="1:1" x14ac:dyDescent="0.25">
      <c r="A8037">
        <v>8036</v>
      </c>
    </row>
    <row r="8038" spans="1:1" x14ac:dyDescent="0.25">
      <c r="A8038">
        <v>8037</v>
      </c>
    </row>
    <row r="8039" spans="1:1" x14ac:dyDescent="0.25">
      <c r="A8039">
        <v>8038</v>
      </c>
    </row>
    <row r="8040" spans="1:1" x14ac:dyDescent="0.25">
      <c r="A8040">
        <v>8039</v>
      </c>
    </row>
    <row r="8041" spans="1:1" x14ac:dyDescent="0.25">
      <c r="A8041">
        <v>8040</v>
      </c>
    </row>
    <row r="8042" spans="1:1" x14ac:dyDescent="0.25">
      <c r="A8042">
        <v>8041</v>
      </c>
    </row>
    <row r="8043" spans="1:1" x14ac:dyDescent="0.25">
      <c r="A8043">
        <v>8042</v>
      </c>
    </row>
    <row r="8044" spans="1:1" x14ac:dyDescent="0.25">
      <c r="A8044">
        <v>8043</v>
      </c>
    </row>
    <row r="8045" spans="1:1" x14ac:dyDescent="0.25">
      <c r="A8045">
        <v>8044</v>
      </c>
    </row>
    <row r="8046" spans="1:1" x14ac:dyDescent="0.25">
      <c r="A8046">
        <v>8045</v>
      </c>
    </row>
    <row r="8047" spans="1:1" x14ac:dyDescent="0.25">
      <c r="A8047">
        <v>8046</v>
      </c>
    </row>
    <row r="8048" spans="1:1" x14ac:dyDescent="0.25">
      <c r="A8048">
        <v>8047</v>
      </c>
    </row>
    <row r="8049" spans="1:1" x14ac:dyDescent="0.25">
      <c r="A8049">
        <v>8048</v>
      </c>
    </row>
    <row r="8050" spans="1:1" x14ac:dyDescent="0.25">
      <c r="A8050">
        <v>8049</v>
      </c>
    </row>
    <row r="8051" spans="1:1" x14ac:dyDescent="0.25">
      <c r="A8051">
        <v>8050</v>
      </c>
    </row>
    <row r="8052" spans="1:1" x14ac:dyDescent="0.25">
      <c r="A8052">
        <v>8051</v>
      </c>
    </row>
    <row r="8053" spans="1:1" x14ac:dyDescent="0.25">
      <c r="A8053">
        <v>8052</v>
      </c>
    </row>
    <row r="8054" spans="1:1" x14ac:dyDescent="0.25">
      <c r="A8054">
        <v>8053</v>
      </c>
    </row>
    <row r="8055" spans="1:1" x14ac:dyDescent="0.25">
      <c r="A8055">
        <v>8054</v>
      </c>
    </row>
    <row r="8056" spans="1:1" x14ac:dyDescent="0.25">
      <c r="A8056">
        <v>8055</v>
      </c>
    </row>
    <row r="8057" spans="1:1" x14ac:dyDescent="0.25">
      <c r="A8057">
        <v>8056</v>
      </c>
    </row>
    <row r="8058" spans="1:1" x14ac:dyDescent="0.25">
      <c r="A8058">
        <v>8057</v>
      </c>
    </row>
    <row r="8059" spans="1:1" x14ac:dyDescent="0.25">
      <c r="A8059">
        <v>8058</v>
      </c>
    </row>
    <row r="8060" spans="1:1" x14ac:dyDescent="0.25">
      <c r="A8060">
        <v>8059</v>
      </c>
    </row>
    <row r="8061" spans="1:1" x14ac:dyDescent="0.25">
      <c r="A8061">
        <v>8060</v>
      </c>
    </row>
    <row r="8062" spans="1:1" x14ac:dyDescent="0.25">
      <c r="A8062">
        <v>8061</v>
      </c>
    </row>
    <row r="8063" spans="1:1" x14ac:dyDescent="0.25">
      <c r="A8063">
        <v>8062</v>
      </c>
    </row>
    <row r="8064" spans="1:1" x14ac:dyDescent="0.25">
      <c r="A8064">
        <v>8063</v>
      </c>
    </row>
    <row r="8065" spans="1:1" x14ac:dyDescent="0.25">
      <c r="A8065">
        <v>8064</v>
      </c>
    </row>
    <row r="8066" spans="1:1" x14ac:dyDescent="0.25">
      <c r="A8066">
        <v>8065</v>
      </c>
    </row>
    <row r="8067" spans="1:1" x14ac:dyDescent="0.25">
      <c r="A8067">
        <v>8066</v>
      </c>
    </row>
    <row r="8068" spans="1:1" x14ac:dyDescent="0.25">
      <c r="A8068">
        <v>8067</v>
      </c>
    </row>
    <row r="8069" spans="1:1" x14ac:dyDescent="0.25">
      <c r="A8069">
        <v>8068</v>
      </c>
    </row>
    <row r="8070" spans="1:1" x14ac:dyDescent="0.25">
      <c r="A8070">
        <v>8069</v>
      </c>
    </row>
    <row r="8071" spans="1:1" x14ac:dyDescent="0.25">
      <c r="A8071">
        <v>8070</v>
      </c>
    </row>
    <row r="8072" spans="1:1" x14ac:dyDescent="0.25">
      <c r="A8072">
        <v>8071</v>
      </c>
    </row>
    <row r="8073" spans="1:1" x14ac:dyDescent="0.25">
      <c r="A8073">
        <v>8072</v>
      </c>
    </row>
    <row r="8074" spans="1:1" x14ac:dyDescent="0.25">
      <c r="A8074">
        <v>8073</v>
      </c>
    </row>
    <row r="8075" spans="1:1" x14ac:dyDescent="0.25">
      <c r="A8075">
        <v>8074</v>
      </c>
    </row>
    <row r="8076" spans="1:1" x14ac:dyDescent="0.25">
      <c r="A8076">
        <v>8075</v>
      </c>
    </row>
    <row r="8077" spans="1:1" x14ac:dyDescent="0.25">
      <c r="A8077">
        <v>8076</v>
      </c>
    </row>
    <row r="8078" spans="1:1" x14ac:dyDescent="0.25">
      <c r="A8078">
        <v>8077</v>
      </c>
    </row>
    <row r="8079" spans="1:1" x14ac:dyDescent="0.25">
      <c r="A8079">
        <v>8078</v>
      </c>
    </row>
    <row r="8080" spans="1:1" x14ac:dyDescent="0.25">
      <c r="A8080">
        <v>8079</v>
      </c>
    </row>
    <row r="8081" spans="1:1" x14ac:dyDescent="0.25">
      <c r="A8081">
        <v>8080</v>
      </c>
    </row>
    <row r="8082" spans="1:1" x14ac:dyDescent="0.25">
      <c r="A8082">
        <v>8081</v>
      </c>
    </row>
    <row r="8083" spans="1:1" x14ac:dyDescent="0.25">
      <c r="A8083">
        <v>8082</v>
      </c>
    </row>
    <row r="8084" spans="1:1" x14ac:dyDescent="0.25">
      <c r="A8084">
        <v>8083</v>
      </c>
    </row>
    <row r="8085" spans="1:1" x14ac:dyDescent="0.25">
      <c r="A8085">
        <v>8084</v>
      </c>
    </row>
    <row r="8086" spans="1:1" x14ac:dyDescent="0.25">
      <c r="A8086">
        <v>8085</v>
      </c>
    </row>
    <row r="8087" spans="1:1" x14ac:dyDescent="0.25">
      <c r="A8087">
        <v>8086</v>
      </c>
    </row>
    <row r="8088" spans="1:1" x14ac:dyDescent="0.25">
      <c r="A8088">
        <v>8087</v>
      </c>
    </row>
    <row r="8089" spans="1:1" x14ac:dyDescent="0.25">
      <c r="A8089">
        <v>8088</v>
      </c>
    </row>
    <row r="8090" spans="1:1" x14ac:dyDescent="0.25">
      <c r="A8090">
        <v>8089</v>
      </c>
    </row>
    <row r="8091" spans="1:1" x14ac:dyDescent="0.25">
      <c r="A8091">
        <v>8090</v>
      </c>
    </row>
    <row r="8092" spans="1:1" x14ac:dyDescent="0.25">
      <c r="A8092">
        <v>8091</v>
      </c>
    </row>
    <row r="8093" spans="1:1" x14ac:dyDescent="0.25">
      <c r="A8093">
        <v>8092</v>
      </c>
    </row>
    <row r="8094" spans="1:1" x14ac:dyDescent="0.25">
      <c r="A8094">
        <v>8093</v>
      </c>
    </row>
    <row r="8095" spans="1:1" x14ac:dyDescent="0.25">
      <c r="A8095">
        <v>8094</v>
      </c>
    </row>
    <row r="8096" spans="1:1" x14ac:dyDescent="0.25">
      <c r="A8096">
        <v>8095</v>
      </c>
    </row>
    <row r="8097" spans="1:1" x14ac:dyDescent="0.25">
      <c r="A8097">
        <v>8096</v>
      </c>
    </row>
    <row r="8098" spans="1:1" x14ac:dyDescent="0.25">
      <c r="A8098">
        <v>8097</v>
      </c>
    </row>
    <row r="8099" spans="1:1" x14ac:dyDescent="0.25">
      <c r="A8099">
        <v>8098</v>
      </c>
    </row>
    <row r="8100" spans="1:1" x14ac:dyDescent="0.25">
      <c r="A8100">
        <v>8099</v>
      </c>
    </row>
    <row r="8101" spans="1:1" x14ac:dyDescent="0.25">
      <c r="A8101">
        <v>8100</v>
      </c>
    </row>
    <row r="8102" spans="1:1" x14ac:dyDescent="0.25">
      <c r="A8102">
        <v>8101</v>
      </c>
    </row>
    <row r="8103" spans="1:1" x14ac:dyDescent="0.25">
      <c r="A8103">
        <v>8102</v>
      </c>
    </row>
    <row r="8104" spans="1:1" x14ac:dyDescent="0.25">
      <c r="A8104">
        <v>8103</v>
      </c>
    </row>
    <row r="8105" spans="1:1" x14ac:dyDescent="0.25">
      <c r="A8105">
        <v>8104</v>
      </c>
    </row>
    <row r="8106" spans="1:1" x14ac:dyDescent="0.25">
      <c r="A8106">
        <v>8105</v>
      </c>
    </row>
    <row r="8107" spans="1:1" x14ac:dyDescent="0.25">
      <c r="A8107">
        <v>8106</v>
      </c>
    </row>
    <row r="8108" spans="1:1" x14ac:dyDescent="0.25">
      <c r="A8108">
        <v>8107</v>
      </c>
    </row>
    <row r="8109" spans="1:1" x14ac:dyDescent="0.25">
      <c r="A8109">
        <v>8108</v>
      </c>
    </row>
    <row r="8110" spans="1:1" x14ac:dyDescent="0.25">
      <c r="A8110">
        <v>8109</v>
      </c>
    </row>
    <row r="8111" spans="1:1" x14ac:dyDescent="0.25">
      <c r="A8111">
        <v>8110</v>
      </c>
    </row>
    <row r="8112" spans="1:1" x14ac:dyDescent="0.25">
      <c r="A8112">
        <v>8111</v>
      </c>
    </row>
    <row r="8113" spans="1:1" x14ac:dyDescent="0.25">
      <c r="A8113">
        <v>8112</v>
      </c>
    </row>
    <row r="8114" spans="1:1" x14ac:dyDescent="0.25">
      <c r="A8114">
        <v>8113</v>
      </c>
    </row>
    <row r="8115" spans="1:1" x14ac:dyDescent="0.25">
      <c r="A8115">
        <v>8114</v>
      </c>
    </row>
    <row r="8116" spans="1:1" x14ac:dyDescent="0.25">
      <c r="A8116">
        <v>8115</v>
      </c>
    </row>
    <row r="8117" spans="1:1" x14ac:dyDescent="0.25">
      <c r="A8117">
        <v>8116</v>
      </c>
    </row>
    <row r="8118" spans="1:1" x14ac:dyDescent="0.25">
      <c r="A8118">
        <v>8117</v>
      </c>
    </row>
    <row r="8119" spans="1:1" x14ac:dyDescent="0.25">
      <c r="A8119">
        <v>8118</v>
      </c>
    </row>
    <row r="8120" spans="1:1" x14ac:dyDescent="0.25">
      <c r="A8120">
        <v>8119</v>
      </c>
    </row>
    <row r="8121" spans="1:1" x14ac:dyDescent="0.25">
      <c r="A8121">
        <v>8120</v>
      </c>
    </row>
    <row r="8122" spans="1:1" x14ac:dyDescent="0.25">
      <c r="A8122">
        <v>8121</v>
      </c>
    </row>
    <row r="8123" spans="1:1" x14ac:dyDescent="0.25">
      <c r="A8123">
        <v>8122</v>
      </c>
    </row>
    <row r="8124" spans="1:1" x14ac:dyDescent="0.25">
      <c r="A8124">
        <v>8123</v>
      </c>
    </row>
    <row r="8125" spans="1:1" x14ac:dyDescent="0.25">
      <c r="A8125">
        <v>8124</v>
      </c>
    </row>
    <row r="8126" spans="1:1" x14ac:dyDescent="0.25">
      <c r="A8126">
        <v>8125</v>
      </c>
    </row>
    <row r="8127" spans="1:1" x14ac:dyDescent="0.25">
      <c r="A8127">
        <v>8126</v>
      </c>
    </row>
    <row r="8128" spans="1:1" x14ac:dyDescent="0.25">
      <c r="A8128">
        <v>8127</v>
      </c>
    </row>
    <row r="8129" spans="1:1" x14ac:dyDescent="0.25">
      <c r="A8129">
        <v>8128</v>
      </c>
    </row>
    <row r="8130" spans="1:1" x14ac:dyDescent="0.25">
      <c r="A8130">
        <v>8129</v>
      </c>
    </row>
    <row r="8131" spans="1:1" x14ac:dyDescent="0.25">
      <c r="A8131">
        <v>8130</v>
      </c>
    </row>
    <row r="8132" spans="1:1" x14ac:dyDescent="0.25">
      <c r="A8132">
        <v>8131</v>
      </c>
    </row>
    <row r="8133" spans="1:1" x14ac:dyDescent="0.25">
      <c r="A8133">
        <v>8132</v>
      </c>
    </row>
    <row r="8134" spans="1:1" x14ac:dyDescent="0.25">
      <c r="A8134">
        <v>8133</v>
      </c>
    </row>
    <row r="8135" spans="1:1" x14ac:dyDescent="0.25">
      <c r="A8135">
        <v>8134</v>
      </c>
    </row>
    <row r="8136" spans="1:1" x14ac:dyDescent="0.25">
      <c r="A8136">
        <v>8135</v>
      </c>
    </row>
    <row r="8137" spans="1:1" x14ac:dyDescent="0.25">
      <c r="A8137">
        <v>8136</v>
      </c>
    </row>
    <row r="8138" spans="1:1" x14ac:dyDescent="0.25">
      <c r="A8138">
        <v>8137</v>
      </c>
    </row>
    <row r="8139" spans="1:1" x14ac:dyDescent="0.25">
      <c r="A8139">
        <v>8138</v>
      </c>
    </row>
    <row r="8140" spans="1:1" x14ac:dyDescent="0.25">
      <c r="A8140">
        <v>8139</v>
      </c>
    </row>
    <row r="8141" spans="1:1" x14ac:dyDescent="0.25">
      <c r="A8141">
        <v>8140</v>
      </c>
    </row>
    <row r="8142" spans="1:1" x14ac:dyDescent="0.25">
      <c r="A8142">
        <v>8141</v>
      </c>
    </row>
    <row r="8143" spans="1:1" x14ac:dyDescent="0.25">
      <c r="A8143">
        <v>8142</v>
      </c>
    </row>
    <row r="8144" spans="1:1" x14ac:dyDescent="0.25">
      <c r="A8144">
        <v>8143</v>
      </c>
    </row>
    <row r="8145" spans="1:1" x14ac:dyDescent="0.25">
      <c r="A8145">
        <v>8144</v>
      </c>
    </row>
    <row r="8146" spans="1:1" x14ac:dyDescent="0.25">
      <c r="A8146">
        <v>8145</v>
      </c>
    </row>
    <row r="8147" spans="1:1" x14ac:dyDescent="0.25">
      <c r="A8147">
        <v>8146</v>
      </c>
    </row>
    <row r="8148" spans="1:1" x14ac:dyDescent="0.25">
      <c r="A8148">
        <v>8147</v>
      </c>
    </row>
    <row r="8149" spans="1:1" x14ac:dyDescent="0.25">
      <c r="A8149">
        <v>8148</v>
      </c>
    </row>
    <row r="8150" spans="1:1" x14ac:dyDescent="0.25">
      <c r="A8150">
        <v>8149</v>
      </c>
    </row>
    <row r="8151" spans="1:1" x14ac:dyDescent="0.25">
      <c r="A8151">
        <v>8150</v>
      </c>
    </row>
    <row r="8152" spans="1:1" x14ac:dyDescent="0.25">
      <c r="A8152">
        <v>8151</v>
      </c>
    </row>
    <row r="8153" spans="1:1" x14ac:dyDescent="0.25">
      <c r="A8153">
        <v>8152</v>
      </c>
    </row>
    <row r="8154" spans="1:1" x14ac:dyDescent="0.25">
      <c r="A8154">
        <v>8153</v>
      </c>
    </row>
    <row r="8155" spans="1:1" x14ac:dyDescent="0.25">
      <c r="A8155">
        <v>8154</v>
      </c>
    </row>
    <row r="8156" spans="1:1" x14ac:dyDescent="0.25">
      <c r="A8156">
        <v>8155</v>
      </c>
    </row>
    <row r="8157" spans="1:1" x14ac:dyDescent="0.25">
      <c r="A8157">
        <v>8156</v>
      </c>
    </row>
    <row r="8158" spans="1:1" x14ac:dyDescent="0.25">
      <c r="A8158">
        <v>8157</v>
      </c>
    </row>
    <row r="8159" spans="1:1" x14ac:dyDescent="0.25">
      <c r="A8159">
        <v>8158</v>
      </c>
    </row>
    <row r="8160" spans="1:1" x14ac:dyDescent="0.25">
      <c r="A8160">
        <v>8159</v>
      </c>
    </row>
    <row r="8161" spans="1:1" x14ac:dyDescent="0.25">
      <c r="A8161">
        <v>8160</v>
      </c>
    </row>
    <row r="8162" spans="1:1" x14ac:dyDescent="0.25">
      <c r="A8162">
        <v>8161</v>
      </c>
    </row>
    <row r="8163" spans="1:1" x14ac:dyDescent="0.25">
      <c r="A8163">
        <v>8162</v>
      </c>
    </row>
    <row r="8164" spans="1:1" x14ac:dyDescent="0.25">
      <c r="A8164">
        <v>8163</v>
      </c>
    </row>
    <row r="8165" spans="1:1" x14ac:dyDescent="0.25">
      <c r="A8165">
        <v>8164</v>
      </c>
    </row>
    <row r="8166" spans="1:1" x14ac:dyDescent="0.25">
      <c r="A8166">
        <v>8165</v>
      </c>
    </row>
    <row r="8167" spans="1:1" x14ac:dyDescent="0.25">
      <c r="A8167">
        <v>8166</v>
      </c>
    </row>
    <row r="8168" spans="1:1" x14ac:dyDescent="0.25">
      <c r="A8168">
        <v>8167</v>
      </c>
    </row>
    <row r="8169" spans="1:1" x14ac:dyDescent="0.25">
      <c r="A8169">
        <v>8168</v>
      </c>
    </row>
    <row r="8170" spans="1:1" x14ac:dyDescent="0.25">
      <c r="A8170">
        <v>8169</v>
      </c>
    </row>
    <row r="8171" spans="1:1" x14ac:dyDescent="0.25">
      <c r="A8171">
        <v>8170</v>
      </c>
    </row>
    <row r="8172" spans="1:1" x14ac:dyDescent="0.25">
      <c r="A8172">
        <v>8171</v>
      </c>
    </row>
    <row r="8173" spans="1:1" x14ac:dyDescent="0.25">
      <c r="A8173">
        <v>8172</v>
      </c>
    </row>
    <row r="8174" spans="1:1" x14ac:dyDescent="0.25">
      <c r="A8174">
        <v>8173</v>
      </c>
    </row>
    <row r="8175" spans="1:1" x14ac:dyDescent="0.25">
      <c r="A8175">
        <v>8174</v>
      </c>
    </row>
    <row r="8176" spans="1:1" x14ac:dyDescent="0.25">
      <c r="A8176">
        <v>8175</v>
      </c>
    </row>
    <row r="8177" spans="1:1" x14ac:dyDescent="0.25">
      <c r="A8177">
        <v>8176</v>
      </c>
    </row>
    <row r="8178" spans="1:1" x14ac:dyDescent="0.25">
      <c r="A8178">
        <v>8177</v>
      </c>
    </row>
    <row r="8179" spans="1:1" x14ac:dyDescent="0.25">
      <c r="A8179">
        <v>8178</v>
      </c>
    </row>
    <row r="8180" spans="1:1" x14ac:dyDescent="0.25">
      <c r="A8180">
        <v>8179</v>
      </c>
    </row>
    <row r="8181" spans="1:1" x14ac:dyDescent="0.25">
      <c r="A8181">
        <v>8180</v>
      </c>
    </row>
    <row r="8182" spans="1:1" x14ac:dyDescent="0.25">
      <c r="A8182">
        <v>8181</v>
      </c>
    </row>
    <row r="8183" spans="1:1" x14ac:dyDescent="0.25">
      <c r="A8183">
        <v>8182</v>
      </c>
    </row>
    <row r="8184" spans="1:1" x14ac:dyDescent="0.25">
      <c r="A8184">
        <v>8183</v>
      </c>
    </row>
    <row r="8185" spans="1:1" x14ac:dyDescent="0.25">
      <c r="A8185">
        <v>8184</v>
      </c>
    </row>
    <row r="8186" spans="1:1" x14ac:dyDescent="0.25">
      <c r="A8186">
        <v>8185</v>
      </c>
    </row>
    <row r="8187" spans="1:1" x14ac:dyDescent="0.25">
      <c r="A8187">
        <v>8186</v>
      </c>
    </row>
    <row r="8188" spans="1:1" x14ac:dyDescent="0.25">
      <c r="A8188">
        <v>8187</v>
      </c>
    </row>
    <row r="8189" spans="1:1" x14ac:dyDescent="0.25">
      <c r="A8189">
        <v>8188</v>
      </c>
    </row>
    <row r="8190" spans="1:1" x14ac:dyDescent="0.25">
      <c r="A8190">
        <v>8189</v>
      </c>
    </row>
    <row r="8191" spans="1:1" x14ac:dyDescent="0.25">
      <c r="A8191">
        <v>8190</v>
      </c>
    </row>
    <row r="8192" spans="1:1" x14ac:dyDescent="0.25">
      <c r="A8192">
        <v>8191</v>
      </c>
    </row>
    <row r="8193" spans="1:1" x14ac:dyDescent="0.25">
      <c r="A8193">
        <v>8192</v>
      </c>
    </row>
    <row r="8194" spans="1:1" x14ac:dyDescent="0.25">
      <c r="A8194">
        <v>8193</v>
      </c>
    </row>
    <row r="8195" spans="1:1" x14ac:dyDescent="0.25">
      <c r="A8195">
        <v>8194</v>
      </c>
    </row>
    <row r="8196" spans="1:1" x14ac:dyDescent="0.25">
      <c r="A8196">
        <v>8195</v>
      </c>
    </row>
    <row r="8197" spans="1:1" x14ac:dyDescent="0.25">
      <c r="A8197">
        <v>8196</v>
      </c>
    </row>
    <row r="8198" spans="1:1" x14ac:dyDescent="0.25">
      <c r="A8198">
        <v>8197</v>
      </c>
    </row>
    <row r="8199" spans="1:1" x14ac:dyDescent="0.25">
      <c r="A8199">
        <v>8198</v>
      </c>
    </row>
    <row r="8200" spans="1:1" x14ac:dyDescent="0.25">
      <c r="A8200">
        <v>8199</v>
      </c>
    </row>
    <row r="8201" spans="1:1" x14ac:dyDescent="0.25">
      <c r="A8201">
        <v>8200</v>
      </c>
    </row>
    <row r="8202" spans="1:1" x14ac:dyDescent="0.25">
      <c r="A8202">
        <v>8201</v>
      </c>
    </row>
    <row r="8203" spans="1:1" x14ac:dyDescent="0.25">
      <c r="A8203">
        <v>8202</v>
      </c>
    </row>
    <row r="8204" spans="1:1" x14ac:dyDescent="0.25">
      <c r="A8204">
        <v>8203</v>
      </c>
    </row>
    <row r="8205" spans="1:1" x14ac:dyDescent="0.25">
      <c r="A8205">
        <v>8204</v>
      </c>
    </row>
    <row r="8206" spans="1:1" x14ac:dyDescent="0.25">
      <c r="A8206">
        <v>8205</v>
      </c>
    </row>
    <row r="8207" spans="1:1" x14ac:dyDescent="0.25">
      <c r="A8207">
        <v>8206</v>
      </c>
    </row>
    <row r="8208" spans="1:1" x14ac:dyDescent="0.25">
      <c r="A8208">
        <v>8207</v>
      </c>
    </row>
    <row r="8209" spans="1:1" x14ac:dyDescent="0.25">
      <c r="A8209">
        <v>8208</v>
      </c>
    </row>
    <row r="8210" spans="1:1" x14ac:dyDescent="0.25">
      <c r="A8210">
        <v>8209</v>
      </c>
    </row>
    <row r="8211" spans="1:1" x14ac:dyDescent="0.25">
      <c r="A8211">
        <v>8210</v>
      </c>
    </row>
    <row r="8212" spans="1:1" x14ac:dyDescent="0.25">
      <c r="A8212">
        <v>8211</v>
      </c>
    </row>
    <row r="8213" spans="1:1" x14ac:dyDescent="0.25">
      <c r="A8213">
        <v>8212</v>
      </c>
    </row>
    <row r="8214" spans="1:1" x14ac:dyDescent="0.25">
      <c r="A8214">
        <v>8213</v>
      </c>
    </row>
    <row r="8215" spans="1:1" x14ac:dyDescent="0.25">
      <c r="A8215">
        <v>8214</v>
      </c>
    </row>
    <row r="8216" spans="1:1" x14ac:dyDescent="0.25">
      <c r="A8216">
        <v>8215</v>
      </c>
    </row>
    <row r="8217" spans="1:1" x14ac:dyDescent="0.25">
      <c r="A8217">
        <v>8216</v>
      </c>
    </row>
    <row r="8218" spans="1:1" x14ac:dyDescent="0.25">
      <c r="A8218">
        <v>8217</v>
      </c>
    </row>
    <row r="8219" spans="1:1" x14ac:dyDescent="0.25">
      <c r="A8219">
        <v>8218</v>
      </c>
    </row>
    <row r="8220" spans="1:1" x14ac:dyDescent="0.25">
      <c r="A8220">
        <v>8219</v>
      </c>
    </row>
    <row r="8221" spans="1:1" x14ac:dyDescent="0.25">
      <c r="A8221">
        <v>8220</v>
      </c>
    </row>
    <row r="8222" spans="1:1" x14ac:dyDescent="0.25">
      <c r="A8222">
        <v>8221</v>
      </c>
    </row>
    <row r="8223" spans="1:1" x14ac:dyDescent="0.25">
      <c r="A8223">
        <v>8222</v>
      </c>
    </row>
    <row r="8224" spans="1:1" x14ac:dyDescent="0.25">
      <c r="A8224">
        <v>8223</v>
      </c>
    </row>
    <row r="8225" spans="1:1" x14ac:dyDescent="0.25">
      <c r="A8225">
        <v>8224</v>
      </c>
    </row>
    <row r="8226" spans="1:1" x14ac:dyDescent="0.25">
      <c r="A8226">
        <v>8225</v>
      </c>
    </row>
    <row r="8227" spans="1:1" x14ac:dyDescent="0.25">
      <c r="A8227">
        <v>8226</v>
      </c>
    </row>
    <row r="8228" spans="1:1" x14ac:dyDescent="0.25">
      <c r="A8228">
        <v>8227</v>
      </c>
    </row>
    <row r="8229" spans="1:1" x14ac:dyDescent="0.25">
      <c r="A8229">
        <v>8228</v>
      </c>
    </row>
    <row r="8230" spans="1:1" x14ac:dyDescent="0.25">
      <c r="A8230">
        <v>8229</v>
      </c>
    </row>
    <row r="8231" spans="1:1" x14ac:dyDescent="0.25">
      <c r="A8231">
        <v>8230</v>
      </c>
    </row>
    <row r="8232" spans="1:1" x14ac:dyDescent="0.25">
      <c r="A8232">
        <v>8231</v>
      </c>
    </row>
    <row r="8233" spans="1:1" x14ac:dyDescent="0.25">
      <c r="A8233">
        <v>8232</v>
      </c>
    </row>
    <row r="8234" spans="1:1" x14ac:dyDescent="0.25">
      <c r="A8234">
        <v>8233</v>
      </c>
    </row>
    <row r="8235" spans="1:1" x14ac:dyDescent="0.25">
      <c r="A8235">
        <v>8234</v>
      </c>
    </row>
    <row r="8236" spans="1:1" x14ac:dyDescent="0.25">
      <c r="A8236">
        <v>8235</v>
      </c>
    </row>
    <row r="8237" spans="1:1" x14ac:dyDescent="0.25">
      <c r="A8237">
        <v>8236</v>
      </c>
    </row>
    <row r="8238" spans="1:1" x14ac:dyDescent="0.25">
      <c r="A8238">
        <v>8237</v>
      </c>
    </row>
    <row r="8239" spans="1:1" x14ac:dyDescent="0.25">
      <c r="A8239">
        <v>8238</v>
      </c>
    </row>
    <row r="8240" spans="1:1" x14ac:dyDescent="0.25">
      <c r="A8240">
        <v>8239</v>
      </c>
    </row>
    <row r="8241" spans="1:1" x14ac:dyDescent="0.25">
      <c r="A8241">
        <v>8240</v>
      </c>
    </row>
    <row r="8242" spans="1:1" x14ac:dyDescent="0.25">
      <c r="A8242">
        <v>8241</v>
      </c>
    </row>
    <row r="8243" spans="1:1" x14ac:dyDescent="0.25">
      <c r="A8243">
        <v>8242</v>
      </c>
    </row>
    <row r="8244" spans="1:1" x14ac:dyDescent="0.25">
      <c r="A8244">
        <v>8243</v>
      </c>
    </row>
    <row r="8245" spans="1:1" x14ac:dyDescent="0.25">
      <c r="A8245">
        <v>8244</v>
      </c>
    </row>
    <row r="8246" spans="1:1" x14ac:dyDescent="0.25">
      <c r="A8246">
        <v>8245</v>
      </c>
    </row>
    <row r="8247" spans="1:1" x14ac:dyDescent="0.25">
      <c r="A8247">
        <v>8246</v>
      </c>
    </row>
    <row r="8248" spans="1:1" x14ac:dyDescent="0.25">
      <c r="A8248">
        <v>8247</v>
      </c>
    </row>
    <row r="8249" spans="1:1" x14ac:dyDescent="0.25">
      <c r="A8249">
        <v>8248</v>
      </c>
    </row>
    <row r="8250" spans="1:1" x14ac:dyDescent="0.25">
      <c r="A8250">
        <v>8249</v>
      </c>
    </row>
    <row r="8251" spans="1:1" x14ac:dyDescent="0.25">
      <c r="A8251">
        <v>8250</v>
      </c>
    </row>
    <row r="8252" spans="1:1" x14ac:dyDescent="0.25">
      <c r="A8252">
        <v>8251</v>
      </c>
    </row>
    <row r="8253" spans="1:1" x14ac:dyDescent="0.25">
      <c r="A8253">
        <v>8252</v>
      </c>
    </row>
    <row r="8254" spans="1:1" x14ac:dyDescent="0.25">
      <c r="A8254">
        <v>8253</v>
      </c>
    </row>
    <row r="8255" spans="1:1" x14ac:dyDescent="0.25">
      <c r="A8255">
        <v>8254</v>
      </c>
    </row>
    <row r="8256" spans="1:1" x14ac:dyDescent="0.25">
      <c r="A8256">
        <v>8255</v>
      </c>
    </row>
    <row r="8257" spans="1:1" x14ac:dyDescent="0.25">
      <c r="A8257">
        <v>8256</v>
      </c>
    </row>
    <row r="8258" spans="1:1" x14ac:dyDescent="0.25">
      <c r="A8258">
        <v>8257</v>
      </c>
    </row>
    <row r="8259" spans="1:1" x14ac:dyDescent="0.25">
      <c r="A8259">
        <v>8258</v>
      </c>
    </row>
    <row r="8260" spans="1:1" x14ac:dyDescent="0.25">
      <c r="A8260">
        <v>8259</v>
      </c>
    </row>
    <row r="8261" spans="1:1" x14ac:dyDescent="0.25">
      <c r="A8261">
        <v>8260</v>
      </c>
    </row>
    <row r="8262" spans="1:1" x14ac:dyDescent="0.25">
      <c r="A8262">
        <v>8261</v>
      </c>
    </row>
    <row r="8263" spans="1:1" x14ac:dyDescent="0.25">
      <c r="A8263">
        <v>8262</v>
      </c>
    </row>
    <row r="8264" spans="1:1" x14ac:dyDescent="0.25">
      <c r="A8264">
        <v>8263</v>
      </c>
    </row>
    <row r="8265" spans="1:1" x14ac:dyDescent="0.25">
      <c r="A8265">
        <v>8264</v>
      </c>
    </row>
    <row r="8266" spans="1:1" x14ac:dyDescent="0.25">
      <c r="A8266">
        <v>8265</v>
      </c>
    </row>
    <row r="8267" spans="1:1" x14ac:dyDescent="0.25">
      <c r="A8267">
        <v>8266</v>
      </c>
    </row>
    <row r="8268" spans="1:1" x14ac:dyDescent="0.25">
      <c r="A8268">
        <v>8267</v>
      </c>
    </row>
    <row r="8269" spans="1:1" x14ac:dyDescent="0.25">
      <c r="A8269">
        <v>8268</v>
      </c>
    </row>
    <row r="8270" spans="1:1" x14ac:dyDescent="0.25">
      <c r="A8270">
        <v>8269</v>
      </c>
    </row>
    <row r="8271" spans="1:1" x14ac:dyDescent="0.25">
      <c r="A8271">
        <v>8270</v>
      </c>
    </row>
    <row r="8272" spans="1:1" x14ac:dyDescent="0.25">
      <c r="A8272">
        <v>8271</v>
      </c>
    </row>
    <row r="8273" spans="1:1" x14ac:dyDescent="0.25">
      <c r="A8273">
        <v>8272</v>
      </c>
    </row>
    <row r="8274" spans="1:1" x14ac:dyDescent="0.25">
      <c r="A8274">
        <v>8273</v>
      </c>
    </row>
    <row r="8275" spans="1:1" x14ac:dyDescent="0.25">
      <c r="A8275">
        <v>8274</v>
      </c>
    </row>
    <row r="8276" spans="1:1" x14ac:dyDescent="0.25">
      <c r="A8276">
        <v>8275</v>
      </c>
    </row>
    <row r="8277" spans="1:1" x14ac:dyDescent="0.25">
      <c r="A8277">
        <v>8276</v>
      </c>
    </row>
    <row r="8278" spans="1:1" x14ac:dyDescent="0.25">
      <c r="A8278">
        <v>8277</v>
      </c>
    </row>
    <row r="8279" spans="1:1" x14ac:dyDescent="0.25">
      <c r="A8279">
        <v>8278</v>
      </c>
    </row>
    <row r="8280" spans="1:1" x14ac:dyDescent="0.25">
      <c r="A8280">
        <v>8279</v>
      </c>
    </row>
    <row r="8281" spans="1:1" x14ac:dyDescent="0.25">
      <c r="A8281">
        <v>8280</v>
      </c>
    </row>
    <row r="8282" spans="1:1" x14ac:dyDescent="0.25">
      <c r="A8282">
        <v>8281</v>
      </c>
    </row>
    <row r="8283" spans="1:1" x14ac:dyDescent="0.25">
      <c r="A8283">
        <v>8282</v>
      </c>
    </row>
    <row r="8284" spans="1:1" x14ac:dyDescent="0.25">
      <c r="A8284">
        <v>8283</v>
      </c>
    </row>
    <row r="8285" spans="1:1" x14ac:dyDescent="0.25">
      <c r="A8285">
        <v>8284</v>
      </c>
    </row>
    <row r="8286" spans="1:1" x14ac:dyDescent="0.25">
      <c r="A8286">
        <v>8285</v>
      </c>
    </row>
    <row r="8287" spans="1:1" x14ac:dyDescent="0.25">
      <c r="A8287">
        <v>8286</v>
      </c>
    </row>
    <row r="8288" spans="1:1" x14ac:dyDescent="0.25">
      <c r="A8288">
        <v>8287</v>
      </c>
    </row>
    <row r="8289" spans="1:1" x14ac:dyDescent="0.25">
      <c r="A8289">
        <v>8288</v>
      </c>
    </row>
    <row r="8290" spans="1:1" x14ac:dyDescent="0.25">
      <c r="A8290">
        <v>8289</v>
      </c>
    </row>
    <row r="8291" spans="1:1" x14ac:dyDescent="0.25">
      <c r="A8291">
        <v>8290</v>
      </c>
    </row>
    <row r="8292" spans="1:1" x14ac:dyDescent="0.25">
      <c r="A8292">
        <v>8291</v>
      </c>
    </row>
    <row r="8293" spans="1:1" x14ac:dyDescent="0.25">
      <c r="A8293">
        <v>8292</v>
      </c>
    </row>
    <row r="8294" spans="1:1" x14ac:dyDescent="0.25">
      <c r="A8294">
        <v>8293</v>
      </c>
    </row>
    <row r="8295" spans="1:1" x14ac:dyDescent="0.25">
      <c r="A8295">
        <v>8294</v>
      </c>
    </row>
    <row r="8296" spans="1:1" x14ac:dyDescent="0.25">
      <c r="A8296">
        <v>8295</v>
      </c>
    </row>
    <row r="8297" spans="1:1" x14ac:dyDescent="0.25">
      <c r="A8297">
        <v>8296</v>
      </c>
    </row>
    <row r="8298" spans="1:1" x14ac:dyDescent="0.25">
      <c r="A8298">
        <v>8297</v>
      </c>
    </row>
    <row r="8299" spans="1:1" x14ac:dyDescent="0.25">
      <c r="A8299">
        <v>8298</v>
      </c>
    </row>
    <row r="8300" spans="1:1" x14ac:dyDescent="0.25">
      <c r="A8300">
        <v>8299</v>
      </c>
    </row>
    <row r="8301" spans="1:1" x14ac:dyDescent="0.25">
      <c r="A8301">
        <v>8300</v>
      </c>
    </row>
    <row r="8302" spans="1:1" x14ac:dyDescent="0.25">
      <c r="A8302">
        <v>8301</v>
      </c>
    </row>
    <row r="8303" spans="1:1" x14ac:dyDescent="0.25">
      <c r="A8303">
        <v>8302</v>
      </c>
    </row>
    <row r="8304" spans="1:1" x14ac:dyDescent="0.25">
      <c r="A8304">
        <v>8303</v>
      </c>
    </row>
    <row r="8305" spans="1:1" x14ac:dyDescent="0.25">
      <c r="A8305">
        <v>8304</v>
      </c>
    </row>
    <row r="8306" spans="1:1" x14ac:dyDescent="0.25">
      <c r="A8306">
        <v>8305</v>
      </c>
    </row>
    <row r="8307" spans="1:1" x14ac:dyDescent="0.25">
      <c r="A8307">
        <v>8306</v>
      </c>
    </row>
    <row r="8308" spans="1:1" x14ac:dyDescent="0.25">
      <c r="A8308">
        <v>8307</v>
      </c>
    </row>
    <row r="8309" spans="1:1" x14ac:dyDescent="0.25">
      <c r="A8309">
        <v>8308</v>
      </c>
    </row>
    <row r="8310" spans="1:1" x14ac:dyDescent="0.25">
      <c r="A8310">
        <v>8309</v>
      </c>
    </row>
    <row r="8311" spans="1:1" x14ac:dyDescent="0.25">
      <c r="A8311">
        <v>8310</v>
      </c>
    </row>
    <row r="8312" spans="1:1" x14ac:dyDescent="0.25">
      <c r="A8312">
        <v>8311</v>
      </c>
    </row>
    <row r="8313" spans="1:1" x14ac:dyDescent="0.25">
      <c r="A8313">
        <v>8312</v>
      </c>
    </row>
    <row r="8314" spans="1:1" x14ac:dyDescent="0.25">
      <c r="A8314">
        <v>8313</v>
      </c>
    </row>
    <row r="8315" spans="1:1" x14ac:dyDescent="0.25">
      <c r="A8315">
        <v>8314</v>
      </c>
    </row>
    <row r="8316" spans="1:1" x14ac:dyDescent="0.25">
      <c r="A8316">
        <v>8315</v>
      </c>
    </row>
    <row r="8317" spans="1:1" x14ac:dyDescent="0.25">
      <c r="A8317">
        <v>8316</v>
      </c>
    </row>
    <row r="8318" spans="1:1" x14ac:dyDescent="0.25">
      <c r="A8318">
        <v>8317</v>
      </c>
    </row>
    <row r="8319" spans="1:1" x14ac:dyDescent="0.25">
      <c r="A8319">
        <v>8318</v>
      </c>
    </row>
    <row r="8320" spans="1:1" x14ac:dyDescent="0.25">
      <c r="A8320">
        <v>8319</v>
      </c>
    </row>
    <row r="8321" spans="1:1" x14ac:dyDescent="0.25">
      <c r="A8321">
        <v>8320</v>
      </c>
    </row>
    <row r="8322" spans="1:1" x14ac:dyDescent="0.25">
      <c r="A8322">
        <v>8321</v>
      </c>
    </row>
    <row r="8323" spans="1:1" x14ac:dyDescent="0.25">
      <c r="A8323">
        <v>8322</v>
      </c>
    </row>
    <row r="8324" spans="1:1" x14ac:dyDescent="0.25">
      <c r="A8324">
        <v>8323</v>
      </c>
    </row>
    <row r="8325" spans="1:1" x14ac:dyDescent="0.25">
      <c r="A8325">
        <v>8324</v>
      </c>
    </row>
    <row r="8326" spans="1:1" x14ac:dyDescent="0.25">
      <c r="A8326">
        <v>8325</v>
      </c>
    </row>
    <row r="8327" spans="1:1" x14ac:dyDescent="0.25">
      <c r="A8327">
        <v>8326</v>
      </c>
    </row>
    <row r="8328" spans="1:1" x14ac:dyDescent="0.25">
      <c r="A8328">
        <v>8327</v>
      </c>
    </row>
    <row r="8329" spans="1:1" x14ac:dyDescent="0.25">
      <c r="A8329">
        <v>8328</v>
      </c>
    </row>
    <row r="8330" spans="1:1" x14ac:dyDescent="0.25">
      <c r="A8330">
        <v>8329</v>
      </c>
    </row>
    <row r="8331" spans="1:1" x14ac:dyDescent="0.25">
      <c r="A8331">
        <v>8330</v>
      </c>
    </row>
    <row r="8332" spans="1:1" x14ac:dyDescent="0.25">
      <c r="A8332">
        <v>8331</v>
      </c>
    </row>
    <row r="8333" spans="1:1" x14ac:dyDescent="0.25">
      <c r="A8333">
        <v>8332</v>
      </c>
    </row>
    <row r="8334" spans="1:1" x14ac:dyDescent="0.25">
      <c r="A8334">
        <v>8333</v>
      </c>
    </row>
    <row r="8335" spans="1:1" x14ac:dyDescent="0.25">
      <c r="A8335">
        <v>8334</v>
      </c>
    </row>
    <row r="8336" spans="1:1" x14ac:dyDescent="0.25">
      <c r="A8336">
        <v>8335</v>
      </c>
    </row>
    <row r="8337" spans="1:1" x14ac:dyDescent="0.25">
      <c r="A8337">
        <v>8336</v>
      </c>
    </row>
    <row r="8338" spans="1:1" x14ac:dyDescent="0.25">
      <c r="A8338">
        <v>8337</v>
      </c>
    </row>
    <row r="8339" spans="1:1" x14ac:dyDescent="0.25">
      <c r="A8339">
        <v>8338</v>
      </c>
    </row>
    <row r="8340" spans="1:1" x14ac:dyDescent="0.25">
      <c r="A8340">
        <v>8339</v>
      </c>
    </row>
    <row r="8341" spans="1:1" x14ac:dyDescent="0.25">
      <c r="A8341">
        <v>8340</v>
      </c>
    </row>
    <row r="8342" spans="1:1" x14ac:dyDescent="0.25">
      <c r="A8342">
        <v>8341</v>
      </c>
    </row>
    <row r="8343" spans="1:1" x14ac:dyDescent="0.25">
      <c r="A8343">
        <v>8342</v>
      </c>
    </row>
    <row r="8344" spans="1:1" x14ac:dyDescent="0.25">
      <c r="A8344">
        <v>8343</v>
      </c>
    </row>
    <row r="8345" spans="1:1" x14ac:dyDescent="0.25">
      <c r="A8345">
        <v>8344</v>
      </c>
    </row>
    <row r="8346" spans="1:1" x14ac:dyDescent="0.25">
      <c r="A8346">
        <v>8345</v>
      </c>
    </row>
    <row r="8347" spans="1:1" x14ac:dyDescent="0.25">
      <c r="A8347">
        <v>8346</v>
      </c>
    </row>
    <row r="8348" spans="1:1" x14ac:dyDescent="0.25">
      <c r="A8348">
        <v>8347</v>
      </c>
    </row>
    <row r="8349" spans="1:1" x14ac:dyDescent="0.25">
      <c r="A8349">
        <v>8348</v>
      </c>
    </row>
    <row r="8350" spans="1:1" x14ac:dyDescent="0.25">
      <c r="A8350">
        <v>8349</v>
      </c>
    </row>
    <row r="8351" spans="1:1" x14ac:dyDescent="0.25">
      <c r="A8351">
        <v>8350</v>
      </c>
    </row>
    <row r="8352" spans="1:1" x14ac:dyDescent="0.25">
      <c r="A8352">
        <v>8351</v>
      </c>
    </row>
    <row r="8353" spans="1:1" x14ac:dyDescent="0.25">
      <c r="A8353">
        <v>8352</v>
      </c>
    </row>
    <row r="8354" spans="1:1" x14ac:dyDescent="0.25">
      <c r="A8354">
        <v>8353</v>
      </c>
    </row>
    <row r="8355" spans="1:1" x14ac:dyDescent="0.25">
      <c r="A8355">
        <v>8354</v>
      </c>
    </row>
    <row r="8356" spans="1:1" x14ac:dyDescent="0.25">
      <c r="A8356">
        <v>8355</v>
      </c>
    </row>
    <row r="8357" spans="1:1" x14ac:dyDescent="0.25">
      <c r="A8357">
        <v>8356</v>
      </c>
    </row>
    <row r="8358" spans="1:1" x14ac:dyDescent="0.25">
      <c r="A8358">
        <v>8357</v>
      </c>
    </row>
    <row r="8359" spans="1:1" x14ac:dyDescent="0.25">
      <c r="A8359">
        <v>8358</v>
      </c>
    </row>
    <row r="8360" spans="1:1" x14ac:dyDescent="0.25">
      <c r="A8360">
        <v>8359</v>
      </c>
    </row>
    <row r="8361" spans="1:1" x14ac:dyDescent="0.25">
      <c r="A8361">
        <v>8360</v>
      </c>
    </row>
    <row r="8362" spans="1:1" x14ac:dyDescent="0.25">
      <c r="A8362">
        <v>8361</v>
      </c>
    </row>
    <row r="8363" spans="1:1" x14ac:dyDescent="0.25">
      <c r="A8363">
        <v>8362</v>
      </c>
    </row>
    <row r="8364" spans="1:1" x14ac:dyDescent="0.25">
      <c r="A8364">
        <v>8363</v>
      </c>
    </row>
    <row r="8365" spans="1:1" x14ac:dyDescent="0.25">
      <c r="A8365">
        <v>8364</v>
      </c>
    </row>
    <row r="8366" spans="1:1" x14ac:dyDescent="0.25">
      <c r="A8366">
        <v>8365</v>
      </c>
    </row>
    <row r="8367" spans="1:1" x14ac:dyDescent="0.25">
      <c r="A8367">
        <v>8366</v>
      </c>
    </row>
    <row r="8368" spans="1:1" x14ac:dyDescent="0.25">
      <c r="A8368">
        <v>8367</v>
      </c>
    </row>
    <row r="8369" spans="1:1" x14ac:dyDescent="0.25">
      <c r="A8369">
        <v>8368</v>
      </c>
    </row>
    <row r="8370" spans="1:1" x14ac:dyDescent="0.25">
      <c r="A8370">
        <v>8369</v>
      </c>
    </row>
    <row r="8371" spans="1:1" x14ac:dyDescent="0.25">
      <c r="A8371">
        <v>8370</v>
      </c>
    </row>
    <row r="8372" spans="1:1" x14ac:dyDescent="0.25">
      <c r="A8372">
        <v>8371</v>
      </c>
    </row>
    <row r="8373" spans="1:1" x14ac:dyDescent="0.25">
      <c r="A8373">
        <v>8372</v>
      </c>
    </row>
    <row r="8374" spans="1:1" x14ac:dyDescent="0.25">
      <c r="A8374">
        <v>8373</v>
      </c>
    </row>
    <row r="8375" spans="1:1" x14ac:dyDescent="0.25">
      <c r="A8375">
        <v>8374</v>
      </c>
    </row>
    <row r="8376" spans="1:1" x14ac:dyDescent="0.25">
      <c r="A8376">
        <v>8375</v>
      </c>
    </row>
    <row r="8377" spans="1:1" x14ac:dyDescent="0.25">
      <c r="A8377">
        <v>8376</v>
      </c>
    </row>
    <row r="8378" spans="1:1" x14ac:dyDescent="0.25">
      <c r="A8378">
        <v>8377</v>
      </c>
    </row>
    <row r="8379" spans="1:1" x14ac:dyDescent="0.25">
      <c r="A8379">
        <v>8378</v>
      </c>
    </row>
    <row r="8380" spans="1:1" x14ac:dyDescent="0.25">
      <c r="A8380">
        <v>8379</v>
      </c>
    </row>
    <row r="8381" spans="1:1" x14ac:dyDescent="0.25">
      <c r="A8381">
        <v>8380</v>
      </c>
    </row>
    <row r="8382" spans="1:1" x14ac:dyDescent="0.25">
      <c r="A8382">
        <v>8381</v>
      </c>
    </row>
    <row r="8383" spans="1:1" x14ac:dyDescent="0.25">
      <c r="A8383">
        <v>8382</v>
      </c>
    </row>
    <row r="8384" spans="1:1" x14ac:dyDescent="0.25">
      <c r="A8384">
        <v>8383</v>
      </c>
    </row>
    <row r="8385" spans="1:1" x14ac:dyDescent="0.25">
      <c r="A8385">
        <v>8384</v>
      </c>
    </row>
    <row r="8386" spans="1:1" x14ac:dyDescent="0.25">
      <c r="A8386">
        <v>8385</v>
      </c>
    </row>
    <row r="8387" spans="1:1" x14ac:dyDescent="0.25">
      <c r="A8387">
        <v>8386</v>
      </c>
    </row>
    <row r="8388" spans="1:1" x14ac:dyDescent="0.25">
      <c r="A8388">
        <v>8387</v>
      </c>
    </row>
    <row r="8389" spans="1:1" x14ac:dyDescent="0.25">
      <c r="A8389">
        <v>8388</v>
      </c>
    </row>
    <row r="8390" spans="1:1" x14ac:dyDescent="0.25">
      <c r="A8390">
        <v>8389</v>
      </c>
    </row>
    <row r="8391" spans="1:1" x14ac:dyDescent="0.25">
      <c r="A8391">
        <v>8390</v>
      </c>
    </row>
    <row r="8392" spans="1:1" x14ac:dyDescent="0.25">
      <c r="A8392">
        <v>8391</v>
      </c>
    </row>
    <row r="8393" spans="1:1" x14ac:dyDescent="0.25">
      <c r="A8393">
        <v>8392</v>
      </c>
    </row>
    <row r="8394" spans="1:1" x14ac:dyDescent="0.25">
      <c r="A8394">
        <v>8393</v>
      </c>
    </row>
    <row r="8395" spans="1:1" x14ac:dyDescent="0.25">
      <c r="A8395">
        <v>8394</v>
      </c>
    </row>
    <row r="8396" spans="1:1" x14ac:dyDescent="0.25">
      <c r="A8396">
        <v>8395</v>
      </c>
    </row>
    <row r="8397" spans="1:1" x14ac:dyDescent="0.25">
      <c r="A8397">
        <v>8396</v>
      </c>
    </row>
    <row r="8398" spans="1:1" x14ac:dyDescent="0.25">
      <c r="A8398">
        <v>8397</v>
      </c>
    </row>
    <row r="8399" spans="1:1" x14ac:dyDescent="0.25">
      <c r="A8399">
        <v>8398</v>
      </c>
    </row>
    <row r="8400" spans="1:1" x14ac:dyDescent="0.25">
      <c r="A8400">
        <v>8399</v>
      </c>
    </row>
    <row r="8401" spans="1:1" x14ac:dyDescent="0.25">
      <c r="A8401">
        <v>8400</v>
      </c>
    </row>
    <row r="8402" spans="1:1" x14ac:dyDescent="0.25">
      <c r="A8402">
        <v>8401</v>
      </c>
    </row>
    <row r="8403" spans="1:1" x14ac:dyDescent="0.25">
      <c r="A8403">
        <v>8402</v>
      </c>
    </row>
    <row r="8404" spans="1:1" x14ac:dyDescent="0.25">
      <c r="A8404">
        <v>8403</v>
      </c>
    </row>
    <row r="8405" spans="1:1" x14ac:dyDescent="0.25">
      <c r="A8405">
        <v>8404</v>
      </c>
    </row>
    <row r="8406" spans="1:1" x14ac:dyDescent="0.25">
      <c r="A8406">
        <v>8405</v>
      </c>
    </row>
    <row r="8407" spans="1:1" x14ac:dyDescent="0.25">
      <c r="A8407">
        <v>8406</v>
      </c>
    </row>
    <row r="8408" spans="1:1" x14ac:dyDescent="0.25">
      <c r="A8408">
        <v>8407</v>
      </c>
    </row>
    <row r="8409" spans="1:1" x14ac:dyDescent="0.25">
      <c r="A8409">
        <v>8408</v>
      </c>
    </row>
    <row r="8410" spans="1:1" x14ac:dyDescent="0.25">
      <c r="A8410">
        <v>8409</v>
      </c>
    </row>
    <row r="8411" spans="1:1" x14ac:dyDescent="0.25">
      <c r="A8411">
        <v>8410</v>
      </c>
    </row>
    <row r="8412" spans="1:1" x14ac:dyDescent="0.25">
      <c r="A8412">
        <v>8411</v>
      </c>
    </row>
    <row r="8413" spans="1:1" x14ac:dyDescent="0.25">
      <c r="A8413">
        <v>8412</v>
      </c>
    </row>
    <row r="8414" spans="1:1" x14ac:dyDescent="0.25">
      <c r="A8414">
        <v>8413</v>
      </c>
    </row>
    <row r="8415" spans="1:1" x14ac:dyDescent="0.25">
      <c r="A8415">
        <v>8414</v>
      </c>
    </row>
    <row r="8416" spans="1:1" x14ac:dyDescent="0.25">
      <c r="A8416">
        <v>8415</v>
      </c>
    </row>
    <row r="8417" spans="1:1" x14ac:dyDescent="0.25">
      <c r="A8417">
        <v>8416</v>
      </c>
    </row>
    <row r="8418" spans="1:1" x14ac:dyDescent="0.25">
      <c r="A8418">
        <v>8417</v>
      </c>
    </row>
    <row r="8419" spans="1:1" x14ac:dyDescent="0.25">
      <c r="A8419">
        <v>8418</v>
      </c>
    </row>
    <row r="8420" spans="1:1" x14ac:dyDescent="0.25">
      <c r="A8420">
        <v>8419</v>
      </c>
    </row>
    <row r="8421" spans="1:1" x14ac:dyDescent="0.25">
      <c r="A8421">
        <v>8420</v>
      </c>
    </row>
    <row r="8422" spans="1:1" x14ac:dyDescent="0.25">
      <c r="A8422">
        <v>8421</v>
      </c>
    </row>
    <row r="8423" spans="1:1" x14ac:dyDescent="0.25">
      <c r="A8423">
        <v>8422</v>
      </c>
    </row>
    <row r="8424" spans="1:1" x14ac:dyDescent="0.25">
      <c r="A8424">
        <v>8423</v>
      </c>
    </row>
    <row r="8425" spans="1:1" x14ac:dyDescent="0.25">
      <c r="A8425">
        <v>8424</v>
      </c>
    </row>
    <row r="8426" spans="1:1" x14ac:dyDescent="0.25">
      <c r="A8426">
        <v>8425</v>
      </c>
    </row>
    <row r="8427" spans="1:1" x14ac:dyDescent="0.25">
      <c r="A8427">
        <v>8426</v>
      </c>
    </row>
    <row r="8428" spans="1:1" x14ac:dyDescent="0.25">
      <c r="A8428">
        <v>8427</v>
      </c>
    </row>
    <row r="8429" spans="1:1" x14ac:dyDescent="0.25">
      <c r="A8429">
        <v>8428</v>
      </c>
    </row>
    <row r="8430" spans="1:1" x14ac:dyDescent="0.25">
      <c r="A8430">
        <v>8429</v>
      </c>
    </row>
    <row r="8431" spans="1:1" x14ac:dyDescent="0.25">
      <c r="A8431">
        <v>8430</v>
      </c>
    </row>
    <row r="8432" spans="1:1" x14ac:dyDescent="0.25">
      <c r="A8432">
        <v>8431</v>
      </c>
    </row>
    <row r="8433" spans="1:1" x14ac:dyDescent="0.25">
      <c r="A8433">
        <v>8432</v>
      </c>
    </row>
    <row r="8434" spans="1:1" x14ac:dyDescent="0.25">
      <c r="A8434">
        <v>8433</v>
      </c>
    </row>
    <row r="8435" spans="1:1" x14ac:dyDescent="0.25">
      <c r="A8435">
        <v>8434</v>
      </c>
    </row>
    <row r="8436" spans="1:1" x14ac:dyDescent="0.25">
      <c r="A8436">
        <v>8435</v>
      </c>
    </row>
    <row r="8437" spans="1:1" x14ac:dyDescent="0.25">
      <c r="A8437">
        <v>8436</v>
      </c>
    </row>
    <row r="8438" spans="1:1" x14ac:dyDescent="0.25">
      <c r="A8438">
        <v>8437</v>
      </c>
    </row>
    <row r="8439" spans="1:1" x14ac:dyDescent="0.25">
      <c r="A8439">
        <v>8438</v>
      </c>
    </row>
    <row r="8440" spans="1:1" x14ac:dyDescent="0.25">
      <c r="A8440">
        <v>8439</v>
      </c>
    </row>
    <row r="8441" spans="1:1" x14ac:dyDescent="0.25">
      <c r="A8441">
        <v>8440</v>
      </c>
    </row>
    <row r="8442" spans="1:1" x14ac:dyDescent="0.25">
      <c r="A8442">
        <v>8441</v>
      </c>
    </row>
    <row r="8443" spans="1:1" x14ac:dyDescent="0.25">
      <c r="A8443">
        <v>8442</v>
      </c>
    </row>
    <row r="8444" spans="1:1" x14ac:dyDescent="0.25">
      <c r="A8444">
        <v>8443</v>
      </c>
    </row>
    <row r="8445" spans="1:1" x14ac:dyDescent="0.25">
      <c r="A8445">
        <v>8444</v>
      </c>
    </row>
    <row r="8446" spans="1:1" x14ac:dyDescent="0.25">
      <c r="A8446">
        <v>8445</v>
      </c>
    </row>
    <row r="8447" spans="1:1" x14ac:dyDescent="0.25">
      <c r="A8447">
        <v>8446</v>
      </c>
    </row>
    <row r="8448" spans="1:1" x14ac:dyDescent="0.25">
      <c r="A8448">
        <v>8447</v>
      </c>
    </row>
    <row r="8449" spans="1:1" x14ac:dyDescent="0.25">
      <c r="A8449">
        <v>8448</v>
      </c>
    </row>
    <row r="8450" spans="1:1" x14ac:dyDescent="0.25">
      <c r="A8450">
        <v>8449</v>
      </c>
    </row>
    <row r="8451" spans="1:1" x14ac:dyDescent="0.25">
      <c r="A8451">
        <v>8450</v>
      </c>
    </row>
    <row r="8452" spans="1:1" x14ac:dyDescent="0.25">
      <c r="A8452">
        <v>8451</v>
      </c>
    </row>
    <row r="8453" spans="1:1" x14ac:dyDescent="0.25">
      <c r="A8453">
        <v>8452</v>
      </c>
    </row>
    <row r="8454" spans="1:1" x14ac:dyDescent="0.25">
      <c r="A8454">
        <v>8453</v>
      </c>
    </row>
    <row r="8455" spans="1:1" x14ac:dyDescent="0.25">
      <c r="A8455">
        <v>8454</v>
      </c>
    </row>
    <row r="8456" spans="1:1" x14ac:dyDescent="0.25">
      <c r="A8456">
        <v>8455</v>
      </c>
    </row>
    <row r="8457" spans="1:1" x14ac:dyDescent="0.25">
      <c r="A8457">
        <v>8456</v>
      </c>
    </row>
    <row r="8458" spans="1:1" x14ac:dyDescent="0.25">
      <c r="A8458">
        <v>8457</v>
      </c>
    </row>
    <row r="8459" spans="1:1" x14ac:dyDescent="0.25">
      <c r="A8459">
        <v>8458</v>
      </c>
    </row>
    <row r="8460" spans="1:1" x14ac:dyDescent="0.25">
      <c r="A8460">
        <v>8459</v>
      </c>
    </row>
    <row r="8461" spans="1:1" x14ac:dyDescent="0.25">
      <c r="A8461">
        <v>8460</v>
      </c>
    </row>
    <row r="8462" spans="1:1" x14ac:dyDescent="0.25">
      <c r="A8462">
        <v>8461</v>
      </c>
    </row>
    <row r="8463" spans="1:1" x14ac:dyDescent="0.25">
      <c r="A8463">
        <v>8462</v>
      </c>
    </row>
    <row r="8464" spans="1:1" x14ac:dyDescent="0.25">
      <c r="A8464">
        <v>8463</v>
      </c>
    </row>
    <row r="8465" spans="1:1" x14ac:dyDescent="0.25">
      <c r="A8465">
        <v>8464</v>
      </c>
    </row>
    <row r="8466" spans="1:1" x14ac:dyDescent="0.25">
      <c r="A8466">
        <v>8465</v>
      </c>
    </row>
    <row r="8467" spans="1:1" x14ac:dyDescent="0.25">
      <c r="A8467">
        <v>8466</v>
      </c>
    </row>
    <row r="8468" spans="1:1" x14ac:dyDescent="0.25">
      <c r="A8468">
        <v>8467</v>
      </c>
    </row>
    <row r="8469" spans="1:1" x14ac:dyDescent="0.25">
      <c r="A8469">
        <v>8468</v>
      </c>
    </row>
    <row r="8470" spans="1:1" x14ac:dyDescent="0.25">
      <c r="A8470">
        <v>8469</v>
      </c>
    </row>
    <row r="8471" spans="1:1" x14ac:dyDescent="0.25">
      <c r="A8471">
        <v>8470</v>
      </c>
    </row>
    <row r="8472" spans="1:1" x14ac:dyDescent="0.25">
      <c r="A8472">
        <v>8471</v>
      </c>
    </row>
    <row r="8473" spans="1:1" x14ac:dyDescent="0.25">
      <c r="A8473">
        <v>8472</v>
      </c>
    </row>
    <row r="8474" spans="1:1" x14ac:dyDescent="0.25">
      <c r="A8474">
        <v>8473</v>
      </c>
    </row>
    <row r="8475" spans="1:1" x14ac:dyDescent="0.25">
      <c r="A8475">
        <v>8474</v>
      </c>
    </row>
    <row r="8476" spans="1:1" x14ac:dyDescent="0.25">
      <c r="A8476">
        <v>8475</v>
      </c>
    </row>
    <row r="8477" spans="1:1" x14ac:dyDescent="0.25">
      <c r="A8477">
        <v>8476</v>
      </c>
    </row>
    <row r="8478" spans="1:1" x14ac:dyDescent="0.25">
      <c r="A8478">
        <v>8477</v>
      </c>
    </row>
    <row r="8479" spans="1:1" x14ac:dyDescent="0.25">
      <c r="A8479">
        <v>8478</v>
      </c>
    </row>
    <row r="8480" spans="1:1" x14ac:dyDescent="0.25">
      <c r="A8480">
        <v>8479</v>
      </c>
    </row>
    <row r="8481" spans="1:1" x14ac:dyDescent="0.25">
      <c r="A8481">
        <v>8480</v>
      </c>
    </row>
    <row r="8482" spans="1:1" x14ac:dyDescent="0.25">
      <c r="A8482">
        <v>8481</v>
      </c>
    </row>
    <row r="8483" spans="1:1" x14ac:dyDescent="0.25">
      <c r="A8483">
        <v>8482</v>
      </c>
    </row>
    <row r="8484" spans="1:1" x14ac:dyDescent="0.25">
      <c r="A8484">
        <v>8483</v>
      </c>
    </row>
    <row r="8485" spans="1:1" x14ac:dyDescent="0.25">
      <c r="A8485">
        <v>8484</v>
      </c>
    </row>
    <row r="8486" spans="1:1" x14ac:dyDescent="0.25">
      <c r="A8486">
        <v>8485</v>
      </c>
    </row>
    <row r="8487" spans="1:1" x14ac:dyDescent="0.25">
      <c r="A8487">
        <v>8486</v>
      </c>
    </row>
    <row r="8488" spans="1:1" x14ac:dyDescent="0.25">
      <c r="A8488">
        <v>8487</v>
      </c>
    </row>
    <row r="8489" spans="1:1" x14ac:dyDescent="0.25">
      <c r="A8489">
        <v>8488</v>
      </c>
    </row>
    <row r="8490" spans="1:1" x14ac:dyDescent="0.25">
      <c r="A8490">
        <v>8489</v>
      </c>
    </row>
    <row r="8491" spans="1:1" x14ac:dyDescent="0.25">
      <c r="A8491">
        <v>8490</v>
      </c>
    </row>
    <row r="8492" spans="1:1" x14ac:dyDescent="0.25">
      <c r="A8492">
        <v>8491</v>
      </c>
    </row>
    <row r="8493" spans="1:1" x14ac:dyDescent="0.25">
      <c r="A8493">
        <v>8492</v>
      </c>
    </row>
    <row r="8494" spans="1:1" x14ac:dyDescent="0.25">
      <c r="A8494">
        <v>8493</v>
      </c>
    </row>
    <row r="8495" spans="1:1" x14ac:dyDescent="0.25">
      <c r="A8495">
        <v>8494</v>
      </c>
    </row>
    <row r="8496" spans="1:1" x14ac:dyDescent="0.25">
      <c r="A8496">
        <v>8495</v>
      </c>
    </row>
    <row r="8497" spans="1:1" x14ac:dyDescent="0.25">
      <c r="A8497">
        <v>8496</v>
      </c>
    </row>
    <row r="8498" spans="1:1" x14ac:dyDescent="0.25">
      <c r="A8498">
        <v>8497</v>
      </c>
    </row>
    <row r="8499" spans="1:1" x14ac:dyDescent="0.25">
      <c r="A8499">
        <v>8498</v>
      </c>
    </row>
    <row r="8500" spans="1:1" x14ac:dyDescent="0.25">
      <c r="A8500">
        <v>8499</v>
      </c>
    </row>
    <row r="8501" spans="1:1" x14ac:dyDescent="0.25">
      <c r="A8501">
        <v>8500</v>
      </c>
    </row>
    <row r="8502" spans="1:1" x14ac:dyDescent="0.25">
      <c r="A8502">
        <v>8501</v>
      </c>
    </row>
    <row r="8503" spans="1:1" x14ac:dyDescent="0.25">
      <c r="A8503">
        <v>8502</v>
      </c>
    </row>
    <row r="8504" spans="1:1" x14ac:dyDescent="0.25">
      <c r="A8504">
        <v>8503</v>
      </c>
    </row>
    <row r="8505" spans="1:1" x14ac:dyDescent="0.25">
      <c r="A8505">
        <v>8504</v>
      </c>
    </row>
    <row r="8506" spans="1:1" x14ac:dyDescent="0.25">
      <c r="A8506">
        <v>8505</v>
      </c>
    </row>
    <row r="8507" spans="1:1" x14ac:dyDescent="0.25">
      <c r="A8507">
        <v>8506</v>
      </c>
    </row>
    <row r="8508" spans="1:1" x14ac:dyDescent="0.25">
      <c r="A8508">
        <v>8507</v>
      </c>
    </row>
    <row r="8509" spans="1:1" x14ac:dyDescent="0.25">
      <c r="A8509">
        <v>8508</v>
      </c>
    </row>
    <row r="8510" spans="1:1" x14ac:dyDescent="0.25">
      <c r="A8510">
        <v>8509</v>
      </c>
    </row>
    <row r="8511" spans="1:1" x14ac:dyDescent="0.25">
      <c r="A8511">
        <v>8510</v>
      </c>
    </row>
    <row r="8512" spans="1:1" x14ac:dyDescent="0.25">
      <c r="A8512">
        <v>8511</v>
      </c>
    </row>
    <row r="8513" spans="1:1" x14ac:dyDescent="0.25">
      <c r="A8513">
        <v>8512</v>
      </c>
    </row>
    <row r="8514" spans="1:1" x14ac:dyDescent="0.25">
      <c r="A8514">
        <v>8513</v>
      </c>
    </row>
    <row r="8515" spans="1:1" x14ac:dyDescent="0.25">
      <c r="A8515">
        <v>8514</v>
      </c>
    </row>
    <row r="8516" spans="1:1" x14ac:dyDescent="0.25">
      <c r="A8516">
        <v>8515</v>
      </c>
    </row>
    <row r="8517" spans="1:1" x14ac:dyDescent="0.25">
      <c r="A8517">
        <v>8516</v>
      </c>
    </row>
    <row r="8518" spans="1:1" x14ac:dyDescent="0.25">
      <c r="A8518">
        <v>8517</v>
      </c>
    </row>
    <row r="8519" spans="1:1" x14ac:dyDescent="0.25">
      <c r="A8519">
        <v>8518</v>
      </c>
    </row>
    <row r="8520" spans="1:1" x14ac:dyDescent="0.25">
      <c r="A8520">
        <v>8519</v>
      </c>
    </row>
    <row r="8521" spans="1:1" x14ac:dyDescent="0.25">
      <c r="A8521">
        <v>8520</v>
      </c>
    </row>
    <row r="8522" spans="1:1" x14ac:dyDescent="0.25">
      <c r="A8522">
        <v>8521</v>
      </c>
    </row>
    <row r="8523" spans="1:1" x14ac:dyDescent="0.25">
      <c r="A8523">
        <v>8522</v>
      </c>
    </row>
    <row r="8524" spans="1:1" x14ac:dyDescent="0.25">
      <c r="A8524">
        <v>8523</v>
      </c>
    </row>
    <row r="8525" spans="1:1" x14ac:dyDescent="0.25">
      <c r="A8525">
        <v>8524</v>
      </c>
    </row>
    <row r="8526" spans="1:1" x14ac:dyDescent="0.25">
      <c r="A8526">
        <v>8525</v>
      </c>
    </row>
    <row r="8527" spans="1:1" x14ac:dyDescent="0.25">
      <c r="A8527">
        <v>8526</v>
      </c>
    </row>
    <row r="8528" spans="1:1" x14ac:dyDescent="0.25">
      <c r="A8528">
        <v>8527</v>
      </c>
    </row>
    <row r="8529" spans="1:1" x14ac:dyDescent="0.25">
      <c r="A8529">
        <v>8528</v>
      </c>
    </row>
    <row r="8530" spans="1:1" x14ac:dyDescent="0.25">
      <c r="A8530">
        <v>8529</v>
      </c>
    </row>
    <row r="8531" spans="1:1" x14ac:dyDescent="0.25">
      <c r="A8531">
        <v>8530</v>
      </c>
    </row>
    <row r="8532" spans="1:1" x14ac:dyDescent="0.25">
      <c r="A8532">
        <v>8531</v>
      </c>
    </row>
    <row r="8533" spans="1:1" x14ac:dyDescent="0.25">
      <c r="A8533">
        <v>8532</v>
      </c>
    </row>
    <row r="8534" spans="1:1" x14ac:dyDescent="0.25">
      <c r="A8534">
        <v>8533</v>
      </c>
    </row>
    <row r="8535" spans="1:1" x14ac:dyDescent="0.25">
      <c r="A8535">
        <v>8534</v>
      </c>
    </row>
    <row r="8536" spans="1:1" x14ac:dyDescent="0.25">
      <c r="A8536">
        <v>8535</v>
      </c>
    </row>
    <row r="8537" spans="1:1" x14ac:dyDescent="0.25">
      <c r="A8537">
        <v>8536</v>
      </c>
    </row>
    <row r="8538" spans="1:1" x14ac:dyDescent="0.25">
      <c r="A8538">
        <v>8537</v>
      </c>
    </row>
    <row r="8539" spans="1:1" x14ac:dyDescent="0.25">
      <c r="A8539">
        <v>8538</v>
      </c>
    </row>
    <row r="8540" spans="1:1" x14ac:dyDescent="0.25">
      <c r="A8540">
        <v>8539</v>
      </c>
    </row>
    <row r="8541" spans="1:1" x14ac:dyDescent="0.25">
      <c r="A8541">
        <v>8540</v>
      </c>
    </row>
    <row r="8542" spans="1:1" x14ac:dyDescent="0.25">
      <c r="A8542">
        <v>8541</v>
      </c>
    </row>
    <row r="8543" spans="1:1" x14ac:dyDescent="0.25">
      <c r="A8543">
        <v>8542</v>
      </c>
    </row>
    <row r="8544" spans="1:1" x14ac:dyDescent="0.25">
      <c r="A8544">
        <v>8543</v>
      </c>
    </row>
    <row r="8545" spans="1:1" x14ac:dyDescent="0.25">
      <c r="A8545">
        <v>8544</v>
      </c>
    </row>
    <row r="8546" spans="1:1" x14ac:dyDescent="0.25">
      <c r="A8546">
        <v>8545</v>
      </c>
    </row>
    <row r="8547" spans="1:1" x14ac:dyDescent="0.25">
      <c r="A8547">
        <v>8546</v>
      </c>
    </row>
    <row r="8548" spans="1:1" x14ac:dyDescent="0.25">
      <c r="A8548">
        <v>8547</v>
      </c>
    </row>
    <row r="8549" spans="1:1" x14ac:dyDescent="0.25">
      <c r="A8549">
        <v>8548</v>
      </c>
    </row>
    <row r="8550" spans="1:1" x14ac:dyDescent="0.25">
      <c r="A8550">
        <v>8549</v>
      </c>
    </row>
    <row r="8551" spans="1:1" x14ac:dyDescent="0.25">
      <c r="A8551">
        <v>8550</v>
      </c>
    </row>
    <row r="8552" spans="1:1" x14ac:dyDescent="0.25">
      <c r="A8552">
        <v>8551</v>
      </c>
    </row>
    <row r="8553" spans="1:1" x14ac:dyDescent="0.25">
      <c r="A8553">
        <v>8552</v>
      </c>
    </row>
    <row r="8554" spans="1:1" x14ac:dyDescent="0.25">
      <c r="A8554">
        <v>8553</v>
      </c>
    </row>
    <row r="8555" spans="1:1" x14ac:dyDescent="0.25">
      <c r="A8555">
        <v>8554</v>
      </c>
    </row>
    <row r="8556" spans="1:1" x14ac:dyDescent="0.25">
      <c r="A8556">
        <v>8555</v>
      </c>
    </row>
    <row r="8557" spans="1:1" x14ac:dyDescent="0.25">
      <c r="A8557">
        <v>8556</v>
      </c>
    </row>
    <row r="8558" spans="1:1" x14ac:dyDescent="0.25">
      <c r="A8558">
        <v>8557</v>
      </c>
    </row>
    <row r="8559" spans="1:1" x14ac:dyDescent="0.25">
      <c r="A8559">
        <v>8558</v>
      </c>
    </row>
    <row r="8560" spans="1:1" x14ac:dyDescent="0.25">
      <c r="A8560">
        <v>8559</v>
      </c>
    </row>
    <row r="8561" spans="1:1" x14ac:dyDescent="0.25">
      <c r="A8561">
        <v>8560</v>
      </c>
    </row>
    <row r="8562" spans="1:1" x14ac:dyDescent="0.25">
      <c r="A8562">
        <v>8561</v>
      </c>
    </row>
    <row r="8563" spans="1:1" x14ac:dyDescent="0.25">
      <c r="A8563">
        <v>8562</v>
      </c>
    </row>
    <row r="8564" spans="1:1" x14ac:dyDescent="0.25">
      <c r="A8564">
        <v>8563</v>
      </c>
    </row>
    <row r="8565" spans="1:1" x14ac:dyDescent="0.25">
      <c r="A8565">
        <v>8564</v>
      </c>
    </row>
    <row r="8566" spans="1:1" x14ac:dyDescent="0.25">
      <c r="A8566">
        <v>8565</v>
      </c>
    </row>
    <row r="8567" spans="1:1" x14ac:dyDescent="0.25">
      <c r="A8567">
        <v>8566</v>
      </c>
    </row>
    <row r="8568" spans="1:1" x14ac:dyDescent="0.25">
      <c r="A8568">
        <v>8567</v>
      </c>
    </row>
    <row r="8569" spans="1:1" x14ac:dyDescent="0.25">
      <c r="A8569">
        <v>8568</v>
      </c>
    </row>
    <row r="8570" spans="1:1" x14ac:dyDescent="0.25">
      <c r="A8570">
        <v>8569</v>
      </c>
    </row>
    <row r="8571" spans="1:1" x14ac:dyDescent="0.25">
      <c r="A8571">
        <v>8570</v>
      </c>
    </row>
    <row r="8572" spans="1:1" x14ac:dyDescent="0.25">
      <c r="A8572">
        <v>8571</v>
      </c>
    </row>
    <row r="8573" spans="1:1" x14ac:dyDescent="0.25">
      <c r="A8573">
        <v>8572</v>
      </c>
    </row>
    <row r="8574" spans="1:1" x14ac:dyDescent="0.25">
      <c r="A8574">
        <v>8573</v>
      </c>
    </row>
    <row r="8575" spans="1:1" x14ac:dyDescent="0.25">
      <c r="A8575">
        <v>8574</v>
      </c>
    </row>
    <row r="8576" spans="1:1" x14ac:dyDescent="0.25">
      <c r="A8576">
        <v>8575</v>
      </c>
    </row>
    <row r="8577" spans="1:1" x14ac:dyDescent="0.25">
      <c r="A8577">
        <v>8576</v>
      </c>
    </row>
    <row r="8578" spans="1:1" x14ac:dyDescent="0.25">
      <c r="A8578">
        <v>8577</v>
      </c>
    </row>
    <row r="8579" spans="1:1" x14ac:dyDescent="0.25">
      <c r="A8579">
        <v>8578</v>
      </c>
    </row>
    <row r="8580" spans="1:1" x14ac:dyDescent="0.25">
      <c r="A8580">
        <v>8579</v>
      </c>
    </row>
    <row r="8581" spans="1:1" x14ac:dyDescent="0.25">
      <c r="A8581">
        <v>8580</v>
      </c>
    </row>
    <row r="8582" spans="1:1" x14ac:dyDescent="0.25">
      <c r="A8582">
        <v>8581</v>
      </c>
    </row>
    <row r="8583" spans="1:1" x14ac:dyDescent="0.25">
      <c r="A8583">
        <v>8582</v>
      </c>
    </row>
    <row r="8584" spans="1:1" x14ac:dyDescent="0.25">
      <c r="A8584">
        <v>8583</v>
      </c>
    </row>
    <row r="8585" spans="1:1" x14ac:dyDescent="0.25">
      <c r="A8585">
        <v>8584</v>
      </c>
    </row>
    <row r="8586" spans="1:1" x14ac:dyDescent="0.25">
      <c r="A8586">
        <v>8585</v>
      </c>
    </row>
    <row r="8587" spans="1:1" x14ac:dyDescent="0.25">
      <c r="A8587">
        <v>8586</v>
      </c>
    </row>
    <row r="8588" spans="1:1" x14ac:dyDescent="0.25">
      <c r="A8588">
        <v>8587</v>
      </c>
    </row>
    <row r="8589" spans="1:1" x14ac:dyDescent="0.25">
      <c r="A8589">
        <v>8588</v>
      </c>
    </row>
    <row r="8590" spans="1:1" x14ac:dyDescent="0.25">
      <c r="A8590">
        <v>8589</v>
      </c>
    </row>
    <row r="8591" spans="1:1" x14ac:dyDescent="0.25">
      <c r="A8591">
        <v>8590</v>
      </c>
    </row>
    <row r="8592" spans="1:1" x14ac:dyDescent="0.25">
      <c r="A8592">
        <v>8591</v>
      </c>
    </row>
    <row r="8593" spans="1:1" x14ac:dyDescent="0.25">
      <c r="A8593">
        <v>8592</v>
      </c>
    </row>
    <row r="8594" spans="1:1" x14ac:dyDescent="0.25">
      <c r="A8594">
        <v>8593</v>
      </c>
    </row>
    <row r="8595" spans="1:1" x14ac:dyDescent="0.25">
      <c r="A8595">
        <v>8594</v>
      </c>
    </row>
    <row r="8596" spans="1:1" x14ac:dyDescent="0.25">
      <c r="A8596">
        <v>8595</v>
      </c>
    </row>
    <row r="8597" spans="1:1" x14ac:dyDescent="0.25">
      <c r="A8597">
        <v>8596</v>
      </c>
    </row>
    <row r="8598" spans="1:1" x14ac:dyDescent="0.25">
      <c r="A8598">
        <v>8597</v>
      </c>
    </row>
    <row r="8599" spans="1:1" x14ac:dyDescent="0.25">
      <c r="A8599">
        <v>8598</v>
      </c>
    </row>
    <row r="8600" spans="1:1" x14ac:dyDescent="0.25">
      <c r="A8600">
        <v>8599</v>
      </c>
    </row>
    <row r="8601" spans="1:1" x14ac:dyDescent="0.25">
      <c r="A8601">
        <v>8600</v>
      </c>
    </row>
    <row r="8602" spans="1:1" x14ac:dyDescent="0.25">
      <c r="A8602">
        <v>8601</v>
      </c>
    </row>
    <row r="8603" spans="1:1" x14ac:dyDescent="0.25">
      <c r="A8603">
        <v>8602</v>
      </c>
    </row>
    <row r="8604" spans="1:1" x14ac:dyDescent="0.25">
      <c r="A8604">
        <v>8603</v>
      </c>
    </row>
    <row r="8605" spans="1:1" x14ac:dyDescent="0.25">
      <c r="A8605">
        <v>8604</v>
      </c>
    </row>
    <row r="8606" spans="1:1" x14ac:dyDescent="0.25">
      <c r="A8606">
        <v>8605</v>
      </c>
    </row>
    <row r="8607" spans="1:1" x14ac:dyDescent="0.25">
      <c r="A8607">
        <v>8606</v>
      </c>
    </row>
    <row r="8608" spans="1:1" x14ac:dyDescent="0.25">
      <c r="A8608">
        <v>8607</v>
      </c>
    </row>
    <row r="8609" spans="1:1" x14ac:dyDescent="0.25">
      <c r="A8609">
        <v>8608</v>
      </c>
    </row>
    <row r="8610" spans="1:1" x14ac:dyDescent="0.25">
      <c r="A8610">
        <v>8609</v>
      </c>
    </row>
    <row r="8611" spans="1:1" x14ac:dyDescent="0.25">
      <c r="A8611">
        <v>8610</v>
      </c>
    </row>
    <row r="8612" spans="1:1" x14ac:dyDescent="0.25">
      <c r="A8612">
        <v>8611</v>
      </c>
    </row>
    <row r="8613" spans="1:1" x14ac:dyDescent="0.25">
      <c r="A8613">
        <v>8612</v>
      </c>
    </row>
    <row r="8614" spans="1:1" x14ac:dyDescent="0.25">
      <c r="A8614">
        <v>8613</v>
      </c>
    </row>
    <row r="8615" spans="1:1" x14ac:dyDescent="0.25">
      <c r="A8615">
        <v>8614</v>
      </c>
    </row>
    <row r="8616" spans="1:1" x14ac:dyDescent="0.25">
      <c r="A8616">
        <v>8615</v>
      </c>
    </row>
    <row r="8617" spans="1:1" x14ac:dyDescent="0.25">
      <c r="A8617">
        <v>8616</v>
      </c>
    </row>
    <row r="8618" spans="1:1" x14ac:dyDescent="0.25">
      <c r="A8618">
        <v>8617</v>
      </c>
    </row>
    <row r="8619" spans="1:1" x14ac:dyDescent="0.25">
      <c r="A8619">
        <v>8618</v>
      </c>
    </row>
    <row r="8620" spans="1:1" x14ac:dyDescent="0.25">
      <c r="A8620">
        <v>8619</v>
      </c>
    </row>
    <row r="8621" spans="1:1" x14ac:dyDescent="0.25">
      <c r="A8621">
        <v>8620</v>
      </c>
    </row>
    <row r="8622" spans="1:1" x14ac:dyDescent="0.25">
      <c r="A8622">
        <v>8621</v>
      </c>
    </row>
    <row r="8623" spans="1:1" x14ac:dyDescent="0.25">
      <c r="A8623">
        <v>8622</v>
      </c>
    </row>
    <row r="8624" spans="1:1" x14ac:dyDescent="0.25">
      <c r="A8624">
        <v>8623</v>
      </c>
    </row>
    <row r="8625" spans="1:1" x14ac:dyDescent="0.25">
      <c r="A8625">
        <v>8624</v>
      </c>
    </row>
    <row r="8626" spans="1:1" x14ac:dyDescent="0.25">
      <c r="A8626">
        <v>8625</v>
      </c>
    </row>
    <row r="8627" spans="1:1" x14ac:dyDescent="0.25">
      <c r="A8627">
        <v>8626</v>
      </c>
    </row>
    <row r="8628" spans="1:1" x14ac:dyDescent="0.25">
      <c r="A8628">
        <v>8627</v>
      </c>
    </row>
    <row r="8629" spans="1:1" x14ac:dyDescent="0.25">
      <c r="A8629">
        <v>8628</v>
      </c>
    </row>
    <row r="8630" spans="1:1" x14ac:dyDescent="0.25">
      <c r="A8630">
        <v>8629</v>
      </c>
    </row>
    <row r="8631" spans="1:1" x14ac:dyDescent="0.25">
      <c r="A8631">
        <v>8630</v>
      </c>
    </row>
    <row r="8632" spans="1:1" x14ac:dyDescent="0.25">
      <c r="A8632">
        <v>8631</v>
      </c>
    </row>
    <row r="8633" spans="1:1" x14ac:dyDescent="0.25">
      <c r="A8633">
        <v>8632</v>
      </c>
    </row>
    <row r="8634" spans="1:1" x14ac:dyDescent="0.25">
      <c r="A8634">
        <v>8633</v>
      </c>
    </row>
    <row r="8635" spans="1:1" x14ac:dyDescent="0.25">
      <c r="A8635">
        <v>8634</v>
      </c>
    </row>
    <row r="8636" spans="1:1" x14ac:dyDescent="0.25">
      <c r="A8636">
        <v>8635</v>
      </c>
    </row>
    <row r="8637" spans="1:1" x14ac:dyDescent="0.25">
      <c r="A8637">
        <v>8636</v>
      </c>
    </row>
    <row r="8638" spans="1:1" x14ac:dyDescent="0.25">
      <c r="A8638">
        <v>8637</v>
      </c>
    </row>
    <row r="8639" spans="1:1" x14ac:dyDescent="0.25">
      <c r="A8639">
        <v>8638</v>
      </c>
    </row>
    <row r="8640" spans="1:1" x14ac:dyDescent="0.25">
      <c r="A8640">
        <v>8639</v>
      </c>
    </row>
    <row r="8641" spans="1:1" x14ac:dyDescent="0.25">
      <c r="A8641">
        <v>8640</v>
      </c>
    </row>
    <row r="8642" spans="1:1" x14ac:dyDescent="0.25">
      <c r="A8642">
        <v>8641</v>
      </c>
    </row>
    <row r="8643" spans="1:1" x14ac:dyDescent="0.25">
      <c r="A8643">
        <v>8642</v>
      </c>
    </row>
    <row r="8644" spans="1:1" x14ac:dyDescent="0.25">
      <c r="A8644">
        <v>8643</v>
      </c>
    </row>
    <row r="8645" spans="1:1" x14ac:dyDescent="0.25">
      <c r="A8645">
        <v>8644</v>
      </c>
    </row>
    <row r="8646" spans="1:1" x14ac:dyDescent="0.25">
      <c r="A8646">
        <v>8645</v>
      </c>
    </row>
    <row r="8647" spans="1:1" x14ac:dyDescent="0.25">
      <c r="A8647">
        <v>8646</v>
      </c>
    </row>
    <row r="8648" spans="1:1" x14ac:dyDescent="0.25">
      <c r="A8648">
        <v>8647</v>
      </c>
    </row>
    <row r="8649" spans="1:1" x14ac:dyDescent="0.25">
      <c r="A8649">
        <v>8648</v>
      </c>
    </row>
    <row r="8650" spans="1:1" x14ac:dyDescent="0.25">
      <c r="A8650">
        <v>8649</v>
      </c>
    </row>
    <row r="8651" spans="1:1" x14ac:dyDescent="0.25">
      <c r="A8651">
        <v>8650</v>
      </c>
    </row>
    <row r="8652" spans="1:1" x14ac:dyDescent="0.25">
      <c r="A8652">
        <v>8651</v>
      </c>
    </row>
    <row r="8653" spans="1:1" x14ac:dyDescent="0.25">
      <c r="A8653">
        <v>8652</v>
      </c>
    </row>
    <row r="8654" spans="1:1" x14ac:dyDescent="0.25">
      <c r="A8654">
        <v>8653</v>
      </c>
    </row>
    <row r="8655" spans="1:1" x14ac:dyDescent="0.25">
      <c r="A8655">
        <v>8654</v>
      </c>
    </row>
    <row r="8656" spans="1:1" x14ac:dyDescent="0.25">
      <c r="A8656">
        <v>8655</v>
      </c>
    </row>
    <row r="8657" spans="1:1" x14ac:dyDescent="0.25">
      <c r="A8657">
        <v>8656</v>
      </c>
    </row>
    <row r="8658" spans="1:1" x14ac:dyDescent="0.25">
      <c r="A8658">
        <v>8657</v>
      </c>
    </row>
    <row r="8659" spans="1:1" x14ac:dyDescent="0.25">
      <c r="A8659">
        <v>8658</v>
      </c>
    </row>
    <row r="8660" spans="1:1" x14ac:dyDescent="0.25">
      <c r="A8660">
        <v>8659</v>
      </c>
    </row>
    <row r="8661" spans="1:1" x14ac:dyDescent="0.25">
      <c r="A8661">
        <v>8660</v>
      </c>
    </row>
    <row r="8662" spans="1:1" x14ac:dyDescent="0.25">
      <c r="A8662">
        <v>8661</v>
      </c>
    </row>
    <row r="8663" spans="1:1" x14ac:dyDescent="0.25">
      <c r="A8663">
        <v>8662</v>
      </c>
    </row>
    <row r="8664" spans="1:1" x14ac:dyDescent="0.25">
      <c r="A8664">
        <v>8663</v>
      </c>
    </row>
    <row r="8665" spans="1:1" x14ac:dyDescent="0.25">
      <c r="A8665">
        <v>8664</v>
      </c>
    </row>
    <row r="8666" spans="1:1" x14ac:dyDescent="0.25">
      <c r="A8666">
        <v>8665</v>
      </c>
    </row>
    <row r="8667" spans="1:1" x14ac:dyDescent="0.25">
      <c r="A8667">
        <v>8666</v>
      </c>
    </row>
    <row r="8668" spans="1:1" x14ac:dyDescent="0.25">
      <c r="A8668">
        <v>8667</v>
      </c>
    </row>
    <row r="8669" spans="1:1" x14ac:dyDescent="0.25">
      <c r="A8669">
        <v>8668</v>
      </c>
    </row>
    <row r="8670" spans="1:1" x14ac:dyDescent="0.25">
      <c r="A8670">
        <v>8669</v>
      </c>
    </row>
    <row r="8671" spans="1:1" x14ac:dyDescent="0.25">
      <c r="A8671">
        <v>8670</v>
      </c>
    </row>
    <row r="8672" spans="1:1" x14ac:dyDescent="0.25">
      <c r="A8672">
        <v>8671</v>
      </c>
    </row>
    <row r="8673" spans="1:1" x14ac:dyDescent="0.25">
      <c r="A8673">
        <v>8672</v>
      </c>
    </row>
    <row r="8674" spans="1:1" x14ac:dyDescent="0.25">
      <c r="A8674">
        <v>8673</v>
      </c>
    </row>
    <row r="8675" spans="1:1" x14ac:dyDescent="0.25">
      <c r="A8675">
        <v>8674</v>
      </c>
    </row>
    <row r="8676" spans="1:1" x14ac:dyDescent="0.25">
      <c r="A8676">
        <v>8675</v>
      </c>
    </row>
    <row r="8677" spans="1:1" x14ac:dyDescent="0.25">
      <c r="A8677">
        <v>8676</v>
      </c>
    </row>
    <row r="8678" spans="1:1" x14ac:dyDescent="0.25">
      <c r="A8678">
        <v>8677</v>
      </c>
    </row>
    <row r="8679" spans="1:1" x14ac:dyDescent="0.25">
      <c r="A8679">
        <v>8678</v>
      </c>
    </row>
    <row r="8680" spans="1:1" x14ac:dyDescent="0.25">
      <c r="A8680">
        <v>8679</v>
      </c>
    </row>
    <row r="8681" spans="1:1" x14ac:dyDescent="0.25">
      <c r="A8681">
        <v>8680</v>
      </c>
    </row>
    <row r="8682" spans="1:1" x14ac:dyDescent="0.25">
      <c r="A8682">
        <v>8681</v>
      </c>
    </row>
    <row r="8683" spans="1:1" x14ac:dyDescent="0.25">
      <c r="A8683">
        <v>8682</v>
      </c>
    </row>
    <row r="8684" spans="1:1" x14ac:dyDescent="0.25">
      <c r="A8684">
        <v>8683</v>
      </c>
    </row>
    <row r="8685" spans="1:1" x14ac:dyDescent="0.25">
      <c r="A8685">
        <v>8684</v>
      </c>
    </row>
    <row r="8686" spans="1:1" x14ac:dyDescent="0.25">
      <c r="A8686">
        <v>8685</v>
      </c>
    </row>
    <row r="8687" spans="1:1" x14ac:dyDescent="0.25">
      <c r="A8687">
        <v>8686</v>
      </c>
    </row>
    <row r="8688" spans="1:1" x14ac:dyDescent="0.25">
      <c r="A8688">
        <v>8687</v>
      </c>
    </row>
    <row r="8689" spans="1:1" x14ac:dyDescent="0.25">
      <c r="A8689">
        <v>8688</v>
      </c>
    </row>
    <row r="8690" spans="1:1" x14ac:dyDescent="0.25">
      <c r="A8690">
        <v>8689</v>
      </c>
    </row>
    <row r="8691" spans="1:1" x14ac:dyDescent="0.25">
      <c r="A8691">
        <v>8690</v>
      </c>
    </row>
    <row r="8692" spans="1:1" x14ac:dyDescent="0.25">
      <c r="A8692">
        <v>8691</v>
      </c>
    </row>
    <row r="8693" spans="1:1" x14ac:dyDescent="0.25">
      <c r="A8693">
        <v>8692</v>
      </c>
    </row>
    <row r="8694" spans="1:1" x14ac:dyDescent="0.25">
      <c r="A8694">
        <v>8693</v>
      </c>
    </row>
    <row r="8695" spans="1:1" x14ac:dyDescent="0.25">
      <c r="A8695">
        <v>8694</v>
      </c>
    </row>
    <row r="8696" spans="1:1" x14ac:dyDescent="0.25">
      <c r="A8696">
        <v>8695</v>
      </c>
    </row>
    <row r="8697" spans="1:1" x14ac:dyDescent="0.25">
      <c r="A8697">
        <v>8696</v>
      </c>
    </row>
    <row r="8698" spans="1:1" x14ac:dyDescent="0.25">
      <c r="A8698">
        <v>8697</v>
      </c>
    </row>
    <row r="8699" spans="1:1" x14ac:dyDescent="0.25">
      <c r="A8699">
        <v>8698</v>
      </c>
    </row>
    <row r="8700" spans="1:1" x14ac:dyDescent="0.25">
      <c r="A8700">
        <v>8699</v>
      </c>
    </row>
    <row r="8701" spans="1:1" x14ac:dyDescent="0.25">
      <c r="A8701">
        <v>8700</v>
      </c>
    </row>
    <row r="8702" spans="1:1" x14ac:dyDescent="0.25">
      <c r="A8702">
        <v>8701</v>
      </c>
    </row>
    <row r="8703" spans="1:1" x14ac:dyDescent="0.25">
      <c r="A8703">
        <v>8702</v>
      </c>
    </row>
    <row r="8704" spans="1:1" x14ac:dyDescent="0.25">
      <c r="A8704">
        <v>8703</v>
      </c>
    </row>
    <row r="8705" spans="1:1" x14ac:dyDescent="0.25">
      <c r="A8705">
        <v>8704</v>
      </c>
    </row>
    <row r="8706" spans="1:1" x14ac:dyDescent="0.25">
      <c r="A8706">
        <v>8705</v>
      </c>
    </row>
    <row r="8707" spans="1:1" x14ac:dyDescent="0.25">
      <c r="A8707">
        <v>8706</v>
      </c>
    </row>
    <row r="8708" spans="1:1" x14ac:dyDescent="0.25">
      <c r="A8708">
        <v>8707</v>
      </c>
    </row>
    <row r="8709" spans="1:1" x14ac:dyDescent="0.25">
      <c r="A8709">
        <v>8708</v>
      </c>
    </row>
    <row r="8710" spans="1:1" x14ac:dyDescent="0.25">
      <c r="A8710">
        <v>8709</v>
      </c>
    </row>
    <row r="8711" spans="1:1" x14ac:dyDescent="0.25">
      <c r="A8711">
        <v>8710</v>
      </c>
    </row>
    <row r="8712" spans="1:1" x14ac:dyDescent="0.25">
      <c r="A8712">
        <v>8711</v>
      </c>
    </row>
    <row r="8713" spans="1:1" x14ac:dyDescent="0.25">
      <c r="A8713">
        <v>8712</v>
      </c>
    </row>
    <row r="8714" spans="1:1" x14ac:dyDescent="0.25">
      <c r="A8714">
        <v>8713</v>
      </c>
    </row>
    <row r="8715" spans="1:1" x14ac:dyDescent="0.25">
      <c r="A8715">
        <v>8714</v>
      </c>
    </row>
    <row r="8716" spans="1:1" x14ac:dyDescent="0.25">
      <c r="A8716">
        <v>8715</v>
      </c>
    </row>
    <row r="8717" spans="1:1" x14ac:dyDescent="0.25">
      <c r="A8717">
        <v>8716</v>
      </c>
    </row>
    <row r="8718" spans="1:1" x14ac:dyDescent="0.25">
      <c r="A8718">
        <v>8717</v>
      </c>
    </row>
    <row r="8719" spans="1:1" x14ac:dyDescent="0.25">
      <c r="A8719">
        <v>8718</v>
      </c>
    </row>
    <row r="8720" spans="1:1" x14ac:dyDescent="0.25">
      <c r="A8720">
        <v>8719</v>
      </c>
    </row>
    <row r="8721" spans="1:1" x14ac:dyDescent="0.25">
      <c r="A8721">
        <v>8720</v>
      </c>
    </row>
    <row r="8722" spans="1:1" x14ac:dyDescent="0.25">
      <c r="A8722">
        <v>8721</v>
      </c>
    </row>
    <row r="8723" spans="1:1" x14ac:dyDescent="0.25">
      <c r="A8723">
        <v>8722</v>
      </c>
    </row>
    <row r="8724" spans="1:1" x14ac:dyDescent="0.25">
      <c r="A8724">
        <v>8723</v>
      </c>
    </row>
    <row r="8725" spans="1:1" x14ac:dyDescent="0.25">
      <c r="A8725">
        <v>8724</v>
      </c>
    </row>
    <row r="8726" spans="1:1" x14ac:dyDescent="0.25">
      <c r="A8726">
        <v>8725</v>
      </c>
    </row>
    <row r="8727" spans="1:1" x14ac:dyDescent="0.25">
      <c r="A8727">
        <v>8726</v>
      </c>
    </row>
    <row r="8728" spans="1:1" x14ac:dyDescent="0.25">
      <c r="A8728">
        <v>8727</v>
      </c>
    </row>
    <row r="8729" spans="1:1" x14ac:dyDescent="0.25">
      <c r="A8729">
        <v>8728</v>
      </c>
    </row>
    <row r="8730" spans="1:1" x14ac:dyDescent="0.25">
      <c r="A8730">
        <v>8729</v>
      </c>
    </row>
    <row r="8731" spans="1:1" x14ac:dyDescent="0.25">
      <c r="A8731">
        <v>8730</v>
      </c>
    </row>
    <row r="8732" spans="1:1" x14ac:dyDescent="0.25">
      <c r="A8732">
        <v>8731</v>
      </c>
    </row>
    <row r="8733" spans="1:1" x14ac:dyDescent="0.25">
      <c r="A8733">
        <v>8732</v>
      </c>
    </row>
    <row r="8734" spans="1:1" x14ac:dyDescent="0.25">
      <c r="A8734">
        <v>8733</v>
      </c>
    </row>
    <row r="8735" spans="1:1" x14ac:dyDescent="0.25">
      <c r="A8735">
        <v>8734</v>
      </c>
    </row>
    <row r="8736" spans="1:1" x14ac:dyDescent="0.25">
      <c r="A8736">
        <v>8735</v>
      </c>
    </row>
    <row r="8737" spans="1:1" x14ac:dyDescent="0.25">
      <c r="A8737">
        <v>8736</v>
      </c>
    </row>
    <row r="8738" spans="1:1" x14ac:dyDescent="0.25">
      <c r="A8738">
        <v>8737</v>
      </c>
    </row>
    <row r="8739" spans="1:1" x14ac:dyDescent="0.25">
      <c r="A8739">
        <v>8738</v>
      </c>
    </row>
    <row r="8740" spans="1:1" x14ac:dyDescent="0.25">
      <c r="A8740">
        <v>8739</v>
      </c>
    </row>
    <row r="8741" spans="1:1" x14ac:dyDescent="0.25">
      <c r="A8741">
        <v>8740</v>
      </c>
    </row>
    <row r="8742" spans="1:1" x14ac:dyDescent="0.25">
      <c r="A8742">
        <v>8741</v>
      </c>
    </row>
    <row r="8743" spans="1:1" x14ac:dyDescent="0.25">
      <c r="A8743">
        <v>8742</v>
      </c>
    </row>
    <row r="8744" spans="1:1" x14ac:dyDescent="0.25">
      <c r="A8744">
        <v>8743</v>
      </c>
    </row>
    <row r="8745" spans="1:1" x14ac:dyDescent="0.25">
      <c r="A8745">
        <v>8744</v>
      </c>
    </row>
    <row r="8746" spans="1:1" x14ac:dyDescent="0.25">
      <c r="A8746">
        <v>8745</v>
      </c>
    </row>
    <row r="8747" spans="1:1" x14ac:dyDescent="0.25">
      <c r="A8747">
        <v>8746</v>
      </c>
    </row>
    <row r="8748" spans="1:1" x14ac:dyDescent="0.25">
      <c r="A8748">
        <v>8747</v>
      </c>
    </row>
    <row r="8749" spans="1:1" x14ac:dyDescent="0.25">
      <c r="A8749">
        <v>8748</v>
      </c>
    </row>
    <row r="8750" spans="1:1" x14ac:dyDescent="0.25">
      <c r="A8750">
        <v>8749</v>
      </c>
    </row>
    <row r="8751" spans="1:1" x14ac:dyDescent="0.25">
      <c r="A8751">
        <v>8750</v>
      </c>
    </row>
    <row r="8752" spans="1:1" x14ac:dyDescent="0.25">
      <c r="A8752">
        <v>8751</v>
      </c>
    </row>
    <row r="8753" spans="1:1" x14ac:dyDescent="0.25">
      <c r="A8753">
        <v>8752</v>
      </c>
    </row>
    <row r="8754" spans="1:1" x14ac:dyDescent="0.25">
      <c r="A8754">
        <v>8753</v>
      </c>
    </row>
    <row r="8755" spans="1:1" x14ac:dyDescent="0.25">
      <c r="A8755">
        <v>8754</v>
      </c>
    </row>
    <row r="8756" spans="1:1" x14ac:dyDescent="0.25">
      <c r="A8756">
        <v>8755</v>
      </c>
    </row>
    <row r="8757" spans="1:1" x14ac:dyDescent="0.25">
      <c r="A8757">
        <v>8756</v>
      </c>
    </row>
    <row r="8758" spans="1:1" x14ac:dyDescent="0.25">
      <c r="A8758">
        <v>8757</v>
      </c>
    </row>
    <row r="8759" spans="1:1" x14ac:dyDescent="0.25">
      <c r="A8759">
        <v>8758</v>
      </c>
    </row>
    <row r="8760" spans="1:1" x14ac:dyDescent="0.25">
      <c r="A8760">
        <v>8759</v>
      </c>
    </row>
    <row r="8761" spans="1:1" x14ac:dyDescent="0.25">
      <c r="A8761">
        <v>8760</v>
      </c>
    </row>
    <row r="8762" spans="1:1" x14ac:dyDescent="0.25">
      <c r="A8762">
        <v>8761</v>
      </c>
    </row>
    <row r="8763" spans="1:1" x14ac:dyDescent="0.25">
      <c r="A8763">
        <v>8762</v>
      </c>
    </row>
    <row r="8764" spans="1:1" x14ac:dyDescent="0.25">
      <c r="A8764">
        <v>8763</v>
      </c>
    </row>
    <row r="8765" spans="1:1" x14ac:dyDescent="0.25">
      <c r="A8765">
        <v>8764</v>
      </c>
    </row>
    <row r="8766" spans="1:1" x14ac:dyDescent="0.25">
      <c r="A8766">
        <v>8765</v>
      </c>
    </row>
    <row r="8767" spans="1:1" x14ac:dyDescent="0.25">
      <c r="A8767">
        <v>8766</v>
      </c>
    </row>
    <row r="8768" spans="1:1" x14ac:dyDescent="0.25">
      <c r="A8768">
        <v>8767</v>
      </c>
    </row>
    <row r="8769" spans="1:1" x14ac:dyDescent="0.25">
      <c r="A8769">
        <v>8768</v>
      </c>
    </row>
    <row r="8770" spans="1:1" x14ac:dyDescent="0.25">
      <c r="A8770">
        <v>8769</v>
      </c>
    </row>
    <row r="8771" spans="1:1" x14ac:dyDescent="0.25">
      <c r="A8771">
        <v>8770</v>
      </c>
    </row>
    <row r="8772" spans="1:1" x14ac:dyDescent="0.25">
      <c r="A8772">
        <v>8771</v>
      </c>
    </row>
    <row r="8773" spans="1:1" x14ac:dyDescent="0.25">
      <c r="A8773">
        <v>8772</v>
      </c>
    </row>
    <row r="8774" spans="1:1" x14ac:dyDescent="0.25">
      <c r="A8774">
        <v>8773</v>
      </c>
    </row>
    <row r="8775" spans="1:1" x14ac:dyDescent="0.25">
      <c r="A8775">
        <v>8774</v>
      </c>
    </row>
    <row r="8776" spans="1:1" x14ac:dyDescent="0.25">
      <c r="A8776">
        <v>8775</v>
      </c>
    </row>
    <row r="8777" spans="1:1" x14ac:dyDescent="0.25">
      <c r="A8777">
        <v>8776</v>
      </c>
    </row>
    <row r="8778" spans="1:1" x14ac:dyDescent="0.25">
      <c r="A8778">
        <v>8777</v>
      </c>
    </row>
    <row r="8779" spans="1:1" x14ac:dyDescent="0.25">
      <c r="A8779">
        <v>8778</v>
      </c>
    </row>
    <row r="8780" spans="1:1" x14ac:dyDescent="0.25">
      <c r="A8780">
        <v>8779</v>
      </c>
    </row>
    <row r="8781" spans="1:1" x14ac:dyDescent="0.25">
      <c r="A8781">
        <v>8780</v>
      </c>
    </row>
    <row r="8782" spans="1:1" x14ac:dyDescent="0.25">
      <c r="A8782">
        <v>8781</v>
      </c>
    </row>
    <row r="8783" spans="1:1" x14ac:dyDescent="0.25">
      <c r="A8783">
        <v>8782</v>
      </c>
    </row>
    <row r="8784" spans="1:1" x14ac:dyDescent="0.25">
      <c r="A8784">
        <v>8783</v>
      </c>
    </row>
    <row r="8785" spans="1:1" x14ac:dyDescent="0.25">
      <c r="A8785">
        <v>8784</v>
      </c>
    </row>
    <row r="8786" spans="1:1" x14ac:dyDescent="0.25">
      <c r="A8786">
        <v>8785</v>
      </c>
    </row>
    <row r="8787" spans="1:1" x14ac:dyDescent="0.25">
      <c r="A8787">
        <v>8786</v>
      </c>
    </row>
    <row r="8788" spans="1:1" x14ac:dyDescent="0.25">
      <c r="A8788">
        <v>8787</v>
      </c>
    </row>
    <row r="8789" spans="1:1" x14ac:dyDescent="0.25">
      <c r="A8789">
        <v>8788</v>
      </c>
    </row>
    <row r="8790" spans="1:1" x14ac:dyDescent="0.25">
      <c r="A8790">
        <v>8789</v>
      </c>
    </row>
    <row r="8791" spans="1:1" x14ac:dyDescent="0.25">
      <c r="A8791">
        <v>8790</v>
      </c>
    </row>
    <row r="8792" spans="1:1" x14ac:dyDescent="0.25">
      <c r="A8792">
        <v>8791</v>
      </c>
    </row>
    <row r="8793" spans="1:1" x14ac:dyDescent="0.25">
      <c r="A8793">
        <v>8792</v>
      </c>
    </row>
    <row r="8794" spans="1:1" x14ac:dyDescent="0.25">
      <c r="A8794">
        <v>8793</v>
      </c>
    </row>
    <row r="8795" spans="1:1" x14ac:dyDescent="0.25">
      <c r="A8795">
        <v>8794</v>
      </c>
    </row>
    <row r="8796" spans="1:1" x14ac:dyDescent="0.25">
      <c r="A8796">
        <v>8795</v>
      </c>
    </row>
    <row r="8797" spans="1:1" x14ac:dyDescent="0.25">
      <c r="A8797">
        <v>8796</v>
      </c>
    </row>
    <row r="8798" spans="1:1" x14ac:dyDescent="0.25">
      <c r="A8798">
        <v>8797</v>
      </c>
    </row>
    <row r="8799" spans="1:1" x14ac:dyDescent="0.25">
      <c r="A8799">
        <v>8798</v>
      </c>
    </row>
    <row r="8800" spans="1:1" x14ac:dyDescent="0.25">
      <c r="A8800">
        <v>8799</v>
      </c>
    </row>
    <row r="8801" spans="1:1" x14ac:dyDescent="0.25">
      <c r="A8801">
        <v>8800</v>
      </c>
    </row>
    <row r="8802" spans="1:1" x14ac:dyDescent="0.25">
      <c r="A8802">
        <v>8801</v>
      </c>
    </row>
    <row r="8803" spans="1:1" x14ac:dyDescent="0.25">
      <c r="A8803">
        <v>8802</v>
      </c>
    </row>
    <row r="8804" spans="1:1" x14ac:dyDescent="0.25">
      <c r="A8804">
        <v>8803</v>
      </c>
    </row>
    <row r="8805" spans="1:1" x14ac:dyDescent="0.25">
      <c r="A8805">
        <v>8804</v>
      </c>
    </row>
    <row r="8806" spans="1:1" x14ac:dyDescent="0.25">
      <c r="A8806">
        <v>8805</v>
      </c>
    </row>
    <row r="8807" spans="1:1" x14ac:dyDescent="0.25">
      <c r="A8807">
        <v>8806</v>
      </c>
    </row>
    <row r="8808" spans="1:1" x14ac:dyDescent="0.25">
      <c r="A8808">
        <v>8807</v>
      </c>
    </row>
    <row r="8809" spans="1:1" x14ac:dyDescent="0.25">
      <c r="A8809">
        <v>8808</v>
      </c>
    </row>
    <row r="8810" spans="1:1" x14ac:dyDescent="0.25">
      <c r="A8810">
        <v>8809</v>
      </c>
    </row>
    <row r="8811" spans="1:1" x14ac:dyDescent="0.25">
      <c r="A8811">
        <v>8810</v>
      </c>
    </row>
    <row r="8812" spans="1:1" x14ac:dyDescent="0.25">
      <c r="A8812">
        <v>8811</v>
      </c>
    </row>
    <row r="8813" spans="1:1" x14ac:dyDescent="0.25">
      <c r="A8813">
        <v>8812</v>
      </c>
    </row>
    <row r="8814" spans="1:1" x14ac:dyDescent="0.25">
      <c r="A8814">
        <v>8813</v>
      </c>
    </row>
    <row r="8815" spans="1:1" x14ac:dyDescent="0.25">
      <c r="A8815">
        <v>8814</v>
      </c>
    </row>
    <row r="8816" spans="1:1" x14ac:dyDescent="0.25">
      <c r="A8816">
        <v>8815</v>
      </c>
    </row>
    <row r="8817" spans="1:1" x14ac:dyDescent="0.25">
      <c r="A8817">
        <v>8816</v>
      </c>
    </row>
    <row r="8818" spans="1:1" x14ac:dyDescent="0.25">
      <c r="A8818">
        <v>8817</v>
      </c>
    </row>
    <row r="8819" spans="1:1" x14ac:dyDescent="0.25">
      <c r="A8819">
        <v>8818</v>
      </c>
    </row>
    <row r="8820" spans="1:1" x14ac:dyDescent="0.25">
      <c r="A8820">
        <v>8819</v>
      </c>
    </row>
    <row r="8821" spans="1:1" x14ac:dyDescent="0.25">
      <c r="A8821">
        <v>8820</v>
      </c>
    </row>
    <row r="8822" spans="1:1" x14ac:dyDescent="0.25">
      <c r="A8822">
        <v>8821</v>
      </c>
    </row>
    <row r="8823" spans="1:1" x14ac:dyDescent="0.25">
      <c r="A8823">
        <v>8822</v>
      </c>
    </row>
    <row r="8824" spans="1:1" x14ac:dyDescent="0.25">
      <c r="A8824">
        <v>8823</v>
      </c>
    </row>
    <row r="8825" spans="1:1" x14ac:dyDescent="0.25">
      <c r="A8825">
        <v>8824</v>
      </c>
    </row>
    <row r="8826" spans="1:1" x14ac:dyDescent="0.25">
      <c r="A8826">
        <v>8825</v>
      </c>
    </row>
    <row r="8827" spans="1:1" x14ac:dyDescent="0.25">
      <c r="A8827">
        <v>8826</v>
      </c>
    </row>
    <row r="8828" spans="1:1" x14ac:dyDescent="0.25">
      <c r="A8828">
        <v>8827</v>
      </c>
    </row>
    <row r="8829" spans="1:1" x14ac:dyDescent="0.25">
      <c r="A8829">
        <v>8828</v>
      </c>
    </row>
    <row r="8830" spans="1:1" x14ac:dyDescent="0.25">
      <c r="A8830">
        <v>8829</v>
      </c>
    </row>
    <row r="8831" spans="1:1" x14ac:dyDescent="0.25">
      <c r="A8831">
        <v>8830</v>
      </c>
    </row>
    <row r="8832" spans="1:1" x14ac:dyDescent="0.25">
      <c r="A8832">
        <v>8831</v>
      </c>
    </row>
    <row r="8833" spans="1:1" x14ac:dyDescent="0.25">
      <c r="A8833">
        <v>8832</v>
      </c>
    </row>
    <row r="8834" spans="1:1" x14ac:dyDescent="0.25">
      <c r="A8834">
        <v>8833</v>
      </c>
    </row>
    <row r="8835" spans="1:1" x14ac:dyDescent="0.25">
      <c r="A8835">
        <v>8834</v>
      </c>
    </row>
    <row r="8836" spans="1:1" x14ac:dyDescent="0.25">
      <c r="A8836">
        <v>8835</v>
      </c>
    </row>
    <row r="8837" spans="1:1" x14ac:dyDescent="0.25">
      <c r="A8837">
        <v>8836</v>
      </c>
    </row>
    <row r="8838" spans="1:1" x14ac:dyDescent="0.25">
      <c r="A8838">
        <v>8837</v>
      </c>
    </row>
    <row r="8839" spans="1:1" x14ac:dyDescent="0.25">
      <c r="A8839">
        <v>8838</v>
      </c>
    </row>
    <row r="8840" spans="1:1" x14ac:dyDescent="0.25">
      <c r="A8840">
        <v>8839</v>
      </c>
    </row>
    <row r="8841" spans="1:1" x14ac:dyDescent="0.25">
      <c r="A8841">
        <v>8840</v>
      </c>
    </row>
    <row r="8842" spans="1:1" x14ac:dyDescent="0.25">
      <c r="A8842">
        <v>8841</v>
      </c>
    </row>
    <row r="8843" spans="1:1" x14ac:dyDescent="0.25">
      <c r="A8843">
        <v>8842</v>
      </c>
    </row>
    <row r="8844" spans="1:1" x14ac:dyDescent="0.25">
      <c r="A8844">
        <v>8843</v>
      </c>
    </row>
    <row r="8845" spans="1:1" x14ac:dyDescent="0.25">
      <c r="A8845">
        <v>8844</v>
      </c>
    </row>
    <row r="8846" spans="1:1" x14ac:dyDescent="0.25">
      <c r="A8846">
        <v>8845</v>
      </c>
    </row>
    <row r="8847" spans="1:1" x14ac:dyDescent="0.25">
      <c r="A8847">
        <v>8846</v>
      </c>
    </row>
    <row r="8848" spans="1:1" x14ac:dyDescent="0.25">
      <c r="A8848">
        <v>8847</v>
      </c>
    </row>
    <row r="8849" spans="1:1" x14ac:dyDescent="0.25">
      <c r="A8849">
        <v>8848</v>
      </c>
    </row>
    <row r="8850" spans="1:1" x14ac:dyDescent="0.25">
      <c r="A8850">
        <v>8849</v>
      </c>
    </row>
    <row r="8851" spans="1:1" x14ac:dyDescent="0.25">
      <c r="A8851">
        <v>8850</v>
      </c>
    </row>
    <row r="8852" spans="1:1" x14ac:dyDescent="0.25">
      <c r="A8852">
        <v>8851</v>
      </c>
    </row>
    <row r="8853" spans="1:1" x14ac:dyDescent="0.25">
      <c r="A8853">
        <v>8852</v>
      </c>
    </row>
    <row r="8854" spans="1:1" x14ac:dyDescent="0.25">
      <c r="A8854">
        <v>8853</v>
      </c>
    </row>
    <row r="8855" spans="1:1" x14ac:dyDescent="0.25">
      <c r="A8855">
        <v>8854</v>
      </c>
    </row>
    <row r="8856" spans="1:1" x14ac:dyDescent="0.25">
      <c r="A8856">
        <v>8855</v>
      </c>
    </row>
    <row r="8857" spans="1:1" x14ac:dyDescent="0.25">
      <c r="A8857">
        <v>8856</v>
      </c>
    </row>
    <row r="8858" spans="1:1" x14ac:dyDescent="0.25">
      <c r="A8858">
        <v>8857</v>
      </c>
    </row>
    <row r="8859" spans="1:1" x14ac:dyDescent="0.25">
      <c r="A8859">
        <v>8858</v>
      </c>
    </row>
    <row r="8860" spans="1:1" x14ac:dyDescent="0.25">
      <c r="A8860">
        <v>8859</v>
      </c>
    </row>
    <row r="8861" spans="1:1" x14ac:dyDescent="0.25">
      <c r="A8861">
        <v>8860</v>
      </c>
    </row>
    <row r="8862" spans="1:1" x14ac:dyDescent="0.25">
      <c r="A8862">
        <v>8861</v>
      </c>
    </row>
    <row r="8863" spans="1:1" x14ac:dyDescent="0.25">
      <c r="A8863">
        <v>8862</v>
      </c>
    </row>
    <row r="8864" spans="1:1" x14ac:dyDescent="0.25">
      <c r="A8864">
        <v>8863</v>
      </c>
    </row>
    <row r="8865" spans="1:1" x14ac:dyDescent="0.25">
      <c r="A8865">
        <v>8864</v>
      </c>
    </row>
    <row r="8866" spans="1:1" x14ac:dyDescent="0.25">
      <c r="A8866">
        <v>8865</v>
      </c>
    </row>
    <row r="8867" spans="1:1" x14ac:dyDescent="0.25">
      <c r="A8867">
        <v>8866</v>
      </c>
    </row>
    <row r="8868" spans="1:1" x14ac:dyDescent="0.25">
      <c r="A8868">
        <v>8867</v>
      </c>
    </row>
    <row r="8869" spans="1:1" x14ac:dyDescent="0.25">
      <c r="A8869">
        <v>8868</v>
      </c>
    </row>
    <row r="8870" spans="1:1" x14ac:dyDescent="0.25">
      <c r="A8870">
        <v>8869</v>
      </c>
    </row>
    <row r="8871" spans="1:1" x14ac:dyDescent="0.25">
      <c r="A8871">
        <v>8870</v>
      </c>
    </row>
    <row r="8872" spans="1:1" x14ac:dyDescent="0.25">
      <c r="A8872">
        <v>8871</v>
      </c>
    </row>
    <row r="8873" spans="1:1" x14ac:dyDescent="0.25">
      <c r="A8873">
        <v>8872</v>
      </c>
    </row>
    <row r="8874" spans="1:1" x14ac:dyDescent="0.25">
      <c r="A8874">
        <v>8873</v>
      </c>
    </row>
    <row r="8875" spans="1:1" x14ac:dyDescent="0.25">
      <c r="A8875">
        <v>8874</v>
      </c>
    </row>
    <row r="8876" spans="1:1" x14ac:dyDescent="0.25">
      <c r="A8876">
        <v>8875</v>
      </c>
    </row>
    <row r="8877" spans="1:1" x14ac:dyDescent="0.25">
      <c r="A8877">
        <v>8876</v>
      </c>
    </row>
    <row r="8878" spans="1:1" x14ac:dyDescent="0.25">
      <c r="A8878">
        <v>8877</v>
      </c>
    </row>
    <row r="8879" spans="1:1" x14ac:dyDescent="0.25">
      <c r="A8879">
        <v>8878</v>
      </c>
    </row>
    <row r="8880" spans="1:1" x14ac:dyDescent="0.25">
      <c r="A8880">
        <v>8879</v>
      </c>
    </row>
    <row r="8881" spans="1:1" x14ac:dyDescent="0.25">
      <c r="A8881">
        <v>8880</v>
      </c>
    </row>
    <row r="8882" spans="1:1" x14ac:dyDescent="0.25">
      <c r="A8882">
        <v>8881</v>
      </c>
    </row>
    <row r="8883" spans="1:1" x14ac:dyDescent="0.25">
      <c r="A8883">
        <v>8882</v>
      </c>
    </row>
    <row r="8884" spans="1:1" x14ac:dyDescent="0.25">
      <c r="A8884">
        <v>8883</v>
      </c>
    </row>
    <row r="8885" spans="1:1" x14ac:dyDescent="0.25">
      <c r="A8885">
        <v>8884</v>
      </c>
    </row>
    <row r="8886" spans="1:1" x14ac:dyDescent="0.25">
      <c r="A8886">
        <v>8885</v>
      </c>
    </row>
    <row r="8887" spans="1:1" x14ac:dyDescent="0.25">
      <c r="A8887">
        <v>8886</v>
      </c>
    </row>
    <row r="8888" spans="1:1" x14ac:dyDescent="0.25">
      <c r="A8888">
        <v>8887</v>
      </c>
    </row>
    <row r="8889" spans="1:1" x14ac:dyDescent="0.25">
      <c r="A8889">
        <v>8888</v>
      </c>
    </row>
    <row r="8890" spans="1:1" x14ac:dyDescent="0.25">
      <c r="A8890">
        <v>8889</v>
      </c>
    </row>
    <row r="8891" spans="1:1" x14ac:dyDescent="0.25">
      <c r="A8891">
        <v>8890</v>
      </c>
    </row>
    <row r="8892" spans="1:1" x14ac:dyDescent="0.25">
      <c r="A8892">
        <v>8891</v>
      </c>
    </row>
    <row r="8893" spans="1:1" x14ac:dyDescent="0.25">
      <c r="A8893">
        <v>8892</v>
      </c>
    </row>
    <row r="8894" spans="1:1" x14ac:dyDescent="0.25">
      <c r="A8894">
        <v>8893</v>
      </c>
    </row>
    <row r="8895" spans="1:1" x14ac:dyDescent="0.25">
      <c r="A8895">
        <v>8894</v>
      </c>
    </row>
    <row r="8896" spans="1:1" x14ac:dyDescent="0.25">
      <c r="A8896">
        <v>8895</v>
      </c>
    </row>
    <row r="8897" spans="1:1" x14ac:dyDescent="0.25">
      <c r="A8897">
        <v>8896</v>
      </c>
    </row>
    <row r="8898" spans="1:1" x14ac:dyDescent="0.25">
      <c r="A8898">
        <v>8897</v>
      </c>
    </row>
    <row r="8899" spans="1:1" x14ac:dyDescent="0.25">
      <c r="A8899">
        <v>8898</v>
      </c>
    </row>
    <row r="8900" spans="1:1" x14ac:dyDescent="0.25">
      <c r="A8900">
        <v>8899</v>
      </c>
    </row>
    <row r="8901" spans="1:1" x14ac:dyDescent="0.25">
      <c r="A8901">
        <v>8900</v>
      </c>
    </row>
    <row r="8902" spans="1:1" x14ac:dyDescent="0.25">
      <c r="A8902">
        <v>8901</v>
      </c>
    </row>
    <row r="8903" spans="1:1" x14ac:dyDescent="0.25">
      <c r="A8903">
        <v>8902</v>
      </c>
    </row>
    <row r="8904" spans="1:1" x14ac:dyDescent="0.25">
      <c r="A8904">
        <v>8903</v>
      </c>
    </row>
    <row r="8905" spans="1:1" x14ac:dyDescent="0.25">
      <c r="A8905">
        <v>8904</v>
      </c>
    </row>
    <row r="8906" spans="1:1" x14ac:dyDescent="0.25">
      <c r="A8906">
        <v>8905</v>
      </c>
    </row>
    <row r="8907" spans="1:1" x14ac:dyDescent="0.25">
      <c r="A8907">
        <v>8906</v>
      </c>
    </row>
    <row r="8908" spans="1:1" x14ac:dyDescent="0.25">
      <c r="A8908">
        <v>8907</v>
      </c>
    </row>
    <row r="8909" spans="1:1" x14ac:dyDescent="0.25">
      <c r="A8909">
        <v>8908</v>
      </c>
    </row>
    <row r="8910" spans="1:1" x14ac:dyDescent="0.25">
      <c r="A8910">
        <v>8909</v>
      </c>
    </row>
    <row r="8911" spans="1:1" x14ac:dyDescent="0.25">
      <c r="A8911">
        <v>8910</v>
      </c>
    </row>
    <row r="8912" spans="1:1" x14ac:dyDescent="0.25">
      <c r="A8912">
        <v>8911</v>
      </c>
    </row>
    <row r="8913" spans="1:1" x14ac:dyDescent="0.25">
      <c r="A8913">
        <v>8912</v>
      </c>
    </row>
    <row r="8914" spans="1:1" x14ac:dyDescent="0.25">
      <c r="A8914">
        <v>8913</v>
      </c>
    </row>
    <row r="8915" spans="1:1" x14ac:dyDescent="0.25">
      <c r="A8915">
        <v>8914</v>
      </c>
    </row>
    <row r="8916" spans="1:1" x14ac:dyDescent="0.25">
      <c r="A8916">
        <v>8915</v>
      </c>
    </row>
    <row r="8917" spans="1:1" x14ac:dyDescent="0.25">
      <c r="A8917">
        <v>8916</v>
      </c>
    </row>
    <row r="8918" spans="1:1" x14ac:dyDescent="0.25">
      <c r="A8918">
        <v>8917</v>
      </c>
    </row>
    <row r="8919" spans="1:1" x14ac:dyDescent="0.25">
      <c r="A8919">
        <v>8918</v>
      </c>
    </row>
    <row r="8920" spans="1:1" x14ac:dyDescent="0.25">
      <c r="A8920">
        <v>8919</v>
      </c>
    </row>
    <row r="8921" spans="1:1" x14ac:dyDescent="0.25">
      <c r="A8921">
        <v>8920</v>
      </c>
    </row>
    <row r="8922" spans="1:1" x14ac:dyDescent="0.25">
      <c r="A8922">
        <v>8921</v>
      </c>
    </row>
    <row r="8923" spans="1:1" x14ac:dyDescent="0.25">
      <c r="A8923">
        <v>8922</v>
      </c>
    </row>
    <row r="8924" spans="1:1" x14ac:dyDescent="0.25">
      <c r="A8924">
        <v>8923</v>
      </c>
    </row>
    <row r="8925" spans="1:1" x14ac:dyDescent="0.25">
      <c r="A8925">
        <v>8924</v>
      </c>
    </row>
    <row r="8926" spans="1:1" x14ac:dyDescent="0.25">
      <c r="A8926">
        <v>8925</v>
      </c>
    </row>
    <row r="8927" spans="1:1" x14ac:dyDescent="0.25">
      <c r="A8927">
        <v>8926</v>
      </c>
    </row>
    <row r="8928" spans="1:1" x14ac:dyDescent="0.25">
      <c r="A8928">
        <v>8927</v>
      </c>
    </row>
    <row r="8929" spans="1:1" x14ac:dyDescent="0.25">
      <c r="A8929">
        <v>8928</v>
      </c>
    </row>
    <row r="8930" spans="1:1" x14ac:dyDescent="0.25">
      <c r="A8930">
        <v>8929</v>
      </c>
    </row>
    <row r="8931" spans="1:1" x14ac:dyDescent="0.25">
      <c r="A8931">
        <v>8930</v>
      </c>
    </row>
    <row r="8932" spans="1:1" x14ac:dyDescent="0.25">
      <c r="A8932">
        <v>8931</v>
      </c>
    </row>
    <row r="8933" spans="1:1" x14ac:dyDescent="0.25">
      <c r="A8933">
        <v>8932</v>
      </c>
    </row>
    <row r="8934" spans="1:1" x14ac:dyDescent="0.25">
      <c r="A8934">
        <v>8933</v>
      </c>
    </row>
    <row r="8935" spans="1:1" x14ac:dyDescent="0.25">
      <c r="A8935">
        <v>8934</v>
      </c>
    </row>
    <row r="8936" spans="1:1" x14ac:dyDescent="0.25">
      <c r="A8936">
        <v>8935</v>
      </c>
    </row>
    <row r="8937" spans="1:1" x14ac:dyDescent="0.25">
      <c r="A8937">
        <v>8936</v>
      </c>
    </row>
    <row r="8938" spans="1:1" x14ac:dyDescent="0.25">
      <c r="A8938">
        <v>8937</v>
      </c>
    </row>
    <row r="8939" spans="1:1" x14ac:dyDescent="0.25">
      <c r="A8939">
        <v>8938</v>
      </c>
    </row>
    <row r="8940" spans="1:1" x14ac:dyDescent="0.25">
      <c r="A8940">
        <v>8939</v>
      </c>
    </row>
    <row r="8941" spans="1:1" x14ac:dyDescent="0.25">
      <c r="A8941">
        <v>8940</v>
      </c>
    </row>
    <row r="8942" spans="1:1" x14ac:dyDescent="0.25">
      <c r="A8942">
        <v>8941</v>
      </c>
    </row>
    <row r="8943" spans="1:1" x14ac:dyDescent="0.25">
      <c r="A8943">
        <v>8942</v>
      </c>
    </row>
    <row r="8944" spans="1:1" x14ac:dyDescent="0.25">
      <c r="A8944">
        <v>8943</v>
      </c>
    </row>
    <row r="8945" spans="1:1" x14ac:dyDescent="0.25">
      <c r="A8945">
        <v>8944</v>
      </c>
    </row>
    <row r="8946" spans="1:1" x14ac:dyDescent="0.25">
      <c r="A8946">
        <v>8945</v>
      </c>
    </row>
    <row r="8947" spans="1:1" x14ac:dyDescent="0.25">
      <c r="A8947">
        <v>8946</v>
      </c>
    </row>
    <row r="8948" spans="1:1" x14ac:dyDescent="0.25">
      <c r="A8948">
        <v>8947</v>
      </c>
    </row>
    <row r="8949" spans="1:1" x14ac:dyDescent="0.25">
      <c r="A8949">
        <v>8948</v>
      </c>
    </row>
    <row r="8950" spans="1:1" x14ac:dyDescent="0.25">
      <c r="A8950">
        <v>8949</v>
      </c>
    </row>
    <row r="8951" spans="1:1" x14ac:dyDescent="0.25">
      <c r="A8951">
        <v>8950</v>
      </c>
    </row>
    <row r="8952" spans="1:1" x14ac:dyDescent="0.25">
      <c r="A8952">
        <v>8951</v>
      </c>
    </row>
    <row r="8953" spans="1:1" x14ac:dyDescent="0.25">
      <c r="A8953">
        <v>8952</v>
      </c>
    </row>
    <row r="8954" spans="1:1" x14ac:dyDescent="0.25">
      <c r="A8954">
        <v>8953</v>
      </c>
    </row>
    <row r="8955" spans="1:1" x14ac:dyDescent="0.25">
      <c r="A8955">
        <v>8954</v>
      </c>
    </row>
    <row r="8956" spans="1:1" x14ac:dyDescent="0.25">
      <c r="A8956">
        <v>8955</v>
      </c>
    </row>
    <row r="8957" spans="1:1" x14ac:dyDescent="0.25">
      <c r="A8957">
        <v>8956</v>
      </c>
    </row>
    <row r="8958" spans="1:1" x14ac:dyDescent="0.25">
      <c r="A8958">
        <v>8957</v>
      </c>
    </row>
    <row r="8959" spans="1:1" x14ac:dyDescent="0.25">
      <c r="A8959">
        <v>8958</v>
      </c>
    </row>
    <row r="8960" spans="1:1" x14ac:dyDescent="0.25">
      <c r="A8960">
        <v>8959</v>
      </c>
    </row>
    <row r="8961" spans="1:1" x14ac:dyDescent="0.25">
      <c r="A8961">
        <v>8960</v>
      </c>
    </row>
    <row r="8962" spans="1:1" x14ac:dyDescent="0.25">
      <c r="A8962">
        <v>8961</v>
      </c>
    </row>
    <row r="8963" spans="1:1" x14ac:dyDescent="0.25">
      <c r="A8963">
        <v>8962</v>
      </c>
    </row>
    <row r="8964" spans="1:1" x14ac:dyDescent="0.25">
      <c r="A8964">
        <v>8963</v>
      </c>
    </row>
    <row r="8965" spans="1:1" x14ac:dyDescent="0.25">
      <c r="A8965">
        <v>8964</v>
      </c>
    </row>
    <row r="8966" spans="1:1" x14ac:dyDescent="0.25">
      <c r="A8966">
        <v>8965</v>
      </c>
    </row>
    <row r="8967" spans="1:1" x14ac:dyDescent="0.25">
      <c r="A8967">
        <v>8966</v>
      </c>
    </row>
    <row r="8968" spans="1:1" x14ac:dyDescent="0.25">
      <c r="A8968">
        <v>8967</v>
      </c>
    </row>
    <row r="8969" spans="1:1" x14ac:dyDescent="0.25">
      <c r="A8969">
        <v>8968</v>
      </c>
    </row>
    <row r="8970" spans="1:1" x14ac:dyDescent="0.25">
      <c r="A8970">
        <v>8969</v>
      </c>
    </row>
    <row r="8971" spans="1:1" x14ac:dyDescent="0.25">
      <c r="A8971">
        <v>8970</v>
      </c>
    </row>
    <row r="8972" spans="1:1" x14ac:dyDescent="0.25">
      <c r="A8972">
        <v>8971</v>
      </c>
    </row>
    <row r="8973" spans="1:1" x14ac:dyDescent="0.25">
      <c r="A8973">
        <v>8972</v>
      </c>
    </row>
    <row r="8974" spans="1:1" x14ac:dyDescent="0.25">
      <c r="A8974">
        <v>8973</v>
      </c>
    </row>
    <row r="8975" spans="1:1" x14ac:dyDescent="0.25">
      <c r="A8975">
        <v>8974</v>
      </c>
    </row>
    <row r="8976" spans="1:1" x14ac:dyDescent="0.25">
      <c r="A8976">
        <v>8975</v>
      </c>
    </row>
    <row r="8977" spans="1:1" x14ac:dyDescent="0.25">
      <c r="A8977">
        <v>8976</v>
      </c>
    </row>
    <row r="8978" spans="1:1" x14ac:dyDescent="0.25">
      <c r="A8978">
        <v>8977</v>
      </c>
    </row>
    <row r="8979" spans="1:1" x14ac:dyDescent="0.25">
      <c r="A8979">
        <v>8978</v>
      </c>
    </row>
    <row r="8980" spans="1:1" x14ac:dyDescent="0.25">
      <c r="A8980">
        <v>8979</v>
      </c>
    </row>
    <row r="8981" spans="1:1" x14ac:dyDescent="0.25">
      <c r="A8981">
        <v>8980</v>
      </c>
    </row>
    <row r="8982" spans="1:1" x14ac:dyDescent="0.25">
      <c r="A8982">
        <v>8981</v>
      </c>
    </row>
    <row r="8983" spans="1:1" x14ac:dyDescent="0.25">
      <c r="A8983">
        <v>8982</v>
      </c>
    </row>
    <row r="8984" spans="1:1" x14ac:dyDescent="0.25">
      <c r="A8984">
        <v>8983</v>
      </c>
    </row>
    <row r="8985" spans="1:1" x14ac:dyDescent="0.25">
      <c r="A8985">
        <v>8984</v>
      </c>
    </row>
    <row r="8986" spans="1:1" x14ac:dyDescent="0.25">
      <c r="A8986">
        <v>8985</v>
      </c>
    </row>
    <row r="8987" spans="1:1" x14ac:dyDescent="0.25">
      <c r="A8987">
        <v>8986</v>
      </c>
    </row>
    <row r="8988" spans="1:1" x14ac:dyDescent="0.25">
      <c r="A8988">
        <v>8987</v>
      </c>
    </row>
    <row r="8989" spans="1:1" x14ac:dyDescent="0.25">
      <c r="A8989">
        <v>8988</v>
      </c>
    </row>
    <row r="8990" spans="1:1" x14ac:dyDescent="0.25">
      <c r="A8990">
        <v>8989</v>
      </c>
    </row>
    <row r="8991" spans="1:1" x14ac:dyDescent="0.25">
      <c r="A8991">
        <v>8990</v>
      </c>
    </row>
    <row r="8992" spans="1:1" x14ac:dyDescent="0.25">
      <c r="A8992">
        <v>8991</v>
      </c>
    </row>
    <row r="8993" spans="1:1" x14ac:dyDescent="0.25">
      <c r="A8993">
        <v>8992</v>
      </c>
    </row>
    <row r="8994" spans="1:1" x14ac:dyDescent="0.25">
      <c r="A8994">
        <v>8993</v>
      </c>
    </row>
    <row r="8995" spans="1:1" x14ac:dyDescent="0.25">
      <c r="A8995">
        <v>8994</v>
      </c>
    </row>
    <row r="8996" spans="1:1" x14ac:dyDescent="0.25">
      <c r="A8996">
        <v>8995</v>
      </c>
    </row>
    <row r="8997" spans="1:1" x14ac:dyDescent="0.25">
      <c r="A8997">
        <v>8996</v>
      </c>
    </row>
    <row r="8998" spans="1:1" x14ac:dyDescent="0.25">
      <c r="A8998">
        <v>8997</v>
      </c>
    </row>
    <row r="8999" spans="1:1" x14ac:dyDescent="0.25">
      <c r="A8999">
        <v>8998</v>
      </c>
    </row>
    <row r="9000" spans="1:1" x14ac:dyDescent="0.25">
      <c r="A9000">
        <v>8999</v>
      </c>
    </row>
    <row r="9001" spans="1:1" x14ac:dyDescent="0.25">
      <c r="A9001">
        <v>9000</v>
      </c>
    </row>
    <row r="9002" spans="1:1" x14ac:dyDescent="0.25">
      <c r="A9002">
        <v>9001</v>
      </c>
    </row>
    <row r="9003" spans="1:1" x14ac:dyDescent="0.25">
      <c r="A9003">
        <v>9002</v>
      </c>
    </row>
    <row r="9004" spans="1:1" x14ac:dyDescent="0.25">
      <c r="A9004">
        <v>9003</v>
      </c>
    </row>
    <row r="9005" spans="1:1" x14ac:dyDescent="0.25">
      <c r="A9005">
        <v>9004</v>
      </c>
    </row>
    <row r="9006" spans="1:1" x14ac:dyDescent="0.25">
      <c r="A9006">
        <v>9005</v>
      </c>
    </row>
    <row r="9007" spans="1:1" x14ac:dyDescent="0.25">
      <c r="A9007">
        <v>9006</v>
      </c>
    </row>
    <row r="9008" spans="1:1" x14ac:dyDescent="0.25">
      <c r="A9008">
        <v>9007</v>
      </c>
    </row>
    <row r="9009" spans="1:11" x14ac:dyDescent="0.25">
      <c r="A9009">
        <v>9008</v>
      </c>
    </row>
    <row r="9010" spans="1:11" x14ac:dyDescent="0.25">
      <c r="A9010">
        <v>9009</v>
      </c>
    </row>
    <row r="9011" spans="1:11" x14ac:dyDescent="0.25">
      <c r="A9011">
        <v>9010</v>
      </c>
    </row>
    <row r="9012" spans="1:11" x14ac:dyDescent="0.25">
      <c r="A9012">
        <v>9011</v>
      </c>
    </row>
    <row r="9013" spans="1:11" x14ac:dyDescent="0.25">
      <c r="A9013">
        <v>9012</v>
      </c>
    </row>
    <row r="9014" spans="1:11" x14ac:dyDescent="0.25">
      <c r="A9014">
        <v>9013</v>
      </c>
    </row>
    <row r="9015" spans="1:11" x14ac:dyDescent="0.25">
      <c r="A9015">
        <v>9014</v>
      </c>
    </row>
    <row r="9016" spans="1:11" x14ac:dyDescent="0.25">
      <c r="A9016">
        <v>9015</v>
      </c>
    </row>
    <row r="9017" spans="1:11" x14ac:dyDescent="0.25">
      <c r="A9017">
        <v>9016</v>
      </c>
    </row>
    <row r="9018" spans="1:11" x14ac:dyDescent="0.25">
      <c r="A9018">
        <v>9017</v>
      </c>
    </row>
    <row r="9019" spans="1:11" x14ac:dyDescent="0.25">
      <c r="A9019">
        <v>9018</v>
      </c>
    </row>
    <row r="9020" spans="1:11" x14ac:dyDescent="0.25">
      <c r="A9020">
        <v>9019</v>
      </c>
    </row>
    <row r="9021" spans="1:11" x14ac:dyDescent="0.25">
      <c r="A9021">
        <v>9020</v>
      </c>
      <c r="J9021">
        <v>267.615768</v>
      </c>
      <c r="K9021">
        <v>11.543571</v>
      </c>
    </row>
    <row r="9022" spans="1:11" x14ac:dyDescent="0.25">
      <c r="A9022">
        <v>9021</v>
      </c>
      <c r="B9022">
        <v>251.505504</v>
      </c>
      <c r="C9022">
        <v>6.6831149999999999</v>
      </c>
    </row>
    <row r="9023" spans="1:11" x14ac:dyDescent="0.25">
      <c r="A9023">
        <v>9022</v>
      </c>
      <c r="B9023">
        <v>251.505504</v>
      </c>
      <c r="C9023">
        <v>6.6831149999999999</v>
      </c>
    </row>
    <row r="9024" spans="1:11" x14ac:dyDescent="0.25">
      <c r="A9024">
        <v>9023</v>
      </c>
      <c r="B9024">
        <v>251.505504</v>
      </c>
      <c r="C9024">
        <v>6.6831149999999999</v>
      </c>
    </row>
    <row r="9025" spans="1:9" x14ac:dyDescent="0.25">
      <c r="A9025">
        <v>9024</v>
      </c>
      <c r="B9025">
        <v>251.505504</v>
      </c>
      <c r="C9025">
        <v>6.6831149999999999</v>
      </c>
    </row>
    <row r="9026" spans="1:9" x14ac:dyDescent="0.25">
      <c r="A9026">
        <v>9025</v>
      </c>
      <c r="B9026">
        <v>251.505504</v>
      </c>
      <c r="C9026">
        <v>6.6831149999999999</v>
      </c>
    </row>
    <row r="9027" spans="1:9" x14ac:dyDescent="0.25">
      <c r="A9027">
        <v>9026</v>
      </c>
      <c r="B9027">
        <v>251.505504</v>
      </c>
      <c r="C9027">
        <v>6.6831149999999999</v>
      </c>
    </row>
    <row r="9028" spans="1:9" x14ac:dyDescent="0.25">
      <c r="A9028">
        <v>9027</v>
      </c>
      <c r="B9028">
        <v>251.505504</v>
      </c>
      <c r="C9028">
        <v>6.6831149999999999</v>
      </c>
      <c r="H9028">
        <v>257.38221699999997</v>
      </c>
      <c r="I9028">
        <v>4.4047669999999997</v>
      </c>
    </row>
    <row r="9029" spans="1:9" x14ac:dyDescent="0.25">
      <c r="A9029">
        <v>9028</v>
      </c>
      <c r="B9029">
        <v>251.505504</v>
      </c>
      <c r="C9029">
        <v>6.6831149999999999</v>
      </c>
      <c r="H9029">
        <v>257.38221699999997</v>
      </c>
      <c r="I9029">
        <v>4.4047669999999997</v>
      </c>
    </row>
    <row r="9030" spans="1:9" x14ac:dyDescent="0.25">
      <c r="A9030">
        <v>9029</v>
      </c>
      <c r="B9030">
        <v>251.505504</v>
      </c>
      <c r="C9030">
        <v>6.6831149999999999</v>
      </c>
      <c r="H9030">
        <v>257.38221699999997</v>
      </c>
      <c r="I9030">
        <v>4.4047669999999997</v>
      </c>
    </row>
    <row r="9031" spans="1:9" x14ac:dyDescent="0.25">
      <c r="A9031">
        <v>9030</v>
      </c>
      <c r="B9031">
        <v>251.505504</v>
      </c>
      <c r="C9031">
        <v>6.6831149999999999</v>
      </c>
      <c r="H9031">
        <v>257.38221699999997</v>
      </c>
      <c r="I9031">
        <v>4.4047669999999997</v>
      </c>
    </row>
    <row r="9032" spans="1:9" x14ac:dyDescent="0.25">
      <c r="A9032">
        <v>9031</v>
      </c>
      <c r="B9032">
        <v>251.505504</v>
      </c>
      <c r="C9032">
        <v>6.6831149999999999</v>
      </c>
      <c r="H9032">
        <v>257.38221699999997</v>
      </c>
      <c r="I9032">
        <v>4.4047669999999997</v>
      </c>
    </row>
    <row r="9033" spans="1:9" x14ac:dyDescent="0.25">
      <c r="A9033">
        <v>9032</v>
      </c>
      <c r="B9033">
        <v>251.505504</v>
      </c>
      <c r="C9033">
        <v>6.6831149999999999</v>
      </c>
      <c r="H9033">
        <v>257.38221699999997</v>
      </c>
      <c r="I9033">
        <v>4.4047669999999997</v>
      </c>
    </row>
    <row r="9034" spans="1:9" x14ac:dyDescent="0.25">
      <c r="A9034">
        <v>9033</v>
      </c>
      <c r="B9034">
        <v>251.505504</v>
      </c>
      <c r="C9034">
        <v>6.6831149999999999</v>
      </c>
      <c r="H9034">
        <v>257.38221699999997</v>
      </c>
      <c r="I9034">
        <v>4.4047669999999997</v>
      </c>
    </row>
    <row r="9035" spans="1:9" x14ac:dyDescent="0.25">
      <c r="A9035">
        <v>9034</v>
      </c>
      <c r="B9035">
        <v>251.505504</v>
      </c>
      <c r="C9035">
        <v>6.6831149999999999</v>
      </c>
      <c r="H9035">
        <v>257.38221699999997</v>
      </c>
      <c r="I9035">
        <v>4.4047669999999997</v>
      </c>
    </row>
    <row r="9036" spans="1:9" x14ac:dyDescent="0.25">
      <c r="A9036">
        <v>9035</v>
      </c>
      <c r="B9036">
        <v>251.505504</v>
      </c>
      <c r="C9036">
        <v>6.6831149999999999</v>
      </c>
      <c r="H9036">
        <v>257.38221699999997</v>
      </c>
      <c r="I9036">
        <v>4.4047669999999997</v>
      </c>
    </row>
    <row r="9037" spans="1:9" x14ac:dyDescent="0.25">
      <c r="A9037">
        <v>9036</v>
      </c>
      <c r="B9037">
        <v>251.505504</v>
      </c>
      <c r="C9037">
        <v>6.6831149999999999</v>
      </c>
      <c r="H9037">
        <v>257.38221699999997</v>
      </c>
      <c r="I9037">
        <v>4.4047669999999997</v>
      </c>
    </row>
    <row r="9038" spans="1:9" x14ac:dyDescent="0.25">
      <c r="A9038">
        <v>9037</v>
      </c>
      <c r="B9038">
        <v>251.505504</v>
      </c>
      <c r="C9038">
        <v>6.6831149999999999</v>
      </c>
      <c r="H9038">
        <v>257.38221699999997</v>
      </c>
      <c r="I9038">
        <v>4.4047669999999997</v>
      </c>
    </row>
    <row r="9039" spans="1:9" x14ac:dyDescent="0.25">
      <c r="A9039">
        <v>9038</v>
      </c>
      <c r="B9039">
        <v>251.505504</v>
      </c>
      <c r="C9039">
        <v>6.6831149999999999</v>
      </c>
      <c r="H9039">
        <v>257.38221699999997</v>
      </c>
      <c r="I9039">
        <v>4.4047669999999997</v>
      </c>
    </row>
    <row r="9040" spans="1:9" x14ac:dyDescent="0.25">
      <c r="A9040">
        <v>9039</v>
      </c>
      <c r="B9040">
        <v>251.505504</v>
      </c>
      <c r="C9040">
        <v>6.6831149999999999</v>
      </c>
      <c r="H9040">
        <v>257.38221699999997</v>
      </c>
      <c r="I9040">
        <v>4.4047669999999997</v>
      </c>
    </row>
    <row r="9041" spans="1:9" x14ac:dyDescent="0.25">
      <c r="A9041">
        <v>9040</v>
      </c>
      <c r="B9041">
        <v>251.505504</v>
      </c>
      <c r="C9041">
        <v>6.6831149999999999</v>
      </c>
      <c r="H9041">
        <v>257.38221699999997</v>
      </c>
      <c r="I9041">
        <v>4.4047669999999997</v>
      </c>
    </row>
    <row r="9042" spans="1:9" x14ac:dyDescent="0.25">
      <c r="A9042">
        <v>9041</v>
      </c>
      <c r="B9042">
        <v>251.505504</v>
      </c>
      <c r="C9042">
        <v>6.6831149999999999</v>
      </c>
      <c r="H9042">
        <v>257.38221699999997</v>
      </c>
      <c r="I9042">
        <v>4.4047669999999997</v>
      </c>
    </row>
    <row r="9043" spans="1:9" x14ac:dyDescent="0.25">
      <c r="A9043">
        <v>9042</v>
      </c>
      <c r="B9043">
        <v>251.505504</v>
      </c>
      <c r="C9043">
        <v>6.6831149999999999</v>
      </c>
      <c r="H9043">
        <v>257.38221699999997</v>
      </c>
      <c r="I9043">
        <v>4.4047669999999997</v>
      </c>
    </row>
    <row r="9044" spans="1:9" x14ac:dyDescent="0.25">
      <c r="A9044">
        <v>9043</v>
      </c>
      <c r="B9044">
        <v>251.505504</v>
      </c>
      <c r="C9044">
        <v>6.6831149999999999</v>
      </c>
      <c r="H9044">
        <v>257.38221699999997</v>
      </c>
      <c r="I9044">
        <v>4.4047669999999997</v>
      </c>
    </row>
    <row r="9045" spans="1:9" x14ac:dyDescent="0.25">
      <c r="A9045">
        <v>9044</v>
      </c>
      <c r="B9045">
        <v>251.505504</v>
      </c>
      <c r="C9045">
        <v>6.6831149999999999</v>
      </c>
      <c r="H9045">
        <v>257.38221699999997</v>
      </c>
      <c r="I9045">
        <v>4.4047669999999997</v>
      </c>
    </row>
    <row r="9046" spans="1:9" x14ac:dyDescent="0.25">
      <c r="A9046">
        <v>9045</v>
      </c>
      <c r="B9046">
        <v>251.505504</v>
      </c>
      <c r="C9046">
        <v>6.6831149999999999</v>
      </c>
      <c r="H9046">
        <v>257.38221699999997</v>
      </c>
      <c r="I9046">
        <v>4.4047669999999997</v>
      </c>
    </row>
    <row r="9047" spans="1:9" x14ac:dyDescent="0.25">
      <c r="A9047">
        <v>9046</v>
      </c>
      <c r="F9047">
        <v>252.26544100000001</v>
      </c>
      <c r="G9047">
        <v>7.5943949999999996</v>
      </c>
      <c r="H9047">
        <v>257.38221699999997</v>
      </c>
      <c r="I9047">
        <v>4.4047669999999997</v>
      </c>
    </row>
    <row r="9048" spans="1:9" x14ac:dyDescent="0.25">
      <c r="A9048">
        <v>9047</v>
      </c>
      <c r="F9048">
        <v>252.26544100000001</v>
      </c>
      <c r="G9048">
        <v>7.5943949999999996</v>
      </c>
      <c r="H9048">
        <v>257.38221699999997</v>
      </c>
      <c r="I9048">
        <v>4.4047669999999997</v>
      </c>
    </row>
    <row r="9049" spans="1:9" x14ac:dyDescent="0.25">
      <c r="A9049">
        <v>9048</v>
      </c>
      <c r="F9049">
        <v>252.26544100000001</v>
      </c>
      <c r="G9049">
        <v>7.5943949999999996</v>
      </c>
      <c r="H9049">
        <v>257.38221699999997</v>
      </c>
      <c r="I9049">
        <v>4.4047669999999997</v>
      </c>
    </row>
    <row r="9050" spans="1:9" x14ac:dyDescent="0.25">
      <c r="A9050">
        <v>9049</v>
      </c>
      <c r="F9050">
        <v>252.26544100000001</v>
      </c>
      <c r="G9050">
        <v>7.5943949999999996</v>
      </c>
      <c r="H9050">
        <v>257.38221699999997</v>
      </c>
      <c r="I9050">
        <v>4.4047669999999997</v>
      </c>
    </row>
    <row r="9051" spans="1:9" x14ac:dyDescent="0.25">
      <c r="A9051">
        <v>9050</v>
      </c>
      <c r="F9051">
        <v>252.26544100000001</v>
      </c>
      <c r="G9051">
        <v>7.5943949999999996</v>
      </c>
      <c r="H9051">
        <v>257.38221699999997</v>
      </c>
      <c r="I9051">
        <v>4.4047669999999997</v>
      </c>
    </row>
    <row r="9052" spans="1:9" x14ac:dyDescent="0.25">
      <c r="A9052">
        <v>9051</v>
      </c>
      <c r="F9052">
        <v>252.26544100000001</v>
      </c>
      <c r="G9052">
        <v>7.5943949999999996</v>
      </c>
      <c r="H9052">
        <v>257.38221699999997</v>
      </c>
      <c r="I9052">
        <v>4.4047669999999997</v>
      </c>
    </row>
    <row r="9053" spans="1:9" x14ac:dyDescent="0.25">
      <c r="A9053">
        <v>9052</v>
      </c>
      <c r="F9053">
        <v>252.26544100000001</v>
      </c>
      <c r="G9053">
        <v>7.5943949999999996</v>
      </c>
      <c r="H9053">
        <v>257.38221699999997</v>
      </c>
      <c r="I9053">
        <v>4.4047669999999997</v>
      </c>
    </row>
    <row r="9054" spans="1:9" x14ac:dyDescent="0.25">
      <c r="A9054">
        <v>9053</v>
      </c>
      <c r="F9054">
        <v>252.26544100000001</v>
      </c>
      <c r="G9054">
        <v>7.5943949999999996</v>
      </c>
    </row>
    <row r="9055" spans="1:9" x14ac:dyDescent="0.25">
      <c r="A9055">
        <v>9054</v>
      </c>
      <c r="F9055">
        <v>252.26544100000001</v>
      </c>
      <c r="G9055">
        <v>7.5943949999999996</v>
      </c>
    </row>
    <row r="9056" spans="1:9" x14ac:dyDescent="0.25">
      <c r="A9056">
        <v>9055</v>
      </c>
      <c r="D9056">
        <v>239.752072</v>
      </c>
      <c r="E9056">
        <v>5.3161449999999997</v>
      </c>
      <c r="F9056">
        <v>252.26544100000001</v>
      </c>
      <c r="G9056">
        <v>7.5943949999999996</v>
      </c>
    </row>
    <row r="9057" spans="1:7" x14ac:dyDescent="0.25">
      <c r="A9057">
        <v>9056</v>
      </c>
      <c r="D9057">
        <v>239.752072</v>
      </c>
      <c r="E9057">
        <v>5.3161449999999997</v>
      </c>
      <c r="F9057">
        <v>252.26544100000001</v>
      </c>
      <c r="G9057">
        <v>7.5943949999999996</v>
      </c>
    </row>
    <row r="9058" spans="1:7" x14ac:dyDescent="0.25">
      <c r="A9058">
        <v>9057</v>
      </c>
      <c r="D9058">
        <v>239.752072</v>
      </c>
      <c r="E9058">
        <v>5.3161449999999997</v>
      </c>
      <c r="F9058">
        <v>252.26544100000001</v>
      </c>
      <c r="G9058">
        <v>7.5943949999999996</v>
      </c>
    </row>
    <row r="9059" spans="1:7" x14ac:dyDescent="0.25">
      <c r="A9059">
        <v>9058</v>
      </c>
      <c r="D9059">
        <v>239.752072</v>
      </c>
      <c r="E9059">
        <v>5.3161449999999997</v>
      </c>
      <c r="F9059">
        <v>252.26544100000001</v>
      </c>
      <c r="G9059">
        <v>7.5943949999999996</v>
      </c>
    </row>
    <row r="9060" spans="1:7" x14ac:dyDescent="0.25">
      <c r="A9060">
        <v>9059</v>
      </c>
      <c r="D9060">
        <v>239.752072</v>
      </c>
      <c r="E9060">
        <v>5.3161449999999997</v>
      </c>
      <c r="F9060">
        <v>252.26544100000001</v>
      </c>
      <c r="G9060">
        <v>7.5943949999999996</v>
      </c>
    </row>
    <row r="9061" spans="1:7" x14ac:dyDescent="0.25">
      <c r="A9061">
        <v>9060</v>
      </c>
      <c r="D9061">
        <v>239.752072</v>
      </c>
      <c r="E9061">
        <v>5.3161449999999997</v>
      </c>
      <c r="F9061">
        <v>252.26544100000001</v>
      </c>
      <c r="G9061">
        <v>7.5943949999999996</v>
      </c>
    </row>
    <row r="9062" spans="1:7" x14ac:dyDescent="0.25">
      <c r="A9062">
        <v>9061</v>
      </c>
      <c r="D9062">
        <v>239.752072</v>
      </c>
      <c r="E9062">
        <v>5.3161449999999997</v>
      </c>
      <c r="F9062">
        <v>252.26544100000001</v>
      </c>
      <c r="G9062">
        <v>7.5943949999999996</v>
      </c>
    </row>
    <row r="9063" spans="1:7" x14ac:dyDescent="0.25">
      <c r="A9063">
        <v>9062</v>
      </c>
      <c r="D9063">
        <v>239.752072</v>
      </c>
      <c r="E9063">
        <v>5.3161449999999997</v>
      </c>
      <c r="F9063">
        <v>252.26544100000001</v>
      </c>
      <c r="G9063">
        <v>7.5943949999999996</v>
      </c>
    </row>
    <row r="9064" spans="1:7" x14ac:dyDescent="0.25">
      <c r="A9064">
        <v>9063</v>
      </c>
      <c r="D9064">
        <v>239.752072</v>
      </c>
      <c r="E9064">
        <v>5.3161449999999997</v>
      </c>
      <c r="F9064">
        <v>252.26544100000001</v>
      </c>
      <c r="G9064">
        <v>7.5943949999999996</v>
      </c>
    </row>
    <row r="9065" spans="1:7" x14ac:dyDescent="0.25">
      <c r="A9065">
        <v>9064</v>
      </c>
      <c r="D9065">
        <v>239.752072</v>
      </c>
      <c r="E9065">
        <v>5.3161449999999997</v>
      </c>
      <c r="F9065">
        <v>252.26544100000001</v>
      </c>
      <c r="G9065">
        <v>7.5943949999999996</v>
      </c>
    </row>
    <row r="9066" spans="1:7" x14ac:dyDescent="0.25">
      <c r="A9066">
        <v>9065</v>
      </c>
      <c r="D9066">
        <v>239.752072</v>
      </c>
      <c r="E9066">
        <v>5.3161449999999997</v>
      </c>
    </row>
    <row r="9067" spans="1:7" x14ac:dyDescent="0.25">
      <c r="A9067">
        <v>9066</v>
      </c>
      <c r="D9067">
        <v>239.752072</v>
      </c>
      <c r="E9067">
        <v>5.3161449999999997</v>
      </c>
    </row>
    <row r="9068" spans="1:7" x14ac:dyDescent="0.25">
      <c r="A9068">
        <v>9067</v>
      </c>
      <c r="D9068">
        <v>239.752072</v>
      </c>
      <c r="E9068">
        <v>5.3161449999999997</v>
      </c>
    </row>
    <row r="9069" spans="1:7" x14ac:dyDescent="0.25">
      <c r="A9069">
        <v>9068</v>
      </c>
      <c r="D9069">
        <v>239.752072</v>
      </c>
      <c r="E9069">
        <v>5.3161449999999997</v>
      </c>
    </row>
    <row r="9070" spans="1:7" x14ac:dyDescent="0.25">
      <c r="A9070">
        <v>9069</v>
      </c>
      <c r="D9070">
        <v>239.752072</v>
      </c>
      <c r="E9070">
        <v>5.3161449999999997</v>
      </c>
    </row>
    <row r="9071" spans="1:7" x14ac:dyDescent="0.25">
      <c r="A9071">
        <v>9070</v>
      </c>
    </row>
    <row r="9072" spans="1:7" x14ac:dyDescent="0.25">
      <c r="A9072">
        <v>9071</v>
      </c>
      <c r="B9072">
        <v>230.27836500000001</v>
      </c>
      <c r="C9072">
        <v>6.4299330000000001</v>
      </c>
    </row>
    <row r="9073" spans="1:9" x14ac:dyDescent="0.25">
      <c r="A9073">
        <v>9072</v>
      </c>
      <c r="B9073">
        <v>230.27836500000001</v>
      </c>
      <c r="C9073">
        <v>6.4299330000000001</v>
      </c>
    </row>
    <row r="9074" spans="1:9" x14ac:dyDescent="0.25">
      <c r="A9074">
        <v>9073</v>
      </c>
      <c r="B9074">
        <v>230.27836500000001</v>
      </c>
      <c r="C9074">
        <v>6.4299330000000001</v>
      </c>
    </row>
    <row r="9075" spans="1:9" x14ac:dyDescent="0.25">
      <c r="A9075">
        <v>9074</v>
      </c>
      <c r="B9075">
        <v>230.27836500000001</v>
      </c>
      <c r="C9075">
        <v>6.4299330000000001</v>
      </c>
    </row>
    <row r="9076" spans="1:9" x14ac:dyDescent="0.25">
      <c r="A9076">
        <v>9075</v>
      </c>
      <c r="B9076">
        <v>230.27836500000001</v>
      </c>
      <c r="C9076">
        <v>6.4299330000000001</v>
      </c>
    </row>
    <row r="9077" spans="1:9" x14ac:dyDescent="0.25">
      <c r="A9077">
        <v>9076</v>
      </c>
      <c r="B9077">
        <v>230.27836500000001</v>
      </c>
      <c r="C9077">
        <v>6.4299330000000001</v>
      </c>
    </row>
    <row r="9078" spans="1:9" x14ac:dyDescent="0.25">
      <c r="A9078">
        <v>9077</v>
      </c>
      <c r="B9078">
        <v>230.27836500000001</v>
      </c>
      <c r="C9078">
        <v>6.4299330000000001</v>
      </c>
    </row>
    <row r="9079" spans="1:9" x14ac:dyDescent="0.25">
      <c r="A9079">
        <v>9078</v>
      </c>
      <c r="B9079">
        <v>230.27836500000001</v>
      </c>
      <c r="C9079">
        <v>6.4299330000000001</v>
      </c>
      <c r="H9079">
        <v>236.155078</v>
      </c>
      <c r="I9079">
        <v>4.4554429999999998</v>
      </c>
    </row>
    <row r="9080" spans="1:9" x14ac:dyDescent="0.25">
      <c r="A9080">
        <v>9079</v>
      </c>
      <c r="B9080">
        <v>230.27836500000001</v>
      </c>
      <c r="C9080">
        <v>6.4299330000000001</v>
      </c>
      <c r="H9080">
        <v>236.155078</v>
      </c>
      <c r="I9080">
        <v>4.4554429999999998</v>
      </c>
    </row>
    <row r="9081" spans="1:9" x14ac:dyDescent="0.25">
      <c r="A9081">
        <v>9080</v>
      </c>
      <c r="B9081">
        <v>230.27836500000001</v>
      </c>
      <c r="C9081">
        <v>6.4299330000000001</v>
      </c>
      <c r="H9081">
        <v>236.155078</v>
      </c>
      <c r="I9081">
        <v>4.4554429999999998</v>
      </c>
    </row>
    <row r="9082" spans="1:9" x14ac:dyDescent="0.25">
      <c r="A9082">
        <v>9081</v>
      </c>
      <c r="B9082">
        <v>230.27836500000001</v>
      </c>
      <c r="C9082">
        <v>6.4299330000000001</v>
      </c>
      <c r="H9082">
        <v>236.155078</v>
      </c>
      <c r="I9082">
        <v>4.4554429999999998</v>
      </c>
    </row>
    <row r="9083" spans="1:9" x14ac:dyDescent="0.25">
      <c r="A9083">
        <v>9082</v>
      </c>
      <c r="B9083">
        <v>230.27836500000001</v>
      </c>
      <c r="C9083">
        <v>6.4299330000000001</v>
      </c>
      <c r="H9083">
        <v>236.155078</v>
      </c>
      <c r="I9083">
        <v>4.4554429999999998</v>
      </c>
    </row>
    <row r="9084" spans="1:9" x14ac:dyDescent="0.25">
      <c r="A9084">
        <v>9083</v>
      </c>
      <c r="B9084">
        <v>230.27836500000001</v>
      </c>
      <c r="C9084">
        <v>6.4299330000000001</v>
      </c>
      <c r="H9084">
        <v>236.155078</v>
      </c>
      <c r="I9084">
        <v>4.4554429999999998</v>
      </c>
    </row>
    <row r="9085" spans="1:9" x14ac:dyDescent="0.25">
      <c r="A9085">
        <v>9084</v>
      </c>
      <c r="B9085">
        <v>230.27836500000001</v>
      </c>
      <c r="C9085">
        <v>6.4299330000000001</v>
      </c>
      <c r="H9085">
        <v>236.155078</v>
      </c>
      <c r="I9085">
        <v>4.4554429999999998</v>
      </c>
    </row>
    <row r="9086" spans="1:9" x14ac:dyDescent="0.25">
      <c r="A9086">
        <v>9085</v>
      </c>
      <c r="F9086">
        <v>231.39293599999999</v>
      </c>
      <c r="G9086">
        <v>7.4931419999999997</v>
      </c>
      <c r="H9086">
        <v>236.155078</v>
      </c>
      <c r="I9086">
        <v>4.4554429999999998</v>
      </c>
    </row>
    <row r="9087" spans="1:9" x14ac:dyDescent="0.25">
      <c r="A9087">
        <v>9086</v>
      </c>
      <c r="F9087">
        <v>231.39293599999999</v>
      </c>
      <c r="G9087">
        <v>7.4931419999999997</v>
      </c>
      <c r="H9087">
        <v>236.155078</v>
      </c>
      <c r="I9087">
        <v>4.4554429999999998</v>
      </c>
    </row>
    <row r="9088" spans="1:9" x14ac:dyDescent="0.25">
      <c r="A9088">
        <v>9087</v>
      </c>
      <c r="F9088">
        <v>231.39293599999999</v>
      </c>
      <c r="G9088">
        <v>7.4931419999999997</v>
      </c>
      <c r="H9088">
        <v>236.155078</v>
      </c>
      <c r="I9088">
        <v>4.4554429999999998</v>
      </c>
    </row>
    <row r="9089" spans="1:9" x14ac:dyDescent="0.25">
      <c r="A9089">
        <v>9088</v>
      </c>
      <c r="F9089">
        <v>231.39293599999999</v>
      </c>
      <c r="G9089">
        <v>7.4931419999999997</v>
      </c>
      <c r="H9089">
        <v>236.155078</v>
      </c>
      <c r="I9089">
        <v>4.4554429999999998</v>
      </c>
    </row>
    <row r="9090" spans="1:9" x14ac:dyDescent="0.25">
      <c r="A9090">
        <v>9089</v>
      </c>
      <c r="F9090">
        <v>231.39293599999999</v>
      </c>
      <c r="G9090">
        <v>7.4931419999999997</v>
      </c>
      <c r="H9090">
        <v>236.155078</v>
      </c>
      <c r="I9090">
        <v>4.4554429999999998</v>
      </c>
    </row>
    <row r="9091" spans="1:9" x14ac:dyDescent="0.25">
      <c r="A9091">
        <v>9090</v>
      </c>
      <c r="F9091">
        <v>231.39293599999999</v>
      </c>
      <c r="G9091">
        <v>7.4931419999999997</v>
      </c>
      <c r="H9091">
        <v>236.155078</v>
      </c>
      <c r="I9091">
        <v>4.4554429999999998</v>
      </c>
    </row>
    <row r="9092" spans="1:9" x14ac:dyDescent="0.25">
      <c r="A9092">
        <v>9091</v>
      </c>
      <c r="F9092">
        <v>231.39293599999999</v>
      </c>
      <c r="G9092">
        <v>7.4931419999999997</v>
      </c>
      <c r="H9092">
        <v>236.155078</v>
      </c>
      <c r="I9092">
        <v>4.4554429999999998</v>
      </c>
    </row>
    <row r="9093" spans="1:9" x14ac:dyDescent="0.25">
      <c r="A9093">
        <v>9092</v>
      </c>
      <c r="F9093">
        <v>231.39293599999999</v>
      </c>
      <c r="G9093">
        <v>7.4931419999999997</v>
      </c>
      <c r="H9093">
        <v>236.155078</v>
      </c>
      <c r="I9093">
        <v>4.4554429999999998</v>
      </c>
    </row>
    <row r="9094" spans="1:9" x14ac:dyDescent="0.25">
      <c r="A9094">
        <v>9093</v>
      </c>
      <c r="F9094">
        <v>231.39293599999999</v>
      </c>
      <c r="G9094">
        <v>7.4931419999999997</v>
      </c>
    </row>
    <row r="9095" spans="1:9" x14ac:dyDescent="0.25">
      <c r="A9095">
        <v>9094</v>
      </c>
      <c r="F9095">
        <v>231.39293599999999</v>
      </c>
      <c r="G9095">
        <v>7.4931419999999997</v>
      </c>
    </row>
    <row r="9096" spans="1:9" x14ac:dyDescent="0.25">
      <c r="A9096">
        <v>9095</v>
      </c>
      <c r="F9096">
        <v>231.39293599999999</v>
      </c>
      <c r="G9096">
        <v>7.4931419999999997</v>
      </c>
    </row>
    <row r="9097" spans="1:9" x14ac:dyDescent="0.25">
      <c r="A9097">
        <v>9096</v>
      </c>
      <c r="F9097">
        <v>231.39293599999999</v>
      </c>
      <c r="G9097">
        <v>7.4931419999999997</v>
      </c>
    </row>
    <row r="9098" spans="1:9" x14ac:dyDescent="0.25">
      <c r="A9098">
        <v>9097</v>
      </c>
      <c r="F9098">
        <v>231.39293599999999</v>
      </c>
      <c r="G9098">
        <v>7.4931419999999997</v>
      </c>
    </row>
    <row r="9099" spans="1:9" x14ac:dyDescent="0.25">
      <c r="A9099">
        <v>9098</v>
      </c>
    </row>
    <row r="9100" spans="1:9" x14ac:dyDescent="0.25">
      <c r="A9100">
        <v>9099</v>
      </c>
      <c r="D9100">
        <v>212.95217399999999</v>
      </c>
      <c r="E9100">
        <v>5.9236659999999999</v>
      </c>
    </row>
    <row r="9101" spans="1:9" x14ac:dyDescent="0.25">
      <c r="A9101">
        <v>9100</v>
      </c>
      <c r="D9101">
        <v>212.95217399999999</v>
      </c>
      <c r="E9101">
        <v>5.9236659999999999</v>
      </c>
    </row>
    <row r="9102" spans="1:9" x14ac:dyDescent="0.25">
      <c r="A9102">
        <v>9101</v>
      </c>
      <c r="D9102">
        <v>212.95217399999999</v>
      </c>
      <c r="E9102">
        <v>5.9236659999999999</v>
      </c>
    </row>
    <row r="9103" spans="1:9" x14ac:dyDescent="0.25">
      <c r="A9103">
        <v>9102</v>
      </c>
      <c r="D9103">
        <v>212.95217399999999</v>
      </c>
      <c r="E9103">
        <v>5.9236659999999999</v>
      </c>
    </row>
    <row r="9104" spans="1:9" x14ac:dyDescent="0.25">
      <c r="A9104">
        <v>9103</v>
      </c>
      <c r="D9104">
        <v>212.95217399999999</v>
      </c>
      <c r="E9104">
        <v>5.9236659999999999</v>
      </c>
    </row>
    <row r="9105" spans="1:9" x14ac:dyDescent="0.25">
      <c r="A9105">
        <v>9104</v>
      </c>
      <c r="D9105">
        <v>212.95217399999999</v>
      </c>
      <c r="E9105">
        <v>5.9236659999999999</v>
      </c>
    </row>
    <row r="9106" spans="1:9" x14ac:dyDescent="0.25">
      <c r="A9106">
        <v>9105</v>
      </c>
      <c r="D9106">
        <v>212.95217399999999</v>
      </c>
      <c r="E9106">
        <v>5.9236659999999999</v>
      </c>
    </row>
    <row r="9107" spans="1:9" x14ac:dyDescent="0.25">
      <c r="A9107">
        <v>9106</v>
      </c>
      <c r="D9107">
        <v>212.95217399999999</v>
      </c>
      <c r="E9107">
        <v>5.9236659999999999</v>
      </c>
    </row>
    <row r="9108" spans="1:9" x14ac:dyDescent="0.25">
      <c r="A9108">
        <v>9107</v>
      </c>
      <c r="B9108">
        <v>207.73405399999999</v>
      </c>
      <c r="C9108">
        <v>6.5311870000000001</v>
      </c>
      <c r="D9108">
        <v>212.95217399999999</v>
      </c>
      <c r="E9108">
        <v>5.9236659999999999</v>
      </c>
    </row>
    <row r="9109" spans="1:9" x14ac:dyDescent="0.25">
      <c r="A9109">
        <v>9108</v>
      </c>
      <c r="B9109">
        <v>207.73405399999999</v>
      </c>
      <c r="C9109">
        <v>6.5311870000000001</v>
      </c>
      <c r="D9109">
        <v>212.95217399999999</v>
      </c>
      <c r="E9109">
        <v>5.9236659999999999</v>
      </c>
    </row>
    <row r="9110" spans="1:9" x14ac:dyDescent="0.25">
      <c r="A9110">
        <v>9109</v>
      </c>
      <c r="B9110">
        <v>207.73405399999999</v>
      </c>
      <c r="C9110">
        <v>6.5311870000000001</v>
      </c>
      <c r="D9110">
        <v>212.95217399999999</v>
      </c>
      <c r="E9110">
        <v>5.9236659999999999</v>
      </c>
    </row>
    <row r="9111" spans="1:9" x14ac:dyDescent="0.25">
      <c r="A9111">
        <v>9110</v>
      </c>
      <c r="B9111">
        <v>207.73405399999999</v>
      </c>
      <c r="C9111">
        <v>6.5311870000000001</v>
      </c>
      <c r="D9111">
        <v>212.95217399999999</v>
      </c>
      <c r="E9111">
        <v>5.9236659999999999</v>
      </c>
    </row>
    <row r="9112" spans="1:9" x14ac:dyDescent="0.25">
      <c r="A9112">
        <v>9111</v>
      </c>
      <c r="B9112">
        <v>207.73405399999999</v>
      </c>
      <c r="C9112">
        <v>6.5311870000000001</v>
      </c>
    </row>
    <row r="9113" spans="1:9" x14ac:dyDescent="0.25">
      <c r="A9113">
        <v>9112</v>
      </c>
      <c r="B9113">
        <v>207.73405399999999</v>
      </c>
      <c r="C9113">
        <v>6.5311870000000001</v>
      </c>
    </row>
    <row r="9114" spans="1:9" x14ac:dyDescent="0.25">
      <c r="A9114">
        <v>9113</v>
      </c>
      <c r="B9114">
        <v>207.73405399999999</v>
      </c>
      <c r="C9114">
        <v>6.5311870000000001</v>
      </c>
    </row>
    <row r="9115" spans="1:9" x14ac:dyDescent="0.25">
      <c r="A9115">
        <v>9114</v>
      </c>
      <c r="B9115">
        <v>207.73405399999999</v>
      </c>
      <c r="C9115">
        <v>6.5311870000000001</v>
      </c>
    </row>
    <row r="9116" spans="1:9" x14ac:dyDescent="0.25">
      <c r="A9116">
        <v>9115</v>
      </c>
      <c r="B9116">
        <v>207.73405399999999</v>
      </c>
      <c r="C9116">
        <v>6.5311870000000001</v>
      </c>
    </row>
    <row r="9117" spans="1:9" x14ac:dyDescent="0.25">
      <c r="A9117">
        <v>9116</v>
      </c>
      <c r="B9117">
        <v>207.73405399999999</v>
      </c>
      <c r="C9117">
        <v>6.5311870000000001</v>
      </c>
      <c r="H9117">
        <v>207.632701</v>
      </c>
      <c r="I9117">
        <v>4.7085270000000001</v>
      </c>
    </row>
    <row r="9118" spans="1:9" x14ac:dyDescent="0.25">
      <c r="A9118">
        <v>9117</v>
      </c>
      <c r="B9118">
        <v>207.73405399999999</v>
      </c>
      <c r="C9118">
        <v>6.5311870000000001</v>
      </c>
      <c r="H9118">
        <v>207.632701</v>
      </c>
      <c r="I9118">
        <v>4.7085270000000001</v>
      </c>
    </row>
    <row r="9119" spans="1:9" x14ac:dyDescent="0.25">
      <c r="A9119">
        <v>9118</v>
      </c>
      <c r="H9119">
        <v>207.632701</v>
      </c>
      <c r="I9119">
        <v>4.7085270000000001</v>
      </c>
    </row>
    <row r="9120" spans="1:9" x14ac:dyDescent="0.25">
      <c r="A9120">
        <v>9119</v>
      </c>
      <c r="F9120">
        <v>206.41686899999999</v>
      </c>
      <c r="G9120">
        <v>7.5943949999999996</v>
      </c>
      <c r="H9120">
        <v>207.632701</v>
      </c>
      <c r="I9120">
        <v>4.7085270000000001</v>
      </c>
    </row>
    <row r="9121" spans="1:9" x14ac:dyDescent="0.25">
      <c r="A9121">
        <v>9120</v>
      </c>
      <c r="F9121">
        <v>206.41686899999999</v>
      </c>
      <c r="G9121">
        <v>7.5943949999999996</v>
      </c>
      <c r="H9121">
        <v>207.632701</v>
      </c>
      <c r="I9121">
        <v>4.7085270000000001</v>
      </c>
    </row>
    <row r="9122" spans="1:9" x14ac:dyDescent="0.25">
      <c r="A9122">
        <v>9121</v>
      </c>
      <c r="F9122">
        <v>206.41686899999999</v>
      </c>
      <c r="G9122">
        <v>7.5943949999999996</v>
      </c>
      <c r="H9122">
        <v>207.632701</v>
      </c>
      <c r="I9122">
        <v>4.7085270000000001</v>
      </c>
    </row>
    <row r="9123" spans="1:9" x14ac:dyDescent="0.25">
      <c r="A9123">
        <v>9122</v>
      </c>
      <c r="F9123">
        <v>206.41686899999999</v>
      </c>
      <c r="G9123">
        <v>7.5943949999999996</v>
      </c>
      <c r="H9123">
        <v>207.632701</v>
      </c>
      <c r="I9123">
        <v>4.7085270000000001</v>
      </c>
    </row>
    <row r="9124" spans="1:9" x14ac:dyDescent="0.25">
      <c r="A9124">
        <v>9123</v>
      </c>
      <c r="F9124">
        <v>206.41686899999999</v>
      </c>
      <c r="G9124">
        <v>7.5943949999999996</v>
      </c>
      <c r="H9124">
        <v>207.632701</v>
      </c>
      <c r="I9124">
        <v>4.7085270000000001</v>
      </c>
    </row>
    <row r="9125" spans="1:9" x14ac:dyDescent="0.25">
      <c r="A9125">
        <v>9124</v>
      </c>
      <c r="F9125">
        <v>206.41686899999999</v>
      </c>
      <c r="G9125">
        <v>7.5943949999999996</v>
      </c>
      <c r="H9125">
        <v>207.632701</v>
      </c>
      <c r="I9125">
        <v>4.7085270000000001</v>
      </c>
    </row>
    <row r="9126" spans="1:9" x14ac:dyDescent="0.25">
      <c r="A9126">
        <v>9125</v>
      </c>
      <c r="F9126">
        <v>206.41686899999999</v>
      </c>
      <c r="G9126">
        <v>7.5943949999999996</v>
      </c>
      <c r="H9126">
        <v>207.632701</v>
      </c>
      <c r="I9126">
        <v>4.7085270000000001</v>
      </c>
    </row>
    <row r="9127" spans="1:9" x14ac:dyDescent="0.25">
      <c r="A9127">
        <v>9126</v>
      </c>
      <c r="F9127">
        <v>206.41686899999999</v>
      </c>
      <c r="G9127">
        <v>7.5943949999999996</v>
      </c>
      <c r="H9127">
        <v>207.632701</v>
      </c>
      <c r="I9127">
        <v>4.7085270000000001</v>
      </c>
    </row>
    <row r="9128" spans="1:9" x14ac:dyDescent="0.25">
      <c r="A9128">
        <v>9127</v>
      </c>
      <c r="F9128">
        <v>206.41686899999999</v>
      </c>
      <c r="G9128">
        <v>7.5943949999999996</v>
      </c>
      <c r="H9128">
        <v>207.632701</v>
      </c>
      <c r="I9128">
        <v>4.7085270000000001</v>
      </c>
    </row>
    <row r="9129" spans="1:9" x14ac:dyDescent="0.25">
      <c r="A9129">
        <v>9128</v>
      </c>
      <c r="F9129">
        <v>206.41686899999999</v>
      </c>
      <c r="G9129">
        <v>7.5943949999999996</v>
      </c>
      <c r="H9129">
        <v>207.632701</v>
      </c>
      <c r="I9129">
        <v>4.7085270000000001</v>
      </c>
    </row>
    <row r="9130" spans="1:9" x14ac:dyDescent="0.25">
      <c r="A9130">
        <v>9129</v>
      </c>
      <c r="F9130">
        <v>206.41686899999999</v>
      </c>
      <c r="G9130">
        <v>7.5943949999999996</v>
      </c>
      <c r="H9130">
        <v>207.632701</v>
      </c>
      <c r="I9130">
        <v>4.7085270000000001</v>
      </c>
    </row>
    <row r="9131" spans="1:9" x14ac:dyDescent="0.25">
      <c r="A9131">
        <v>9130</v>
      </c>
      <c r="F9131">
        <v>206.41686899999999</v>
      </c>
      <c r="G9131">
        <v>7.5943949999999996</v>
      </c>
    </row>
    <row r="9132" spans="1:9" x14ac:dyDescent="0.25">
      <c r="A9132">
        <v>9131</v>
      </c>
    </row>
    <row r="9133" spans="1:9" x14ac:dyDescent="0.25">
      <c r="A9133">
        <v>9132</v>
      </c>
    </row>
    <row r="9134" spans="1:9" x14ac:dyDescent="0.25">
      <c r="A9134">
        <v>9133</v>
      </c>
      <c r="D9134">
        <v>188.00194500000001</v>
      </c>
      <c r="E9134">
        <v>5.6744120000000002</v>
      </c>
    </row>
    <row r="9135" spans="1:9" x14ac:dyDescent="0.25">
      <c r="A9135">
        <v>9134</v>
      </c>
      <c r="D9135">
        <v>188.00194500000001</v>
      </c>
      <c r="E9135">
        <v>5.6744120000000002</v>
      </c>
    </row>
    <row r="9136" spans="1:9" x14ac:dyDescent="0.25">
      <c r="A9136">
        <v>9135</v>
      </c>
      <c r="D9136">
        <v>188.00194500000001</v>
      </c>
      <c r="E9136">
        <v>5.6744120000000002</v>
      </c>
    </row>
    <row r="9137" spans="1:9" x14ac:dyDescent="0.25">
      <c r="A9137">
        <v>9136</v>
      </c>
      <c r="D9137">
        <v>188.00194500000001</v>
      </c>
      <c r="E9137">
        <v>5.6744120000000002</v>
      </c>
    </row>
    <row r="9138" spans="1:9" x14ac:dyDescent="0.25">
      <c r="A9138">
        <v>9137</v>
      </c>
      <c r="D9138">
        <v>188.00194500000001</v>
      </c>
      <c r="E9138">
        <v>5.6744120000000002</v>
      </c>
    </row>
    <row r="9139" spans="1:9" x14ac:dyDescent="0.25">
      <c r="A9139">
        <v>9138</v>
      </c>
      <c r="D9139">
        <v>188.00194500000001</v>
      </c>
      <c r="E9139">
        <v>5.6744120000000002</v>
      </c>
    </row>
    <row r="9140" spans="1:9" x14ac:dyDescent="0.25">
      <c r="A9140">
        <v>9139</v>
      </c>
      <c r="B9140">
        <v>183.85426699999999</v>
      </c>
      <c r="C9140">
        <v>6.8828990000000001</v>
      </c>
      <c r="D9140">
        <v>188.00194500000001</v>
      </c>
      <c r="E9140">
        <v>5.6744120000000002</v>
      </c>
    </row>
    <row r="9141" spans="1:9" x14ac:dyDescent="0.25">
      <c r="A9141">
        <v>9140</v>
      </c>
      <c r="B9141">
        <v>183.85426699999999</v>
      </c>
      <c r="C9141">
        <v>6.8828990000000001</v>
      </c>
      <c r="D9141">
        <v>188.00194500000001</v>
      </c>
      <c r="E9141">
        <v>5.6744120000000002</v>
      </c>
    </row>
    <row r="9142" spans="1:9" x14ac:dyDescent="0.25">
      <c r="A9142">
        <v>9141</v>
      </c>
      <c r="B9142">
        <v>183.85426699999999</v>
      </c>
      <c r="C9142">
        <v>6.8828990000000001</v>
      </c>
      <c r="D9142">
        <v>188.00194500000001</v>
      </c>
      <c r="E9142">
        <v>5.6744120000000002</v>
      </c>
    </row>
    <row r="9143" spans="1:9" x14ac:dyDescent="0.25">
      <c r="A9143">
        <v>9142</v>
      </c>
      <c r="B9143">
        <v>183.85426699999999</v>
      </c>
      <c r="C9143">
        <v>6.8828990000000001</v>
      </c>
      <c r="D9143">
        <v>188.00194500000001</v>
      </c>
      <c r="E9143">
        <v>5.6744120000000002</v>
      </c>
    </row>
    <row r="9144" spans="1:9" x14ac:dyDescent="0.25">
      <c r="A9144">
        <v>9143</v>
      </c>
      <c r="B9144">
        <v>183.85426699999999</v>
      </c>
      <c r="C9144">
        <v>6.8828990000000001</v>
      </c>
      <c r="D9144">
        <v>188.00194500000001</v>
      </c>
      <c r="E9144">
        <v>5.6744120000000002</v>
      </c>
    </row>
    <row r="9145" spans="1:9" x14ac:dyDescent="0.25">
      <c r="A9145">
        <v>9144</v>
      </c>
      <c r="B9145">
        <v>183.85426699999999</v>
      </c>
      <c r="C9145">
        <v>6.8828990000000001</v>
      </c>
      <c r="D9145">
        <v>188.00194500000001</v>
      </c>
      <c r="E9145">
        <v>5.6744120000000002</v>
      </c>
    </row>
    <row r="9146" spans="1:9" x14ac:dyDescent="0.25">
      <c r="A9146">
        <v>9145</v>
      </c>
      <c r="B9146">
        <v>183.85426699999999</v>
      </c>
      <c r="C9146">
        <v>6.8828990000000001</v>
      </c>
    </row>
    <row r="9147" spans="1:9" x14ac:dyDescent="0.25">
      <c r="A9147">
        <v>9146</v>
      </c>
      <c r="B9147">
        <v>183.85426699999999</v>
      </c>
      <c r="C9147">
        <v>6.8828990000000001</v>
      </c>
    </row>
    <row r="9148" spans="1:9" x14ac:dyDescent="0.25">
      <c r="A9148">
        <v>9147</v>
      </c>
      <c r="B9148">
        <v>183.85426699999999</v>
      </c>
      <c r="C9148">
        <v>6.8828990000000001</v>
      </c>
    </row>
    <row r="9149" spans="1:9" x14ac:dyDescent="0.25">
      <c r="A9149">
        <v>9148</v>
      </c>
      <c r="B9149">
        <v>183.85426699999999</v>
      </c>
      <c r="C9149">
        <v>6.8828990000000001</v>
      </c>
    </row>
    <row r="9150" spans="1:9" x14ac:dyDescent="0.25">
      <c r="A9150">
        <v>9149</v>
      </c>
      <c r="B9150">
        <v>183.85426699999999</v>
      </c>
      <c r="C9150">
        <v>6.8828990000000001</v>
      </c>
    </row>
    <row r="9151" spans="1:9" x14ac:dyDescent="0.25">
      <c r="A9151">
        <v>9150</v>
      </c>
    </row>
    <row r="9152" spans="1:9" x14ac:dyDescent="0.25">
      <c r="A9152">
        <v>9151</v>
      </c>
      <c r="H9152">
        <v>182.27928499999999</v>
      </c>
      <c r="I9152">
        <v>4.9388769999999997</v>
      </c>
    </row>
    <row r="9153" spans="1:9" x14ac:dyDescent="0.25">
      <c r="A9153">
        <v>9152</v>
      </c>
      <c r="F9153">
        <v>182.121734</v>
      </c>
      <c r="G9153">
        <v>8.2489340000000002</v>
      </c>
      <c r="H9153">
        <v>182.27928499999999</v>
      </c>
      <c r="I9153">
        <v>4.9388769999999997</v>
      </c>
    </row>
    <row r="9154" spans="1:9" x14ac:dyDescent="0.25">
      <c r="A9154">
        <v>9153</v>
      </c>
      <c r="F9154">
        <v>182.121734</v>
      </c>
      <c r="G9154">
        <v>8.2489340000000002</v>
      </c>
      <c r="H9154">
        <v>182.27928499999999</v>
      </c>
      <c r="I9154">
        <v>4.9388769999999997</v>
      </c>
    </row>
    <row r="9155" spans="1:9" x14ac:dyDescent="0.25">
      <c r="A9155">
        <v>9154</v>
      </c>
      <c r="F9155">
        <v>182.121734</v>
      </c>
      <c r="G9155">
        <v>8.2489340000000002</v>
      </c>
      <c r="H9155">
        <v>182.27928499999999</v>
      </c>
      <c r="I9155">
        <v>4.9388769999999997</v>
      </c>
    </row>
    <row r="9156" spans="1:9" x14ac:dyDescent="0.25">
      <c r="A9156">
        <v>9155</v>
      </c>
      <c r="F9156">
        <v>182.121734</v>
      </c>
      <c r="G9156">
        <v>8.2489340000000002</v>
      </c>
      <c r="H9156">
        <v>182.27928499999999</v>
      </c>
      <c r="I9156">
        <v>4.9388769999999997</v>
      </c>
    </row>
    <row r="9157" spans="1:9" x14ac:dyDescent="0.25">
      <c r="A9157">
        <v>9156</v>
      </c>
      <c r="F9157">
        <v>182.121734</v>
      </c>
      <c r="G9157">
        <v>8.2489340000000002</v>
      </c>
      <c r="H9157">
        <v>182.27928499999999</v>
      </c>
      <c r="I9157">
        <v>4.9388769999999997</v>
      </c>
    </row>
    <row r="9158" spans="1:9" x14ac:dyDescent="0.25">
      <c r="A9158">
        <v>9157</v>
      </c>
      <c r="F9158">
        <v>182.121734</v>
      </c>
      <c r="G9158">
        <v>8.2489340000000002</v>
      </c>
      <c r="H9158">
        <v>182.27928499999999</v>
      </c>
      <c r="I9158">
        <v>4.9388769999999997</v>
      </c>
    </row>
    <row r="9159" spans="1:9" x14ac:dyDescent="0.25">
      <c r="A9159">
        <v>9158</v>
      </c>
      <c r="F9159">
        <v>182.121734</v>
      </c>
      <c r="G9159">
        <v>8.2489340000000002</v>
      </c>
      <c r="H9159">
        <v>182.27928499999999</v>
      </c>
      <c r="I9159">
        <v>4.9388769999999997</v>
      </c>
    </row>
    <row r="9160" spans="1:9" x14ac:dyDescent="0.25">
      <c r="A9160">
        <v>9159</v>
      </c>
      <c r="F9160">
        <v>182.121734</v>
      </c>
      <c r="G9160">
        <v>8.2489340000000002</v>
      </c>
      <c r="H9160">
        <v>182.27928499999999</v>
      </c>
      <c r="I9160">
        <v>4.9388769999999997</v>
      </c>
    </row>
    <row r="9161" spans="1:9" x14ac:dyDescent="0.25">
      <c r="A9161">
        <v>9160</v>
      </c>
      <c r="F9161">
        <v>182.121734</v>
      </c>
      <c r="G9161">
        <v>8.2489340000000002</v>
      </c>
      <c r="H9161">
        <v>182.27928499999999</v>
      </c>
      <c r="I9161">
        <v>4.9388769999999997</v>
      </c>
    </row>
    <row r="9162" spans="1:9" x14ac:dyDescent="0.25">
      <c r="A9162">
        <v>9161</v>
      </c>
      <c r="F9162">
        <v>182.121734</v>
      </c>
      <c r="G9162">
        <v>8.2489340000000002</v>
      </c>
      <c r="H9162">
        <v>182.27928499999999</v>
      </c>
      <c r="I9162">
        <v>4.9388769999999997</v>
      </c>
    </row>
    <row r="9163" spans="1:9" x14ac:dyDescent="0.25">
      <c r="A9163">
        <v>9162</v>
      </c>
      <c r="F9163">
        <v>182.121734</v>
      </c>
      <c r="G9163">
        <v>8.2489340000000002</v>
      </c>
      <c r="H9163">
        <v>182.27928499999999</v>
      </c>
      <c r="I9163">
        <v>4.9388769999999997</v>
      </c>
    </row>
    <row r="9164" spans="1:9" x14ac:dyDescent="0.25">
      <c r="A9164">
        <v>9163</v>
      </c>
      <c r="F9164">
        <v>182.121734</v>
      </c>
      <c r="G9164">
        <v>8.2489340000000002</v>
      </c>
      <c r="H9164">
        <v>182.27928499999999</v>
      </c>
      <c r="I9164">
        <v>4.9388769999999997</v>
      </c>
    </row>
    <row r="9165" spans="1:9" x14ac:dyDescent="0.25">
      <c r="A9165">
        <v>9164</v>
      </c>
    </row>
    <row r="9166" spans="1:9" x14ac:dyDescent="0.25">
      <c r="A9166">
        <v>9165</v>
      </c>
    </row>
    <row r="9167" spans="1:9" x14ac:dyDescent="0.25">
      <c r="A9167">
        <v>9166</v>
      </c>
    </row>
    <row r="9168" spans="1:9" x14ac:dyDescent="0.25">
      <c r="A9168">
        <v>9167</v>
      </c>
    </row>
    <row r="9169" spans="1:5" x14ac:dyDescent="0.25">
      <c r="A9169">
        <v>9168</v>
      </c>
    </row>
    <row r="9170" spans="1:5" x14ac:dyDescent="0.25">
      <c r="A9170">
        <v>9169</v>
      </c>
      <c r="B9170">
        <v>158.49606299999999</v>
      </c>
      <c r="C9170">
        <v>7.5133999999999999</v>
      </c>
    </row>
    <row r="9171" spans="1:5" x14ac:dyDescent="0.25">
      <c r="A9171">
        <v>9170</v>
      </c>
      <c r="B9171">
        <v>158.49606299999999</v>
      </c>
      <c r="C9171">
        <v>7.5133999999999999</v>
      </c>
    </row>
    <row r="9172" spans="1:5" x14ac:dyDescent="0.25">
      <c r="A9172">
        <v>9171</v>
      </c>
      <c r="B9172">
        <v>158.49606299999999</v>
      </c>
      <c r="C9172">
        <v>7.5133999999999999</v>
      </c>
    </row>
    <row r="9173" spans="1:5" x14ac:dyDescent="0.25">
      <c r="A9173">
        <v>9172</v>
      </c>
      <c r="B9173">
        <v>158.49606299999999</v>
      </c>
      <c r="C9173">
        <v>7.5133999999999999</v>
      </c>
    </row>
    <row r="9174" spans="1:5" x14ac:dyDescent="0.25">
      <c r="A9174">
        <v>9173</v>
      </c>
      <c r="B9174">
        <v>158.49606299999999</v>
      </c>
      <c r="C9174">
        <v>7.5133999999999999</v>
      </c>
      <c r="D9174">
        <v>155.92346900000001</v>
      </c>
      <c r="E9174">
        <v>6.5150800000000002</v>
      </c>
    </row>
    <row r="9175" spans="1:5" x14ac:dyDescent="0.25">
      <c r="A9175">
        <v>9174</v>
      </c>
      <c r="B9175">
        <v>158.49606299999999</v>
      </c>
      <c r="C9175">
        <v>7.5133999999999999</v>
      </c>
      <c r="D9175">
        <v>155.92346900000001</v>
      </c>
      <c r="E9175">
        <v>6.5150800000000002</v>
      </c>
    </row>
    <row r="9176" spans="1:5" x14ac:dyDescent="0.25">
      <c r="A9176">
        <v>9175</v>
      </c>
      <c r="B9176">
        <v>158.49606299999999</v>
      </c>
      <c r="C9176">
        <v>7.5133999999999999</v>
      </c>
      <c r="D9176">
        <v>155.92346900000001</v>
      </c>
      <c r="E9176">
        <v>6.5150800000000002</v>
      </c>
    </row>
    <row r="9177" spans="1:5" x14ac:dyDescent="0.25">
      <c r="A9177">
        <v>9176</v>
      </c>
      <c r="B9177">
        <v>158.49606299999999</v>
      </c>
      <c r="C9177">
        <v>7.5133999999999999</v>
      </c>
      <c r="D9177">
        <v>155.92346900000001</v>
      </c>
      <c r="E9177">
        <v>6.5150800000000002</v>
      </c>
    </row>
    <row r="9178" spans="1:5" x14ac:dyDescent="0.25">
      <c r="A9178">
        <v>9177</v>
      </c>
      <c r="B9178">
        <v>158.49606299999999</v>
      </c>
      <c r="C9178">
        <v>7.5133999999999999</v>
      </c>
      <c r="D9178">
        <v>155.92346900000001</v>
      </c>
      <c r="E9178">
        <v>6.5150800000000002</v>
      </c>
    </row>
    <row r="9179" spans="1:5" x14ac:dyDescent="0.25">
      <c r="A9179">
        <v>9178</v>
      </c>
      <c r="B9179">
        <v>158.49606299999999</v>
      </c>
      <c r="C9179">
        <v>7.5133999999999999</v>
      </c>
      <c r="D9179">
        <v>155.92346900000001</v>
      </c>
      <c r="E9179">
        <v>6.5150800000000002</v>
      </c>
    </row>
    <row r="9180" spans="1:5" x14ac:dyDescent="0.25">
      <c r="A9180">
        <v>9179</v>
      </c>
      <c r="B9180">
        <v>158.49606299999999</v>
      </c>
      <c r="C9180">
        <v>7.5133999999999999</v>
      </c>
      <c r="D9180">
        <v>155.92346900000001</v>
      </c>
      <c r="E9180">
        <v>6.5150800000000002</v>
      </c>
    </row>
    <row r="9181" spans="1:5" x14ac:dyDescent="0.25">
      <c r="A9181">
        <v>9180</v>
      </c>
      <c r="B9181">
        <v>158.49606299999999</v>
      </c>
      <c r="C9181">
        <v>7.5133999999999999</v>
      </c>
      <c r="D9181">
        <v>155.92346900000001</v>
      </c>
      <c r="E9181">
        <v>6.5150800000000002</v>
      </c>
    </row>
    <row r="9182" spans="1:5" x14ac:dyDescent="0.25">
      <c r="A9182">
        <v>9181</v>
      </c>
      <c r="D9182">
        <v>155.92346900000001</v>
      </c>
      <c r="E9182">
        <v>6.5150800000000002</v>
      </c>
    </row>
    <row r="9183" spans="1:5" x14ac:dyDescent="0.25">
      <c r="A9183">
        <v>9182</v>
      </c>
      <c r="D9183">
        <v>155.92346900000001</v>
      </c>
      <c r="E9183">
        <v>6.5150800000000002</v>
      </c>
    </row>
    <row r="9184" spans="1:5" x14ac:dyDescent="0.25">
      <c r="A9184">
        <v>9183</v>
      </c>
      <c r="D9184">
        <v>155.92346900000001</v>
      </c>
      <c r="E9184">
        <v>6.5150800000000002</v>
      </c>
    </row>
    <row r="9185" spans="1:9" x14ac:dyDescent="0.25">
      <c r="A9185">
        <v>9184</v>
      </c>
      <c r="D9185">
        <v>155.81843499999999</v>
      </c>
      <c r="E9185">
        <v>6.5150800000000002</v>
      </c>
    </row>
    <row r="9186" spans="1:9" x14ac:dyDescent="0.25">
      <c r="A9186">
        <v>9185</v>
      </c>
    </row>
    <row r="9187" spans="1:9" x14ac:dyDescent="0.25">
      <c r="A9187">
        <v>9186</v>
      </c>
      <c r="F9187">
        <v>153.14091099999999</v>
      </c>
      <c r="G9187">
        <v>9.0370860000000004</v>
      </c>
      <c r="H9187">
        <v>153.71838700000001</v>
      </c>
      <c r="I9187">
        <v>6.04223</v>
      </c>
    </row>
    <row r="9188" spans="1:9" x14ac:dyDescent="0.25">
      <c r="A9188">
        <v>9187</v>
      </c>
      <c r="F9188">
        <v>153.14091099999999</v>
      </c>
      <c r="G9188">
        <v>9.0370860000000004</v>
      </c>
      <c r="H9188">
        <v>153.71838700000001</v>
      </c>
      <c r="I9188">
        <v>6.04223</v>
      </c>
    </row>
    <row r="9189" spans="1:9" x14ac:dyDescent="0.25">
      <c r="A9189">
        <v>9188</v>
      </c>
      <c r="F9189">
        <v>153.14091099999999</v>
      </c>
      <c r="G9189">
        <v>9.0370860000000004</v>
      </c>
      <c r="H9189">
        <v>153.71838700000001</v>
      </c>
      <c r="I9189">
        <v>6.04223</v>
      </c>
    </row>
    <row r="9190" spans="1:9" x14ac:dyDescent="0.25">
      <c r="A9190">
        <v>9189</v>
      </c>
      <c r="F9190">
        <v>153.14091099999999</v>
      </c>
      <c r="G9190">
        <v>9.0370860000000004</v>
      </c>
      <c r="H9190">
        <v>153.71838700000001</v>
      </c>
      <c r="I9190">
        <v>6.04223</v>
      </c>
    </row>
    <row r="9191" spans="1:9" x14ac:dyDescent="0.25">
      <c r="A9191">
        <v>9190</v>
      </c>
      <c r="F9191">
        <v>153.14091099999999</v>
      </c>
      <c r="G9191">
        <v>9.0370860000000004</v>
      </c>
      <c r="H9191">
        <v>153.71838700000001</v>
      </c>
      <c r="I9191">
        <v>6.04223</v>
      </c>
    </row>
    <row r="9192" spans="1:9" x14ac:dyDescent="0.25">
      <c r="A9192">
        <v>9191</v>
      </c>
      <c r="F9192">
        <v>153.14091099999999</v>
      </c>
      <c r="G9192">
        <v>9.0370860000000004</v>
      </c>
      <c r="H9192">
        <v>153.71838700000001</v>
      </c>
      <c r="I9192">
        <v>6.04223</v>
      </c>
    </row>
    <row r="9193" spans="1:9" x14ac:dyDescent="0.25">
      <c r="A9193">
        <v>9192</v>
      </c>
      <c r="F9193">
        <v>153.14091099999999</v>
      </c>
      <c r="G9193">
        <v>9.0370860000000004</v>
      </c>
      <c r="H9193">
        <v>153.71838700000001</v>
      </c>
      <c r="I9193">
        <v>6.04223</v>
      </c>
    </row>
    <row r="9194" spans="1:9" x14ac:dyDescent="0.25">
      <c r="A9194">
        <v>9193</v>
      </c>
      <c r="F9194">
        <v>153.14091099999999</v>
      </c>
      <c r="G9194">
        <v>9.0370860000000004</v>
      </c>
      <c r="H9194">
        <v>153.71838700000001</v>
      </c>
      <c r="I9194">
        <v>6.04223</v>
      </c>
    </row>
    <row r="9195" spans="1:9" x14ac:dyDescent="0.25">
      <c r="A9195">
        <v>9194</v>
      </c>
      <c r="F9195">
        <v>153.14091099999999</v>
      </c>
      <c r="G9195">
        <v>9.0370860000000004</v>
      </c>
      <c r="H9195">
        <v>153.71838700000001</v>
      </c>
      <c r="I9195">
        <v>6.04223</v>
      </c>
    </row>
    <row r="9196" spans="1:9" x14ac:dyDescent="0.25">
      <c r="A9196">
        <v>9195</v>
      </c>
      <c r="F9196">
        <v>153.14091099999999</v>
      </c>
      <c r="G9196">
        <v>9.0370860000000004</v>
      </c>
      <c r="H9196">
        <v>153.71838700000001</v>
      </c>
      <c r="I9196">
        <v>6.04223</v>
      </c>
    </row>
    <row r="9197" spans="1:9" x14ac:dyDescent="0.25">
      <c r="A9197">
        <v>9196</v>
      </c>
      <c r="F9197">
        <v>153.14091099999999</v>
      </c>
      <c r="G9197">
        <v>9.0370860000000004</v>
      </c>
      <c r="H9197">
        <v>153.71838700000001</v>
      </c>
      <c r="I9197">
        <v>6.04223</v>
      </c>
    </row>
    <row r="9198" spans="1:9" x14ac:dyDescent="0.25">
      <c r="A9198">
        <v>9197</v>
      </c>
      <c r="F9198">
        <v>153.14091099999999</v>
      </c>
      <c r="G9198">
        <v>9.0370860000000004</v>
      </c>
      <c r="H9198">
        <v>153.71838700000001</v>
      </c>
      <c r="I9198">
        <v>6.04223</v>
      </c>
    </row>
    <row r="9199" spans="1:9" x14ac:dyDescent="0.25">
      <c r="A9199">
        <v>9198</v>
      </c>
      <c r="F9199">
        <v>153.14091099999999</v>
      </c>
      <c r="G9199">
        <v>9.0370860000000004</v>
      </c>
      <c r="H9199">
        <v>153.71838700000001</v>
      </c>
      <c r="I9199">
        <v>6.04223</v>
      </c>
    </row>
    <row r="9200" spans="1:9" x14ac:dyDescent="0.25">
      <c r="A9200">
        <v>9199</v>
      </c>
      <c r="B9200">
        <v>126.933492</v>
      </c>
      <c r="C9200">
        <v>5.6248630000000004</v>
      </c>
      <c r="F9200">
        <v>153.14091099999999</v>
      </c>
      <c r="G9200">
        <v>9.0370860000000004</v>
      </c>
    </row>
    <row r="9201" spans="1:5" x14ac:dyDescent="0.25">
      <c r="A9201">
        <v>9200</v>
      </c>
      <c r="B9201">
        <v>126.933492</v>
      </c>
      <c r="C9201">
        <v>5.6248630000000004</v>
      </c>
    </row>
    <row r="9202" spans="1:5" x14ac:dyDescent="0.25">
      <c r="A9202">
        <v>9201</v>
      </c>
      <c r="B9202">
        <v>126.933492</v>
      </c>
      <c r="C9202">
        <v>5.6248630000000004</v>
      </c>
    </row>
    <row r="9203" spans="1:5" x14ac:dyDescent="0.25">
      <c r="A9203">
        <v>9202</v>
      </c>
      <c r="B9203">
        <v>126.933492</v>
      </c>
      <c r="C9203">
        <v>5.6248630000000004</v>
      </c>
    </row>
    <row r="9204" spans="1:5" x14ac:dyDescent="0.25">
      <c r="A9204">
        <v>9203</v>
      </c>
      <c r="B9204">
        <v>126.933492</v>
      </c>
      <c r="C9204">
        <v>5.6248630000000004</v>
      </c>
    </row>
    <row r="9205" spans="1:5" x14ac:dyDescent="0.25">
      <c r="A9205">
        <v>9204</v>
      </c>
      <c r="B9205">
        <v>126.933492</v>
      </c>
      <c r="C9205">
        <v>5.6248630000000004</v>
      </c>
    </row>
    <row r="9206" spans="1:5" x14ac:dyDescent="0.25">
      <c r="A9206">
        <v>9205</v>
      </c>
      <c r="B9206">
        <v>126.933492</v>
      </c>
      <c r="C9206">
        <v>5.6248630000000004</v>
      </c>
    </row>
    <row r="9207" spans="1:5" x14ac:dyDescent="0.25">
      <c r="A9207">
        <v>9206</v>
      </c>
      <c r="B9207">
        <v>126.933492</v>
      </c>
      <c r="C9207">
        <v>5.6248630000000004</v>
      </c>
    </row>
    <row r="9208" spans="1:5" x14ac:dyDescent="0.25">
      <c r="A9208">
        <v>9207</v>
      </c>
      <c r="B9208">
        <v>126.933492</v>
      </c>
      <c r="C9208">
        <v>5.6248630000000004</v>
      </c>
      <c r="D9208">
        <v>122.80069599999999</v>
      </c>
      <c r="E9208">
        <v>4.3564730000000003</v>
      </c>
    </row>
    <row r="9209" spans="1:5" x14ac:dyDescent="0.25">
      <c r="A9209">
        <v>9208</v>
      </c>
      <c r="B9209">
        <v>126.933492</v>
      </c>
      <c r="C9209">
        <v>5.6248630000000004</v>
      </c>
      <c r="D9209">
        <v>122.80069599999999</v>
      </c>
      <c r="E9209">
        <v>4.3564730000000003</v>
      </c>
    </row>
    <row r="9210" spans="1:5" x14ac:dyDescent="0.25">
      <c r="A9210">
        <v>9209</v>
      </c>
      <c r="B9210">
        <v>126.933492</v>
      </c>
      <c r="C9210">
        <v>5.6248630000000004</v>
      </c>
      <c r="D9210">
        <v>122.80069599999999</v>
      </c>
      <c r="E9210">
        <v>4.3564730000000003</v>
      </c>
    </row>
    <row r="9211" spans="1:5" x14ac:dyDescent="0.25">
      <c r="A9211">
        <v>9210</v>
      </c>
      <c r="B9211">
        <v>126.933492</v>
      </c>
      <c r="C9211">
        <v>5.6248630000000004</v>
      </c>
      <c r="D9211">
        <v>122.80069599999999</v>
      </c>
      <c r="E9211">
        <v>4.3564730000000003</v>
      </c>
    </row>
    <row r="9212" spans="1:5" x14ac:dyDescent="0.25">
      <c r="A9212">
        <v>9211</v>
      </c>
      <c r="B9212">
        <v>126.933492</v>
      </c>
      <c r="C9212">
        <v>5.6248630000000004</v>
      </c>
      <c r="D9212">
        <v>122.80069599999999</v>
      </c>
      <c r="E9212">
        <v>4.3564730000000003</v>
      </c>
    </row>
    <row r="9213" spans="1:5" x14ac:dyDescent="0.25">
      <c r="A9213">
        <v>9212</v>
      </c>
      <c r="B9213">
        <v>126.933492</v>
      </c>
      <c r="C9213">
        <v>5.6248630000000004</v>
      </c>
      <c r="D9213">
        <v>122.80069599999999</v>
      </c>
      <c r="E9213">
        <v>4.3564730000000003</v>
      </c>
    </row>
    <row r="9214" spans="1:5" x14ac:dyDescent="0.25">
      <c r="A9214">
        <v>9213</v>
      </c>
      <c r="D9214">
        <v>122.80069599999999</v>
      </c>
      <c r="E9214">
        <v>4.3564730000000003</v>
      </c>
    </row>
    <row r="9215" spans="1:5" x14ac:dyDescent="0.25">
      <c r="A9215">
        <v>9214</v>
      </c>
      <c r="D9215">
        <v>122.80069599999999</v>
      </c>
      <c r="E9215">
        <v>4.3564730000000003</v>
      </c>
    </row>
    <row r="9216" spans="1:5" x14ac:dyDescent="0.25">
      <c r="A9216">
        <v>9215</v>
      </c>
      <c r="D9216">
        <v>122.80069599999999</v>
      </c>
      <c r="E9216">
        <v>4.3564730000000003</v>
      </c>
    </row>
    <row r="9217" spans="1:9" x14ac:dyDescent="0.25">
      <c r="A9217">
        <v>9216</v>
      </c>
      <c r="D9217">
        <v>122.80069599999999</v>
      </c>
      <c r="E9217">
        <v>4.3564730000000003</v>
      </c>
    </row>
    <row r="9218" spans="1:9" x14ac:dyDescent="0.25">
      <c r="A9218">
        <v>9217</v>
      </c>
      <c r="D9218">
        <v>122.80069599999999</v>
      </c>
      <c r="E9218">
        <v>4.3564730000000003</v>
      </c>
    </row>
    <row r="9219" spans="1:9" x14ac:dyDescent="0.25">
      <c r="A9219">
        <v>9218</v>
      </c>
      <c r="D9219">
        <v>122.80069599999999</v>
      </c>
      <c r="E9219">
        <v>4.3564730000000003</v>
      </c>
    </row>
    <row r="9220" spans="1:9" x14ac:dyDescent="0.25">
      <c r="A9220">
        <v>9219</v>
      </c>
    </row>
    <row r="9221" spans="1:9" x14ac:dyDescent="0.25">
      <c r="A9221">
        <v>9220</v>
      </c>
    </row>
    <row r="9222" spans="1:9" x14ac:dyDescent="0.25">
      <c r="A9222">
        <v>9221</v>
      </c>
      <c r="F9222">
        <v>120.982283</v>
      </c>
      <c r="G9222">
        <v>6.9482660000000003</v>
      </c>
      <c r="H9222">
        <v>120.87204299999999</v>
      </c>
      <c r="I9222">
        <v>3.6947179999999999</v>
      </c>
    </row>
    <row r="9223" spans="1:9" x14ac:dyDescent="0.25">
      <c r="A9223">
        <v>9222</v>
      </c>
      <c r="F9223">
        <v>120.982283</v>
      </c>
      <c r="G9223">
        <v>6.9482660000000003</v>
      </c>
      <c r="H9223">
        <v>120.87204299999999</v>
      </c>
      <c r="I9223">
        <v>3.6947179999999999</v>
      </c>
    </row>
    <row r="9224" spans="1:9" x14ac:dyDescent="0.25">
      <c r="A9224">
        <v>9223</v>
      </c>
      <c r="F9224">
        <v>120.982283</v>
      </c>
      <c r="G9224">
        <v>6.9482660000000003</v>
      </c>
      <c r="H9224">
        <v>120.87204299999999</v>
      </c>
      <c r="I9224">
        <v>3.6947179999999999</v>
      </c>
    </row>
    <row r="9225" spans="1:9" x14ac:dyDescent="0.25">
      <c r="A9225">
        <v>9224</v>
      </c>
      <c r="F9225">
        <v>120.982283</v>
      </c>
      <c r="G9225">
        <v>6.9482660000000003</v>
      </c>
      <c r="H9225">
        <v>120.87204299999999</v>
      </c>
      <c r="I9225">
        <v>3.6947179999999999</v>
      </c>
    </row>
    <row r="9226" spans="1:9" x14ac:dyDescent="0.25">
      <c r="A9226">
        <v>9225</v>
      </c>
      <c r="F9226">
        <v>120.982283</v>
      </c>
      <c r="G9226">
        <v>6.9482660000000003</v>
      </c>
      <c r="H9226">
        <v>120.87204299999999</v>
      </c>
      <c r="I9226">
        <v>3.6947179999999999</v>
      </c>
    </row>
    <row r="9227" spans="1:9" x14ac:dyDescent="0.25">
      <c r="A9227">
        <v>9226</v>
      </c>
      <c r="F9227">
        <v>120.982283</v>
      </c>
      <c r="G9227">
        <v>6.9482660000000003</v>
      </c>
      <c r="H9227">
        <v>120.87204299999999</v>
      </c>
      <c r="I9227">
        <v>3.6947179999999999</v>
      </c>
    </row>
    <row r="9228" spans="1:9" x14ac:dyDescent="0.25">
      <c r="A9228">
        <v>9227</v>
      </c>
      <c r="F9228">
        <v>120.982283</v>
      </c>
      <c r="G9228">
        <v>6.9482660000000003</v>
      </c>
      <c r="H9228">
        <v>120.87204299999999</v>
      </c>
      <c r="I9228">
        <v>3.6947179999999999</v>
      </c>
    </row>
    <row r="9229" spans="1:9" x14ac:dyDescent="0.25">
      <c r="A9229">
        <v>9228</v>
      </c>
      <c r="F9229">
        <v>120.982283</v>
      </c>
      <c r="G9229">
        <v>6.9482660000000003</v>
      </c>
      <c r="H9229">
        <v>120.87204299999999</v>
      </c>
      <c r="I9229">
        <v>3.6947179999999999</v>
      </c>
    </row>
    <row r="9230" spans="1:9" x14ac:dyDescent="0.25">
      <c r="A9230">
        <v>9229</v>
      </c>
      <c r="F9230">
        <v>120.982283</v>
      </c>
      <c r="G9230">
        <v>6.9482660000000003</v>
      </c>
      <c r="H9230">
        <v>120.87204299999999</v>
      </c>
      <c r="I9230">
        <v>3.6947179999999999</v>
      </c>
    </row>
    <row r="9231" spans="1:9" x14ac:dyDescent="0.25">
      <c r="A9231">
        <v>9230</v>
      </c>
      <c r="F9231">
        <v>120.982283</v>
      </c>
      <c r="G9231">
        <v>6.9482660000000003</v>
      </c>
      <c r="H9231">
        <v>120.87204299999999</v>
      </c>
      <c r="I9231">
        <v>3.6947179999999999</v>
      </c>
    </row>
    <row r="9232" spans="1:9" x14ac:dyDescent="0.25">
      <c r="A9232">
        <v>9231</v>
      </c>
      <c r="F9232">
        <v>120.982283</v>
      </c>
      <c r="G9232">
        <v>6.9482660000000003</v>
      </c>
      <c r="H9232">
        <v>120.87204299999999</v>
      </c>
      <c r="I9232">
        <v>3.6947179999999999</v>
      </c>
    </row>
    <row r="9233" spans="1:9" x14ac:dyDescent="0.25">
      <c r="A9233">
        <v>9232</v>
      </c>
      <c r="F9233">
        <v>120.982283</v>
      </c>
      <c r="G9233">
        <v>6.9482660000000003</v>
      </c>
      <c r="H9233">
        <v>120.87204299999999</v>
      </c>
      <c r="I9233">
        <v>3.6947179999999999</v>
      </c>
    </row>
    <row r="9234" spans="1:9" x14ac:dyDescent="0.25">
      <c r="A9234">
        <v>9233</v>
      </c>
      <c r="B9234">
        <v>103.56939899999999</v>
      </c>
      <c r="C9234">
        <v>6.3417380000000003</v>
      </c>
      <c r="F9234">
        <v>120.982283</v>
      </c>
      <c r="G9234">
        <v>6.9482660000000003</v>
      </c>
      <c r="H9234">
        <v>120.87204299999999</v>
      </c>
      <c r="I9234">
        <v>3.6947179999999999</v>
      </c>
    </row>
    <row r="9235" spans="1:9" x14ac:dyDescent="0.25">
      <c r="A9235">
        <v>9234</v>
      </c>
      <c r="B9235">
        <v>103.56939899999999</v>
      </c>
      <c r="C9235">
        <v>6.3417380000000003</v>
      </c>
      <c r="H9235">
        <v>120.87204299999999</v>
      </c>
      <c r="I9235">
        <v>3.6947179999999999</v>
      </c>
    </row>
    <row r="9236" spans="1:9" x14ac:dyDescent="0.25">
      <c r="A9236">
        <v>9235</v>
      </c>
      <c r="B9236">
        <v>103.56939899999999</v>
      </c>
      <c r="C9236">
        <v>6.3417380000000003</v>
      </c>
    </row>
    <row r="9237" spans="1:9" x14ac:dyDescent="0.25">
      <c r="A9237">
        <v>9236</v>
      </c>
      <c r="B9237">
        <v>103.56939899999999</v>
      </c>
      <c r="C9237">
        <v>6.3417380000000003</v>
      </c>
    </row>
    <row r="9238" spans="1:9" x14ac:dyDescent="0.25">
      <c r="A9238">
        <v>9237</v>
      </c>
      <c r="B9238">
        <v>103.56939899999999</v>
      </c>
      <c r="C9238">
        <v>6.3417380000000003</v>
      </c>
    </row>
    <row r="9239" spans="1:9" x14ac:dyDescent="0.25">
      <c r="A9239">
        <v>9238</v>
      </c>
      <c r="B9239">
        <v>103.56939899999999</v>
      </c>
      <c r="C9239">
        <v>6.3417380000000003</v>
      </c>
    </row>
    <row r="9240" spans="1:9" x14ac:dyDescent="0.25">
      <c r="A9240">
        <v>9239</v>
      </c>
      <c r="B9240">
        <v>103.56939899999999</v>
      </c>
      <c r="C9240">
        <v>6.3417380000000003</v>
      </c>
    </row>
    <row r="9241" spans="1:9" x14ac:dyDescent="0.25">
      <c r="A9241">
        <v>9240</v>
      </c>
      <c r="B9241">
        <v>103.56939899999999</v>
      </c>
      <c r="C9241">
        <v>6.3417380000000003</v>
      </c>
    </row>
    <row r="9242" spans="1:9" x14ac:dyDescent="0.25">
      <c r="A9242">
        <v>9241</v>
      </c>
      <c r="B9242">
        <v>103.56939899999999</v>
      </c>
      <c r="C9242">
        <v>6.3417380000000003</v>
      </c>
    </row>
    <row r="9243" spans="1:9" x14ac:dyDescent="0.25">
      <c r="A9243">
        <v>9242</v>
      </c>
      <c r="B9243">
        <v>103.56939899999999</v>
      </c>
      <c r="C9243">
        <v>6.3417380000000003</v>
      </c>
    </row>
    <row r="9244" spans="1:9" x14ac:dyDescent="0.25">
      <c r="A9244">
        <v>9243</v>
      </c>
      <c r="B9244">
        <v>103.56939899999999</v>
      </c>
      <c r="C9244">
        <v>6.3417380000000003</v>
      </c>
      <c r="D9244">
        <v>96.791608999999994</v>
      </c>
      <c r="E9244">
        <v>5.1284669999999997</v>
      </c>
    </row>
    <row r="9245" spans="1:9" x14ac:dyDescent="0.25">
      <c r="A9245">
        <v>9244</v>
      </c>
      <c r="B9245">
        <v>103.56939899999999</v>
      </c>
      <c r="C9245">
        <v>6.3417380000000003</v>
      </c>
      <c r="D9245">
        <v>96.791608999999994</v>
      </c>
      <c r="E9245">
        <v>5.1284669999999997</v>
      </c>
    </row>
    <row r="9246" spans="1:9" x14ac:dyDescent="0.25">
      <c r="A9246">
        <v>9245</v>
      </c>
      <c r="B9246">
        <v>103.56939899999999</v>
      </c>
      <c r="C9246">
        <v>6.3417380000000003</v>
      </c>
      <c r="D9246">
        <v>96.791608999999994</v>
      </c>
      <c r="E9246">
        <v>5.1284669999999997</v>
      </c>
    </row>
    <row r="9247" spans="1:9" x14ac:dyDescent="0.25">
      <c r="A9247">
        <v>9246</v>
      </c>
      <c r="B9247">
        <v>103.56939899999999</v>
      </c>
      <c r="C9247">
        <v>6.3417380000000003</v>
      </c>
      <c r="D9247">
        <v>96.791608999999994</v>
      </c>
      <c r="E9247">
        <v>5.1284669999999997</v>
      </c>
    </row>
    <row r="9248" spans="1:9" x14ac:dyDescent="0.25">
      <c r="A9248">
        <v>9247</v>
      </c>
      <c r="B9248">
        <v>103.56939899999999</v>
      </c>
      <c r="C9248">
        <v>6.3417380000000003</v>
      </c>
      <c r="D9248">
        <v>96.791608999999994</v>
      </c>
      <c r="E9248">
        <v>5.1284669999999997</v>
      </c>
    </row>
    <row r="9249" spans="1:9" x14ac:dyDescent="0.25">
      <c r="A9249">
        <v>9248</v>
      </c>
      <c r="D9249">
        <v>96.791608999999994</v>
      </c>
      <c r="E9249">
        <v>5.1284669999999997</v>
      </c>
    </row>
    <row r="9250" spans="1:9" x14ac:dyDescent="0.25">
      <c r="A9250">
        <v>9249</v>
      </c>
      <c r="D9250">
        <v>96.791608999999994</v>
      </c>
      <c r="E9250">
        <v>5.1284669999999997</v>
      </c>
    </row>
    <row r="9251" spans="1:9" x14ac:dyDescent="0.25">
      <c r="A9251">
        <v>9250</v>
      </c>
      <c r="D9251">
        <v>96.791608999999994</v>
      </c>
      <c r="E9251">
        <v>5.1284669999999997</v>
      </c>
    </row>
    <row r="9252" spans="1:9" x14ac:dyDescent="0.25">
      <c r="A9252">
        <v>9251</v>
      </c>
      <c r="D9252">
        <v>96.791608999999994</v>
      </c>
      <c r="E9252">
        <v>5.1284669999999997</v>
      </c>
    </row>
    <row r="9253" spans="1:9" x14ac:dyDescent="0.25">
      <c r="A9253">
        <v>9252</v>
      </c>
      <c r="D9253">
        <v>96.791608999999994</v>
      </c>
      <c r="E9253">
        <v>5.1284669999999997</v>
      </c>
    </row>
    <row r="9254" spans="1:9" x14ac:dyDescent="0.25">
      <c r="A9254">
        <v>9253</v>
      </c>
      <c r="D9254">
        <v>96.791608999999994</v>
      </c>
      <c r="E9254">
        <v>5.1284669999999997</v>
      </c>
    </row>
    <row r="9255" spans="1:9" x14ac:dyDescent="0.25">
      <c r="A9255">
        <v>9254</v>
      </c>
      <c r="D9255">
        <v>96.791608999999994</v>
      </c>
      <c r="E9255">
        <v>5.1284669999999997</v>
      </c>
    </row>
    <row r="9256" spans="1:9" x14ac:dyDescent="0.25">
      <c r="A9256">
        <v>9255</v>
      </c>
      <c r="D9256">
        <v>96.791608999999994</v>
      </c>
      <c r="E9256">
        <v>5.1284669999999997</v>
      </c>
      <c r="F9256">
        <v>97.397710999999987</v>
      </c>
      <c r="G9256">
        <v>7.7754859999999999</v>
      </c>
    </row>
    <row r="9257" spans="1:9" x14ac:dyDescent="0.25">
      <c r="A9257">
        <v>9256</v>
      </c>
      <c r="F9257">
        <v>97.397710999999987</v>
      </c>
      <c r="G9257">
        <v>7.7754859999999999</v>
      </c>
      <c r="H9257">
        <v>96.626249000000001</v>
      </c>
      <c r="I9257">
        <v>4.2462340000000003</v>
      </c>
    </row>
    <row r="9258" spans="1:9" x14ac:dyDescent="0.25">
      <c r="A9258">
        <v>9257</v>
      </c>
      <c r="F9258">
        <v>97.397710999999987</v>
      </c>
      <c r="G9258">
        <v>7.7754859999999999</v>
      </c>
      <c r="H9258">
        <v>96.626249000000001</v>
      </c>
      <c r="I9258">
        <v>4.2462340000000003</v>
      </c>
    </row>
    <row r="9259" spans="1:9" x14ac:dyDescent="0.25">
      <c r="A9259">
        <v>9258</v>
      </c>
      <c r="F9259">
        <v>97.397710999999987</v>
      </c>
      <c r="G9259">
        <v>7.7754859999999999</v>
      </c>
      <c r="H9259">
        <v>96.626249000000001</v>
      </c>
      <c r="I9259">
        <v>4.2462340000000003</v>
      </c>
    </row>
    <row r="9260" spans="1:9" x14ac:dyDescent="0.25">
      <c r="A9260">
        <v>9259</v>
      </c>
      <c r="F9260">
        <v>97.397710999999987</v>
      </c>
      <c r="G9260">
        <v>7.7754859999999999</v>
      </c>
      <c r="H9260">
        <v>96.626249000000001</v>
      </c>
      <c r="I9260">
        <v>4.2462340000000003</v>
      </c>
    </row>
    <row r="9261" spans="1:9" x14ac:dyDescent="0.25">
      <c r="A9261">
        <v>9260</v>
      </c>
      <c r="F9261">
        <v>97.397710999999987</v>
      </c>
      <c r="G9261">
        <v>7.7754859999999999</v>
      </c>
      <c r="H9261">
        <v>96.626249000000001</v>
      </c>
      <c r="I9261">
        <v>4.2462340000000003</v>
      </c>
    </row>
    <row r="9262" spans="1:9" x14ac:dyDescent="0.25">
      <c r="A9262">
        <v>9261</v>
      </c>
      <c r="F9262">
        <v>97.397710999999987</v>
      </c>
      <c r="G9262">
        <v>7.7754859999999999</v>
      </c>
      <c r="H9262">
        <v>96.626249000000001</v>
      </c>
      <c r="I9262">
        <v>4.2462340000000003</v>
      </c>
    </row>
    <row r="9263" spans="1:9" x14ac:dyDescent="0.25">
      <c r="A9263">
        <v>9262</v>
      </c>
      <c r="F9263">
        <v>97.397710999999987</v>
      </c>
      <c r="G9263">
        <v>7.7754859999999999</v>
      </c>
      <c r="H9263">
        <v>96.626249000000001</v>
      </c>
      <c r="I9263">
        <v>4.2462340000000003</v>
      </c>
    </row>
    <row r="9264" spans="1:9" x14ac:dyDescent="0.25">
      <c r="A9264">
        <v>9263</v>
      </c>
      <c r="F9264">
        <v>97.397710999999987</v>
      </c>
      <c r="G9264">
        <v>7.7754859999999999</v>
      </c>
      <c r="H9264">
        <v>96.626249000000001</v>
      </c>
      <c r="I9264">
        <v>4.2462340000000003</v>
      </c>
    </row>
    <row r="9265" spans="1:9" x14ac:dyDescent="0.25">
      <c r="A9265">
        <v>9264</v>
      </c>
      <c r="F9265">
        <v>97.397710999999987</v>
      </c>
      <c r="G9265">
        <v>7.7754859999999999</v>
      </c>
      <c r="H9265">
        <v>96.626249000000001</v>
      </c>
      <c r="I9265">
        <v>4.2462340000000003</v>
      </c>
    </row>
    <row r="9266" spans="1:9" x14ac:dyDescent="0.25">
      <c r="A9266">
        <v>9265</v>
      </c>
      <c r="F9266">
        <v>97.397710999999987</v>
      </c>
      <c r="G9266">
        <v>7.7754859999999999</v>
      </c>
      <c r="H9266">
        <v>96.626249000000001</v>
      </c>
      <c r="I9266">
        <v>4.2462340000000003</v>
      </c>
    </row>
    <row r="9267" spans="1:9" x14ac:dyDescent="0.25">
      <c r="A9267">
        <v>9266</v>
      </c>
      <c r="B9267">
        <v>80.260423000000003</v>
      </c>
      <c r="C9267">
        <v>6.5070959999999998</v>
      </c>
      <c r="F9267">
        <v>97.397710999999987</v>
      </c>
      <c r="G9267">
        <v>7.7754859999999999</v>
      </c>
      <c r="H9267">
        <v>96.626249000000001</v>
      </c>
      <c r="I9267">
        <v>4.2462340000000003</v>
      </c>
    </row>
    <row r="9268" spans="1:9" x14ac:dyDescent="0.25">
      <c r="A9268">
        <v>9267</v>
      </c>
      <c r="B9268">
        <v>80.260423000000003</v>
      </c>
      <c r="C9268">
        <v>6.5070959999999998</v>
      </c>
      <c r="F9268">
        <v>97.397710999999987</v>
      </c>
      <c r="G9268">
        <v>7.7754859999999999</v>
      </c>
      <c r="H9268">
        <v>96.626249000000001</v>
      </c>
      <c r="I9268">
        <v>4.2462340000000003</v>
      </c>
    </row>
    <row r="9269" spans="1:9" x14ac:dyDescent="0.25">
      <c r="A9269">
        <v>9268</v>
      </c>
      <c r="B9269">
        <v>80.260423000000003</v>
      </c>
      <c r="C9269">
        <v>6.5070959999999998</v>
      </c>
      <c r="F9269">
        <v>97.397710999999987</v>
      </c>
      <c r="G9269">
        <v>7.7754859999999999</v>
      </c>
      <c r="H9269">
        <v>96.626249000000001</v>
      </c>
      <c r="I9269">
        <v>4.2462340000000003</v>
      </c>
    </row>
    <row r="9270" spans="1:9" x14ac:dyDescent="0.25">
      <c r="A9270">
        <v>9269</v>
      </c>
      <c r="B9270">
        <v>80.260423000000003</v>
      </c>
      <c r="C9270">
        <v>6.5070959999999998</v>
      </c>
      <c r="H9270">
        <v>96.626249000000001</v>
      </c>
      <c r="I9270">
        <v>4.2462340000000003</v>
      </c>
    </row>
    <row r="9271" spans="1:9" x14ac:dyDescent="0.25">
      <c r="A9271">
        <v>9270</v>
      </c>
      <c r="B9271">
        <v>80.260423000000003</v>
      </c>
      <c r="C9271">
        <v>6.5070959999999998</v>
      </c>
      <c r="H9271">
        <v>96.626249000000001</v>
      </c>
      <c r="I9271">
        <v>4.2462340000000003</v>
      </c>
    </row>
    <row r="9272" spans="1:9" x14ac:dyDescent="0.25">
      <c r="A9272">
        <v>9271</v>
      </c>
      <c r="B9272">
        <v>80.260423000000003</v>
      </c>
      <c r="C9272">
        <v>6.5070959999999998</v>
      </c>
      <c r="H9272">
        <v>96.626249000000001</v>
      </c>
      <c r="I9272">
        <v>4.2462340000000003</v>
      </c>
    </row>
    <row r="9273" spans="1:9" x14ac:dyDescent="0.25">
      <c r="A9273">
        <v>9272</v>
      </c>
      <c r="B9273">
        <v>80.260423000000003</v>
      </c>
      <c r="C9273">
        <v>6.5070959999999998</v>
      </c>
    </row>
    <row r="9274" spans="1:9" x14ac:dyDescent="0.25">
      <c r="A9274">
        <v>9273</v>
      </c>
      <c r="B9274">
        <v>80.260423000000003</v>
      </c>
      <c r="C9274">
        <v>6.5070959999999998</v>
      </c>
    </row>
    <row r="9275" spans="1:9" x14ac:dyDescent="0.25">
      <c r="A9275">
        <v>9274</v>
      </c>
      <c r="B9275">
        <v>80.260423000000003</v>
      </c>
      <c r="C9275">
        <v>6.5070959999999998</v>
      </c>
    </row>
    <row r="9276" spans="1:9" x14ac:dyDescent="0.25">
      <c r="A9276">
        <v>9275</v>
      </c>
      <c r="B9276">
        <v>80.260423000000003</v>
      </c>
      <c r="C9276">
        <v>6.5070959999999998</v>
      </c>
    </row>
    <row r="9277" spans="1:9" x14ac:dyDescent="0.25">
      <c r="A9277">
        <v>9276</v>
      </c>
      <c r="B9277">
        <v>80.260423000000003</v>
      </c>
      <c r="C9277">
        <v>6.5070959999999998</v>
      </c>
    </row>
    <row r="9278" spans="1:9" x14ac:dyDescent="0.25">
      <c r="A9278">
        <v>9277</v>
      </c>
      <c r="B9278">
        <v>80.260423000000003</v>
      </c>
      <c r="C9278">
        <v>6.5070959999999998</v>
      </c>
    </row>
    <row r="9279" spans="1:9" x14ac:dyDescent="0.25">
      <c r="A9279">
        <v>9278</v>
      </c>
      <c r="B9279">
        <v>80.260423000000003</v>
      </c>
      <c r="C9279">
        <v>6.5070959999999998</v>
      </c>
    </row>
    <row r="9280" spans="1:9" x14ac:dyDescent="0.25">
      <c r="A9280">
        <v>9279</v>
      </c>
      <c r="B9280">
        <v>80.260423000000003</v>
      </c>
      <c r="C9280">
        <v>6.5070959999999998</v>
      </c>
      <c r="D9280">
        <v>73.978498000000002</v>
      </c>
      <c r="E9280">
        <v>5.0182279999999997</v>
      </c>
    </row>
    <row r="9281" spans="1:9" x14ac:dyDescent="0.25">
      <c r="A9281">
        <v>9280</v>
      </c>
      <c r="B9281">
        <v>80.260423000000003</v>
      </c>
      <c r="C9281">
        <v>6.5070959999999998</v>
      </c>
      <c r="D9281">
        <v>73.978498000000002</v>
      </c>
      <c r="E9281">
        <v>5.0182279999999997</v>
      </c>
    </row>
    <row r="9282" spans="1:9" x14ac:dyDescent="0.25">
      <c r="A9282">
        <v>9281</v>
      </c>
      <c r="B9282">
        <v>80.260423000000003</v>
      </c>
      <c r="C9282">
        <v>6.5070959999999998</v>
      </c>
      <c r="D9282">
        <v>73.978498000000002</v>
      </c>
      <c r="E9282">
        <v>5.0182279999999997</v>
      </c>
    </row>
    <row r="9283" spans="1:9" x14ac:dyDescent="0.25">
      <c r="A9283">
        <v>9282</v>
      </c>
      <c r="B9283">
        <v>80.260423000000003</v>
      </c>
      <c r="C9283">
        <v>6.5070959999999998</v>
      </c>
      <c r="D9283">
        <v>73.978498000000002</v>
      </c>
      <c r="E9283">
        <v>5.0182279999999997</v>
      </c>
    </row>
    <row r="9284" spans="1:9" x14ac:dyDescent="0.25">
      <c r="A9284">
        <v>9283</v>
      </c>
      <c r="D9284">
        <v>73.978498000000002</v>
      </c>
      <c r="E9284">
        <v>5.0182279999999997</v>
      </c>
    </row>
    <row r="9285" spans="1:9" x14ac:dyDescent="0.25">
      <c r="A9285">
        <v>9284</v>
      </c>
      <c r="D9285">
        <v>73.978498000000002</v>
      </c>
      <c r="E9285">
        <v>5.0182279999999997</v>
      </c>
    </row>
    <row r="9286" spans="1:9" x14ac:dyDescent="0.25">
      <c r="A9286">
        <v>9285</v>
      </c>
      <c r="D9286">
        <v>73.978498000000002</v>
      </c>
      <c r="E9286">
        <v>5.0182279999999997</v>
      </c>
    </row>
    <row r="9287" spans="1:9" x14ac:dyDescent="0.25">
      <c r="A9287">
        <v>9286</v>
      </c>
      <c r="D9287">
        <v>73.978498000000002</v>
      </c>
      <c r="E9287">
        <v>5.0182279999999997</v>
      </c>
    </row>
    <row r="9288" spans="1:9" x14ac:dyDescent="0.25">
      <c r="A9288">
        <v>9287</v>
      </c>
      <c r="D9288">
        <v>73.978498000000002</v>
      </c>
      <c r="E9288">
        <v>5.0182279999999997</v>
      </c>
    </row>
    <row r="9289" spans="1:9" x14ac:dyDescent="0.25">
      <c r="A9289">
        <v>9288</v>
      </c>
      <c r="D9289">
        <v>73.978498000000002</v>
      </c>
      <c r="E9289">
        <v>5.0182279999999997</v>
      </c>
    </row>
    <row r="9290" spans="1:9" x14ac:dyDescent="0.25">
      <c r="A9290">
        <v>9289</v>
      </c>
      <c r="D9290">
        <v>73.978498000000002</v>
      </c>
      <c r="E9290">
        <v>5.0182279999999997</v>
      </c>
    </row>
    <row r="9291" spans="1:9" x14ac:dyDescent="0.25">
      <c r="A9291">
        <v>9290</v>
      </c>
      <c r="D9291">
        <v>73.978498000000002</v>
      </c>
      <c r="E9291">
        <v>5.0182279999999997</v>
      </c>
    </row>
    <row r="9292" spans="1:9" x14ac:dyDescent="0.25">
      <c r="A9292">
        <v>9291</v>
      </c>
      <c r="D9292">
        <v>73.978498000000002</v>
      </c>
      <c r="E9292">
        <v>5.0182279999999997</v>
      </c>
      <c r="F9292">
        <v>75.080568</v>
      </c>
      <c r="G9292">
        <v>8.1063109999999998</v>
      </c>
    </row>
    <row r="9293" spans="1:9" x14ac:dyDescent="0.25">
      <c r="A9293">
        <v>9292</v>
      </c>
      <c r="D9293">
        <v>73.978498000000002</v>
      </c>
      <c r="E9293">
        <v>5.0182279999999997</v>
      </c>
      <c r="F9293">
        <v>75.080568</v>
      </c>
      <c r="G9293">
        <v>8.1063109999999998</v>
      </c>
    </row>
    <row r="9294" spans="1:9" x14ac:dyDescent="0.25">
      <c r="A9294">
        <v>9293</v>
      </c>
      <c r="F9294">
        <v>75.080568</v>
      </c>
      <c r="G9294">
        <v>8.1063109999999998</v>
      </c>
      <c r="H9294">
        <v>74.254098999999997</v>
      </c>
      <c r="I9294">
        <v>4.5219379999999996</v>
      </c>
    </row>
    <row r="9295" spans="1:9" x14ac:dyDescent="0.25">
      <c r="A9295">
        <v>9294</v>
      </c>
      <c r="F9295">
        <v>75.080568</v>
      </c>
      <c r="G9295">
        <v>8.0511909999999993</v>
      </c>
      <c r="H9295">
        <v>74.254098999999997</v>
      </c>
      <c r="I9295">
        <v>4.5219379999999996</v>
      </c>
    </row>
    <row r="9296" spans="1:9" x14ac:dyDescent="0.25">
      <c r="A9296">
        <v>9295</v>
      </c>
      <c r="F9296">
        <v>75.080568</v>
      </c>
      <c r="G9296">
        <v>8.1063109999999998</v>
      </c>
      <c r="H9296">
        <v>74.254098999999997</v>
      </c>
      <c r="I9296">
        <v>4.5219379999999996</v>
      </c>
    </row>
    <row r="9297" spans="1:9" x14ac:dyDescent="0.25">
      <c r="A9297">
        <v>9296</v>
      </c>
      <c r="F9297">
        <v>75.080568</v>
      </c>
      <c r="G9297">
        <v>8.1063109999999998</v>
      </c>
      <c r="H9297">
        <v>74.254098999999997</v>
      </c>
      <c r="I9297">
        <v>4.5219379999999996</v>
      </c>
    </row>
    <row r="9298" spans="1:9" x14ac:dyDescent="0.25">
      <c r="A9298">
        <v>9297</v>
      </c>
      <c r="F9298">
        <v>75.080568</v>
      </c>
      <c r="G9298">
        <v>8.1063109999999998</v>
      </c>
      <c r="H9298">
        <v>74.254098999999997</v>
      </c>
      <c r="I9298">
        <v>4.5219379999999996</v>
      </c>
    </row>
    <row r="9299" spans="1:9" x14ac:dyDescent="0.25">
      <c r="A9299">
        <v>9298</v>
      </c>
      <c r="F9299">
        <v>75.080568</v>
      </c>
      <c r="G9299">
        <v>8.1063109999999998</v>
      </c>
      <c r="H9299">
        <v>74.254098999999997</v>
      </c>
      <c r="I9299">
        <v>4.5219379999999996</v>
      </c>
    </row>
    <row r="9300" spans="1:9" x14ac:dyDescent="0.25">
      <c r="A9300">
        <v>9299</v>
      </c>
      <c r="F9300">
        <v>75.080568</v>
      </c>
      <c r="G9300">
        <v>8.1063109999999998</v>
      </c>
      <c r="H9300">
        <v>74.254098999999997</v>
      </c>
      <c r="I9300">
        <v>4.5219379999999996</v>
      </c>
    </row>
    <row r="9301" spans="1:9" x14ac:dyDescent="0.25">
      <c r="A9301">
        <v>9300</v>
      </c>
      <c r="F9301">
        <v>75.080568</v>
      </c>
      <c r="G9301">
        <v>8.1063109999999998</v>
      </c>
      <c r="H9301">
        <v>74.254098999999997</v>
      </c>
      <c r="I9301">
        <v>4.5219379999999996</v>
      </c>
    </row>
    <row r="9302" spans="1:9" x14ac:dyDescent="0.25">
      <c r="A9302">
        <v>9301</v>
      </c>
      <c r="F9302">
        <v>75.080568</v>
      </c>
      <c r="G9302">
        <v>8.1063109999999998</v>
      </c>
      <c r="H9302">
        <v>74.254098999999997</v>
      </c>
      <c r="I9302">
        <v>4.5219379999999996</v>
      </c>
    </row>
    <row r="9303" spans="1:9" x14ac:dyDescent="0.25">
      <c r="A9303">
        <v>9302</v>
      </c>
      <c r="B9303">
        <v>60.199543999999996</v>
      </c>
      <c r="C9303">
        <v>8.0585620000000002</v>
      </c>
      <c r="F9303">
        <v>75.080568</v>
      </c>
      <c r="G9303">
        <v>8.1063109999999998</v>
      </c>
      <c r="H9303">
        <v>74.254098999999997</v>
      </c>
      <c r="I9303">
        <v>4.5219379999999996</v>
      </c>
    </row>
    <row r="9304" spans="1:9" x14ac:dyDescent="0.25">
      <c r="A9304">
        <v>9303</v>
      </c>
      <c r="B9304">
        <v>60.199543999999996</v>
      </c>
      <c r="C9304">
        <v>8.0585620000000002</v>
      </c>
      <c r="F9304">
        <v>75.080568</v>
      </c>
      <c r="G9304">
        <v>8.1063109999999998</v>
      </c>
      <c r="H9304">
        <v>74.254098999999997</v>
      </c>
      <c r="I9304">
        <v>4.5219379999999996</v>
      </c>
    </row>
    <row r="9305" spans="1:9" x14ac:dyDescent="0.25">
      <c r="A9305">
        <v>9304</v>
      </c>
      <c r="B9305">
        <v>60.199543999999996</v>
      </c>
      <c r="C9305">
        <v>8.0585620000000002</v>
      </c>
      <c r="F9305">
        <v>75.080568</v>
      </c>
      <c r="G9305">
        <v>8.1063109999999998</v>
      </c>
      <c r="H9305">
        <v>74.254098999999997</v>
      </c>
      <c r="I9305">
        <v>4.5219379999999996</v>
      </c>
    </row>
    <row r="9306" spans="1:9" x14ac:dyDescent="0.25">
      <c r="A9306">
        <v>9305</v>
      </c>
      <c r="B9306">
        <v>60.199543999999996</v>
      </c>
      <c r="C9306">
        <v>8.0585620000000002</v>
      </c>
      <c r="F9306">
        <v>75.080568</v>
      </c>
      <c r="G9306">
        <v>8.1063109999999998</v>
      </c>
      <c r="H9306">
        <v>74.254098999999997</v>
      </c>
      <c r="I9306">
        <v>4.5219379999999996</v>
      </c>
    </row>
    <row r="9307" spans="1:9" x14ac:dyDescent="0.25">
      <c r="A9307">
        <v>9306</v>
      </c>
      <c r="B9307">
        <v>60.199543999999996</v>
      </c>
      <c r="C9307">
        <v>8.0585620000000002</v>
      </c>
      <c r="H9307">
        <v>74.254098999999997</v>
      </c>
      <c r="I9307">
        <v>4.5219379999999996</v>
      </c>
    </row>
    <row r="9308" spans="1:9" x14ac:dyDescent="0.25">
      <c r="A9308">
        <v>9307</v>
      </c>
      <c r="B9308">
        <v>60.199543999999996</v>
      </c>
      <c r="C9308">
        <v>8.0585620000000002</v>
      </c>
      <c r="H9308">
        <v>74.254098999999997</v>
      </c>
      <c r="I9308">
        <v>4.5219379999999996</v>
      </c>
    </row>
    <row r="9309" spans="1:9" x14ac:dyDescent="0.25">
      <c r="A9309">
        <v>9308</v>
      </c>
      <c r="B9309">
        <v>60.199543999999996</v>
      </c>
      <c r="C9309">
        <v>8.0585620000000002</v>
      </c>
      <c r="H9309">
        <v>74.254098999999997</v>
      </c>
      <c r="I9309">
        <v>4.5219379999999996</v>
      </c>
    </row>
    <row r="9310" spans="1:9" x14ac:dyDescent="0.25">
      <c r="A9310">
        <v>9309</v>
      </c>
      <c r="B9310">
        <v>60.199543999999996</v>
      </c>
      <c r="C9310">
        <v>8.0585620000000002</v>
      </c>
    </row>
    <row r="9311" spans="1:9" x14ac:dyDescent="0.25">
      <c r="A9311">
        <v>9310</v>
      </c>
      <c r="B9311">
        <v>60.199543999999996</v>
      </c>
      <c r="C9311">
        <v>8.0585620000000002</v>
      </c>
    </row>
    <row r="9312" spans="1:9" x14ac:dyDescent="0.25">
      <c r="A9312">
        <v>9311</v>
      </c>
      <c r="B9312">
        <v>60.199543999999996</v>
      </c>
      <c r="C9312">
        <v>8.0585620000000002</v>
      </c>
    </row>
    <row r="9313" spans="1:5" x14ac:dyDescent="0.25">
      <c r="A9313">
        <v>9312</v>
      </c>
      <c r="B9313">
        <v>60.199543999999996</v>
      </c>
      <c r="C9313">
        <v>8.0585620000000002</v>
      </c>
    </row>
    <row r="9314" spans="1:5" x14ac:dyDescent="0.25">
      <c r="A9314">
        <v>9313</v>
      </c>
      <c r="B9314">
        <v>60.199543999999996</v>
      </c>
      <c r="C9314">
        <v>8.0585620000000002</v>
      </c>
    </row>
    <row r="9315" spans="1:5" x14ac:dyDescent="0.25">
      <c r="A9315">
        <v>9314</v>
      </c>
      <c r="B9315">
        <v>60.199543999999996</v>
      </c>
      <c r="C9315">
        <v>8.0585620000000002</v>
      </c>
    </row>
    <row r="9316" spans="1:5" x14ac:dyDescent="0.25">
      <c r="A9316">
        <v>9315</v>
      </c>
      <c r="B9316">
        <v>60.199543999999996</v>
      </c>
      <c r="C9316">
        <v>8.0585620000000002</v>
      </c>
      <c r="D9316">
        <v>54.459501999999993</v>
      </c>
      <c r="E9316">
        <v>6.5475820000000002</v>
      </c>
    </row>
    <row r="9317" spans="1:5" x14ac:dyDescent="0.25">
      <c r="A9317">
        <v>9316</v>
      </c>
      <c r="B9317">
        <v>60.199543999999996</v>
      </c>
      <c r="C9317">
        <v>8.0585620000000002</v>
      </c>
      <c r="D9317">
        <v>54.459501999999993</v>
      </c>
      <c r="E9317">
        <v>6.5475820000000002</v>
      </c>
    </row>
    <row r="9318" spans="1:5" x14ac:dyDescent="0.25">
      <c r="A9318">
        <v>9317</v>
      </c>
      <c r="B9318">
        <v>60.199543999999996</v>
      </c>
      <c r="C9318">
        <v>8.0585620000000002</v>
      </c>
      <c r="D9318">
        <v>54.459501999999993</v>
      </c>
      <c r="E9318">
        <v>6.5475820000000002</v>
      </c>
    </row>
    <row r="9319" spans="1:5" x14ac:dyDescent="0.25">
      <c r="A9319">
        <v>9318</v>
      </c>
      <c r="B9319">
        <v>60.199543999999996</v>
      </c>
      <c r="C9319">
        <v>8.0585620000000002</v>
      </c>
      <c r="D9319">
        <v>54.459501999999993</v>
      </c>
      <c r="E9319">
        <v>6.5475820000000002</v>
      </c>
    </row>
    <row r="9320" spans="1:5" x14ac:dyDescent="0.25">
      <c r="A9320">
        <v>9319</v>
      </c>
      <c r="B9320">
        <v>60.199543999999996</v>
      </c>
      <c r="C9320">
        <v>8.0585620000000002</v>
      </c>
      <c r="D9320">
        <v>54.459501999999993</v>
      </c>
      <c r="E9320">
        <v>6.5475820000000002</v>
      </c>
    </row>
    <row r="9321" spans="1:5" x14ac:dyDescent="0.25">
      <c r="A9321">
        <v>9320</v>
      </c>
      <c r="B9321">
        <v>60.199543999999996</v>
      </c>
      <c r="C9321">
        <v>8.0585620000000002</v>
      </c>
      <c r="D9321">
        <v>54.459501999999993</v>
      </c>
      <c r="E9321">
        <v>6.5475820000000002</v>
      </c>
    </row>
    <row r="9322" spans="1:5" x14ac:dyDescent="0.25">
      <c r="A9322">
        <v>9321</v>
      </c>
      <c r="D9322">
        <v>54.459501999999993</v>
      </c>
      <c r="E9322">
        <v>6.5475820000000002</v>
      </c>
    </row>
    <row r="9323" spans="1:5" x14ac:dyDescent="0.25">
      <c r="A9323">
        <v>9322</v>
      </c>
      <c r="D9323">
        <v>54.459501999999993</v>
      </c>
      <c r="E9323">
        <v>6.5475820000000002</v>
      </c>
    </row>
    <row r="9324" spans="1:5" x14ac:dyDescent="0.25">
      <c r="A9324">
        <v>9323</v>
      </c>
      <c r="D9324">
        <v>54.459501999999993</v>
      </c>
      <c r="E9324">
        <v>6.5475820000000002</v>
      </c>
    </row>
    <row r="9325" spans="1:5" x14ac:dyDescent="0.25">
      <c r="A9325">
        <v>9324</v>
      </c>
      <c r="D9325">
        <v>54.459501999999993</v>
      </c>
      <c r="E9325">
        <v>6.5475820000000002</v>
      </c>
    </row>
    <row r="9326" spans="1:5" x14ac:dyDescent="0.25">
      <c r="A9326">
        <v>9325</v>
      </c>
      <c r="D9326">
        <v>54.459501999999993</v>
      </c>
      <c r="E9326">
        <v>6.5475820000000002</v>
      </c>
    </row>
    <row r="9327" spans="1:5" x14ac:dyDescent="0.25">
      <c r="A9327">
        <v>9326</v>
      </c>
      <c r="D9327">
        <v>54.459501999999993</v>
      </c>
      <c r="E9327">
        <v>6.5475820000000002</v>
      </c>
    </row>
    <row r="9328" spans="1:5" x14ac:dyDescent="0.25">
      <c r="A9328">
        <v>9327</v>
      </c>
      <c r="D9328">
        <v>54.459501999999993</v>
      </c>
      <c r="E9328">
        <v>6.5475820000000002</v>
      </c>
    </row>
    <row r="9329" spans="1:9" x14ac:dyDescent="0.25">
      <c r="A9329">
        <v>9328</v>
      </c>
      <c r="D9329">
        <v>54.459501999999993</v>
      </c>
      <c r="E9329">
        <v>6.5475820000000002</v>
      </c>
      <c r="F9329">
        <v>56.982561999999994</v>
      </c>
      <c r="G9329">
        <v>9.9472579999999997</v>
      </c>
    </row>
    <row r="9330" spans="1:9" x14ac:dyDescent="0.25">
      <c r="A9330">
        <v>9329</v>
      </c>
      <c r="D9330">
        <v>54.459501999999993</v>
      </c>
      <c r="E9330">
        <v>6.5475820000000002</v>
      </c>
      <c r="F9330">
        <v>56.982561999999994</v>
      </c>
      <c r="G9330">
        <v>9.9472579999999997</v>
      </c>
    </row>
    <row r="9331" spans="1:9" x14ac:dyDescent="0.25">
      <c r="A9331">
        <v>9330</v>
      </c>
      <c r="D9331">
        <v>54.459501999999993</v>
      </c>
      <c r="E9331">
        <v>6.5475820000000002</v>
      </c>
      <c r="F9331">
        <v>56.982561999999994</v>
      </c>
      <c r="G9331">
        <v>9.9472579999999997</v>
      </c>
    </row>
    <row r="9332" spans="1:9" x14ac:dyDescent="0.25">
      <c r="A9332">
        <v>9331</v>
      </c>
      <c r="D9332">
        <v>54.459501999999993</v>
      </c>
      <c r="E9332">
        <v>6.5475820000000002</v>
      </c>
      <c r="F9332">
        <v>56.982561999999994</v>
      </c>
      <c r="G9332">
        <v>9.9472579999999997</v>
      </c>
    </row>
    <row r="9333" spans="1:9" x14ac:dyDescent="0.25">
      <c r="A9333">
        <v>9332</v>
      </c>
      <c r="D9333">
        <v>54.459501999999993</v>
      </c>
      <c r="E9333">
        <v>6.5475820000000002</v>
      </c>
      <c r="F9333">
        <v>56.982561999999994</v>
      </c>
      <c r="G9333">
        <v>9.9472579999999997</v>
      </c>
      <c r="H9333">
        <v>55.973410999999999</v>
      </c>
      <c r="I9333">
        <v>5.855003</v>
      </c>
    </row>
    <row r="9334" spans="1:9" x14ac:dyDescent="0.25">
      <c r="A9334">
        <v>9333</v>
      </c>
      <c r="F9334">
        <v>56.982561999999994</v>
      </c>
      <c r="G9334">
        <v>9.9472579999999997</v>
      </c>
      <c r="H9334">
        <v>55.973410999999999</v>
      </c>
      <c r="I9334">
        <v>5.855003</v>
      </c>
    </row>
    <row r="9335" spans="1:9" x14ac:dyDescent="0.25">
      <c r="A9335">
        <v>9334</v>
      </c>
      <c r="F9335">
        <v>56.982561999999994</v>
      </c>
      <c r="G9335">
        <v>9.9472579999999997</v>
      </c>
      <c r="H9335">
        <v>55.973410999999999</v>
      </c>
      <c r="I9335">
        <v>5.855003</v>
      </c>
    </row>
    <row r="9336" spans="1:9" x14ac:dyDescent="0.25">
      <c r="A9336">
        <v>9335</v>
      </c>
      <c r="F9336">
        <v>56.982561999999994</v>
      </c>
      <c r="G9336">
        <v>9.9472579999999997</v>
      </c>
      <c r="H9336">
        <v>55.973410999999999</v>
      </c>
      <c r="I9336">
        <v>5.855003</v>
      </c>
    </row>
    <row r="9337" spans="1:9" x14ac:dyDescent="0.25">
      <c r="A9337">
        <v>9336</v>
      </c>
      <c r="F9337">
        <v>56.982561999999994</v>
      </c>
      <c r="G9337">
        <v>9.9472579999999997</v>
      </c>
      <c r="H9337">
        <v>55.973410999999999</v>
      </c>
      <c r="I9337">
        <v>5.855003</v>
      </c>
    </row>
    <row r="9338" spans="1:9" x14ac:dyDescent="0.25">
      <c r="A9338">
        <v>9337</v>
      </c>
      <c r="F9338">
        <v>56.982561999999994</v>
      </c>
      <c r="G9338">
        <v>9.9472579999999997</v>
      </c>
      <c r="H9338">
        <v>55.973410999999999</v>
      </c>
      <c r="I9338">
        <v>5.855003</v>
      </c>
    </row>
    <row r="9339" spans="1:9" x14ac:dyDescent="0.25">
      <c r="A9339">
        <v>9338</v>
      </c>
      <c r="F9339">
        <v>56.982561999999994</v>
      </c>
      <c r="G9339">
        <v>9.9472579999999997</v>
      </c>
      <c r="H9339">
        <v>55.973410999999999</v>
      </c>
      <c r="I9339">
        <v>5.855003</v>
      </c>
    </row>
    <row r="9340" spans="1:9" x14ac:dyDescent="0.25">
      <c r="A9340">
        <v>9339</v>
      </c>
      <c r="B9340">
        <v>41.339564999999993</v>
      </c>
      <c r="C9340">
        <v>8.6880459999999999</v>
      </c>
      <c r="F9340">
        <v>56.982561999999994</v>
      </c>
      <c r="G9340">
        <v>9.9472579999999997</v>
      </c>
      <c r="H9340">
        <v>55.973410999999999</v>
      </c>
      <c r="I9340">
        <v>5.855003</v>
      </c>
    </row>
    <row r="9341" spans="1:9" x14ac:dyDescent="0.25">
      <c r="A9341">
        <v>9340</v>
      </c>
      <c r="B9341">
        <v>41.339564999999993</v>
      </c>
      <c r="C9341">
        <v>8.6880459999999999</v>
      </c>
      <c r="F9341">
        <v>56.982561999999994</v>
      </c>
      <c r="G9341">
        <v>9.9472579999999997</v>
      </c>
      <c r="H9341">
        <v>55.973410999999999</v>
      </c>
      <c r="I9341">
        <v>5.855003</v>
      </c>
    </row>
    <row r="9342" spans="1:9" x14ac:dyDescent="0.25">
      <c r="A9342">
        <v>9341</v>
      </c>
      <c r="B9342">
        <v>41.339564999999993</v>
      </c>
      <c r="C9342">
        <v>8.6880459999999999</v>
      </c>
      <c r="F9342">
        <v>56.982561999999994</v>
      </c>
      <c r="G9342">
        <v>9.9472579999999997</v>
      </c>
      <c r="H9342">
        <v>55.973410999999999</v>
      </c>
      <c r="I9342">
        <v>5.855003</v>
      </c>
    </row>
    <row r="9343" spans="1:9" x14ac:dyDescent="0.25">
      <c r="A9343">
        <v>9342</v>
      </c>
      <c r="B9343">
        <v>41.339564999999993</v>
      </c>
      <c r="C9343">
        <v>8.6880459999999999</v>
      </c>
      <c r="F9343">
        <v>56.982561999999994</v>
      </c>
      <c r="G9343">
        <v>9.9472579999999997</v>
      </c>
      <c r="H9343">
        <v>55.973410999999999</v>
      </c>
      <c r="I9343">
        <v>5.855003</v>
      </c>
    </row>
    <row r="9344" spans="1:9" x14ac:dyDescent="0.25">
      <c r="A9344">
        <v>9343</v>
      </c>
      <c r="B9344">
        <v>41.339564999999993</v>
      </c>
      <c r="C9344">
        <v>8.6880459999999999</v>
      </c>
      <c r="F9344">
        <v>56.982561999999994</v>
      </c>
      <c r="G9344">
        <v>9.9472579999999997</v>
      </c>
      <c r="H9344">
        <v>55.973410999999999</v>
      </c>
      <c r="I9344">
        <v>5.855003</v>
      </c>
    </row>
    <row r="9345" spans="1:9" x14ac:dyDescent="0.25">
      <c r="A9345">
        <v>9344</v>
      </c>
      <c r="B9345">
        <v>41.339564999999993</v>
      </c>
      <c r="C9345">
        <v>8.6880459999999999</v>
      </c>
      <c r="F9345">
        <v>56.982561999999994</v>
      </c>
      <c r="G9345">
        <v>9.9472579999999997</v>
      </c>
      <c r="H9345">
        <v>55.973410999999999</v>
      </c>
      <c r="I9345">
        <v>5.855003</v>
      </c>
    </row>
    <row r="9346" spans="1:9" x14ac:dyDescent="0.25">
      <c r="A9346">
        <v>9345</v>
      </c>
      <c r="B9346">
        <v>41.339564999999993</v>
      </c>
      <c r="C9346">
        <v>8.6880459999999999</v>
      </c>
      <c r="F9346">
        <v>56.982561999999994</v>
      </c>
      <c r="G9346">
        <v>9.9472579999999997</v>
      </c>
      <c r="H9346">
        <v>55.973410999999999</v>
      </c>
      <c r="I9346">
        <v>5.855003</v>
      </c>
    </row>
    <row r="9347" spans="1:9" x14ac:dyDescent="0.25">
      <c r="A9347">
        <v>9346</v>
      </c>
      <c r="B9347">
        <v>41.339564999999993</v>
      </c>
      <c r="C9347">
        <v>8.6880459999999999</v>
      </c>
      <c r="H9347">
        <v>55.973410999999999</v>
      </c>
      <c r="I9347">
        <v>5.855003</v>
      </c>
    </row>
    <row r="9348" spans="1:9" x14ac:dyDescent="0.25">
      <c r="A9348">
        <v>9347</v>
      </c>
      <c r="B9348">
        <v>41.339564999999993</v>
      </c>
      <c r="C9348">
        <v>8.6880459999999999</v>
      </c>
      <c r="H9348">
        <v>55.973410999999999</v>
      </c>
      <c r="I9348">
        <v>5.855003</v>
      </c>
    </row>
    <row r="9349" spans="1:9" x14ac:dyDescent="0.25">
      <c r="A9349">
        <v>9348</v>
      </c>
      <c r="B9349">
        <v>41.339564999999993</v>
      </c>
      <c r="C9349">
        <v>8.6880459999999999</v>
      </c>
      <c r="H9349">
        <v>55.973410999999999</v>
      </c>
      <c r="I9349">
        <v>5.855003</v>
      </c>
    </row>
    <row r="9350" spans="1:9" x14ac:dyDescent="0.25">
      <c r="A9350">
        <v>9349</v>
      </c>
      <c r="B9350">
        <v>41.339564999999993</v>
      </c>
      <c r="C9350">
        <v>8.6880459999999999</v>
      </c>
      <c r="H9350">
        <v>55.973410999999999</v>
      </c>
      <c r="I9350">
        <v>5.855003</v>
      </c>
    </row>
    <row r="9351" spans="1:9" x14ac:dyDescent="0.25">
      <c r="A9351">
        <v>9350</v>
      </c>
      <c r="B9351">
        <v>41.339564999999993</v>
      </c>
      <c r="C9351">
        <v>8.6880459999999999</v>
      </c>
      <c r="H9351">
        <v>55.973410999999999</v>
      </c>
      <c r="I9351">
        <v>5.855003</v>
      </c>
    </row>
    <row r="9352" spans="1:9" x14ac:dyDescent="0.25">
      <c r="A9352">
        <v>9351</v>
      </c>
      <c r="B9352">
        <v>41.339564999999993</v>
      </c>
      <c r="C9352">
        <v>8.6880459999999999</v>
      </c>
    </row>
    <row r="9353" spans="1:9" x14ac:dyDescent="0.25">
      <c r="A9353">
        <v>9352</v>
      </c>
      <c r="B9353">
        <v>41.339564999999993</v>
      </c>
      <c r="C9353">
        <v>8.6880459999999999</v>
      </c>
    </row>
    <row r="9354" spans="1:9" x14ac:dyDescent="0.25">
      <c r="A9354">
        <v>9353</v>
      </c>
      <c r="B9354">
        <v>41.339564999999993</v>
      </c>
      <c r="C9354">
        <v>8.6880459999999999</v>
      </c>
      <c r="D9354">
        <v>35.410240999999999</v>
      </c>
      <c r="E9354">
        <v>6.6105549999999997</v>
      </c>
    </row>
    <row r="9355" spans="1:9" x14ac:dyDescent="0.25">
      <c r="A9355">
        <v>9354</v>
      </c>
      <c r="B9355">
        <v>41.339564999999993</v>
      </c>
      <c r="C9355">
        <v>8.6880459999999999</v>
      </c>
      <c r="D9355">
        <v>35.410240999999999</v>
      </c>
      <c r="E9355">
        <v>6.6105549999999997</v>
      </c>
    </row>
    <row r="9356" spans="1:9" x14ac:dyDescent="0.25">
      <c r="A9356">
        <v>9355</v>
      </c>
      <c r="B9356">
        <v>41.339564999999993</v>
      </c>
      <c r="C9356">
        <v>8.6880459999999999</v>
      </c>
      <c r="D9356">
        <v>35.410240999999999</v>
      </c>
      <c r="E9356">
        <v>6.6105549999999997</v>
      </c>
    </row>
    <row r="9357" spans="1:9" x14ac:dyDescent="0.25">
      <c r="A9357">
        <v>9356</v>
      </c>
      <c r="B9357">
        <v>41.339564999999993</v>
      </c>
      <c r="C9357">
        <v>8.6880459999999999</v>
      </c>
      <c r="D9357">
        <v>35.410240999999999</v>
      </c>
      <c r="E9357">
        <v>6.6105549999999997</v>
      </c>
    </row>
    <row r="9358" spans="1:9" x14ac:dyDescent="0.25">
      <c r="A9358">
        <v>9357</v>
      </c>
      <c r="B9358">
        <v>41.339564999999993</v>
      </c>
      <c r="C9358">
        <v>8.6880459999999999</v>
      </c>
      <c r="D9358">
        <v>35.410240999999999</v>
      </c>
      <c r="E9358">
        <v>6.6105549999999997</v>
      </c>
    </row>
    <row r="9359" spans="1:9" x14ac:dyDescent="0.25">
      <c r="A9359">
        <v>9358</v>
      </c>
      <c r="B9359">
        <v>41.339564999999993</v>
      </c>
      <c r="C9359">
        <v>8.6880459999999999</v>
      </c>
      <c r="D9359">
        <v>35.410240999999999</v>
      </c>
      <c r="E9359">
        <v>6.6105549999999997</v>
      </c>
    </row>
    <row r="9360" spans="1:9" x14ac:dyDescent="0.25">
      <c r="A9360">
        <v>9359</v>
      </c>
      <c r="B9360">
        <v>41.339564999999993</v>
      </c>
      <c r="C9360">
        <v>8.6880459999999999</v>
      </c>
      <c r="D9360">
        <v>35.410240999999999</v>
      </c>
      <c r="E9360">
        <v>6.6105549999999997</v>
      </c>
    </row>
    <row r="9361" spans="1:9" x14ac:dyDescent="0.25">
      <c r="A9361">
        <v>9360</v>
      </c>
      <c r="B9361">
        <v>41.339564999999993</v>
      </c>
      <c r="C9361">
        <v>8.6880459999999999</v>
      </c>
      <c r="D9361">
        <v>35.410240999999999</v>
      </c>
      <c r="E9361">
        <v>6.6105549999999997</v>
      </c>
    </row>
    <row r="9362" spans="1:9" x14ac:dyDescent="0.25">
      <c r="A9362">
        <v>9361</v>
      </c>
      <c r="D9362">
        <v>35.410240999999999</v>
      </c>
      <c r="E9362">
        <v>6.6105549999999997</v>
      </c>
    </row>
    <row r="9363" spans="1:9" x14ac:dyDescent="0.25">
      <c r="A9363">
        <v>9362</v>
      </c>
      <c r="D9363">
        <v>35.410240999999999</v>
      </c>
      <c r="E9363">
        <v>6.6105549999999997</v>
      </c>
    </row>
    <row r="9364" spans="1:9" x14ac:dyDescent="0.25">
      <c r="A9364">
        <v>9363</v>
      </c>
      <c r="D9364">
        <v>35.410240999999999</v>
      </c>
      <c r="E9364">
        <v>6.6105549999999997</v>
      </c>
    </row>
    <row r="9365" spans="1:9" x14ac:dyDescent="0.25">
      <c r="A9365">
        <v>9364</v>
      </c>
      <c r="D9365">
        <v>35.410240999999999</v>
      </c>
      <c r="E9365">
        <v>6.6105549999999997</v>
      </c>
    </row>
    <row r="9366" spans="1:9" x14ac:dyDescent="0.25">
      <c r="A9366">
        <v>9365</v>
      </c>
      <c r="D9366">
        <v>35.410240999999999</v>
      </c>
      <c r="E9366">
        <v>6.6105549999999997</v>
      </c>
    </row>
    <row r="9367" spans="1:9" x14ac:dyDescent="0.25">
      <c r="A9367">
        <v>9366</v>
      </c>
      <c r="D9367">
        <v>35.410240999999999</v>
      </c>
      <c r="E9367">
        <v>6.6105549999999997</v>
      </c>
    </row>
    <row r="9368" spans="1:9" x14ac:dyDescent="0.25">
      <c r="A9368">
        <v>9367</v>
      </c>
      <c r="D9368">
        <v>35.410240999999999</v>
      </c>
      <c r="E9368">
        <v>6.6105549999999997</v>
      </c>
    </row>
    <row r="9369" spans="1:9" x14ac:dyDescent="0.25">
      <c r="A9369">
        <v>9368</v>
      </c>
      <c r="D9369">
        <v>35.410240999999999</v>
      </c>
      <c r="E9369">
        <v>6.6105549999999997</v>
      </c>
      <c r="F9369">
        <v>39.257921999999994</v>
      </c>
      <c r="G9369">
        <v>9.50657</v>
      </c>
    </row>
    <row r="9370" spans="1:9" x14ac:dyDescent="0.25">
      <c r="A9370">
        <v>9369</v>
      </c>
      <c r="D9370">
        <v>35.410240999999999</v>
      </c>
      <c r="E9370">
        <v>6.6105549999999997</v>
      </c>
      <c r="F9370">
        <v>39.257921999999994</v>
      </c>
      <c r="G9370">
        <v>9.50657</v>
      </c>
    </row>
    <row r="9371" spans="1:9" x14ac:dyDescent="0.25">
      <c r="A9371">
        <v>9370</v>
      </c>
      <c r="D9371">
        <v>35.410240999999999</v>
      </c>
      <c r="E9371">
        <v>6.6105549999999997</v>
      </c>
      <c r="F9371">
        <v>39.257921999999994</v>
      </c>
      <c r="G9371">
        <v>9.50657</v>
      </c>
    </row>
    <row r="9372" spans="1:9" x14ac:dyDescent="0.25">
      <c r="A9372">
        <v>9371</v>
      </c>
      <c r="D9372">
        <v>35.410240999999999</v>
      </c>
      <c r="E9372">
        <v>6.6105549999999997</v>
      </c>
      <c r="F9372">
        <v>39.257921999999994</v>
      </c>
      <c r="G9372">
        <v>9.50657</v>
      </c>
    </row>
    <row r="9373" spans="1:9" x14ac:dyDescent="0.25">
      <c r="A9373">
        <v>9372</v>
      </c>
      <c r="D9373">
        <v>35.410240999999999</v>
      </c>
      <c r="E9373">
        <v>6.6105549999999997</v>
      </c>
      <c r="F9373">
        <v>39.257921999999994</v>
      </c>
      <c r="G9373">
        <v>9.50657</v>
      </c>
    </row>
    <row r="9374" spans="1:9" x14ac:dyDescent="0.25">
      <c r="A9374">
        <v>9373</v>
      </c>
      <c r="D9374">
        <v>35.410240999999999</v>
      </c>
      <c r="E9374">
        <v>6.6105549999999997</v>
      </c>
      <c r="F9374">
        <v>39.257921999999994</v>
      </c>
      <c r="G9374">
        <v>9.50657</v>
      </c>
      <c r="H9374">
        <v>36.861052999999998</v>
      </c>
      <c r="I9374">
        <v>5.4143160000000004</v>
      </c>
    </row>
    <row r="9375" spans="1:9" x14ac:dyDescent="0.25">
      <c r="A9375">
        <v>9374</v>
      </c>
      <c r="F9375">
        <v>39.257921999999994</v>
      </c>
      <c r="G9375">
        <v>9.50657</v>
      </c>
      <c r="H9375">
        <v>36.861052999999998</v>
      </c>
      <c r="I9375">
        <v>5.4143160000000004</v>
      </c>
    </row>
    <row r="9376" spans="1:9" x14ac:dyDescent="0.25">
      <c r="A9376">
        <v>9375</v>
      </c>
      <c r="F9376">
        <v>39.257921999999994</v>
      </c>
      <c r="G9376">
        <v>9.50657</v>
      </c>
      <c r="H9376">
        <v>36.861052999999998</v>
      </c>
      <c r="I9376">
        <v>5.4143160000000004</v>
      </c>
    </row>
    <row r="9377" spans="1:9" x14ac:dyDescent="0.25">
      <c r="A9377">
        <v>9376</v>
      </c>
      <c r="F9377">
        <v>39.257921999999994</v>
      </c>
      <c r="G9377">
        <v>9.50657</v>
      </c>
      <c r="H9377">
        <v>36.861052999999998</v>
      </c>
      <c r="I9377">
        <v>5.4143160000000004</v>
      </c>
    </row>
    <row r="9378" spans="1:9" x14ac:dyDescent="0.25">
      <c r="A9378">
        <v>9377</v>
      </c>
      <c r="F9378">
        <v>39.257921999999994</v>
      </c>
      <c r="G9378">
        <v>9.50657</v>
      </c>
      <c r="H9378">
        <v>36.861052999999998</v>
      </c>
      <c r="I9378">
        <v>5.4143160000000004</v>
      </c>
    </row>
    <row r="9379" spans="1:9" x14ac:dyDescent="0.25">
      <c r="A9379">
        <v>9378</v>
      </c>
      <c r="B9379">
        <v>23.930275999999999</v>
      </c>
      <c r="C9379">
        <v>9.1917069999999992</v>
      </c>
      <c r="F9379">
        <v>39.257921999999994</v>
      </c>
      <c r="G9379">
        <v>9.50657</v>
      </c>
      <c r="H9379">
        <v>36.861052999999998</v>
      </c>
      <c r="I9379">
        <v>5.4143160000000004</v>
      </c>
    </row>
    <row r="9380" spans="1:9" x14ac:dyDescent="0.25">
      <c r="A9380">
        <v>9379</v>
      </c>
      <c r="B9380">
        <v>23.930275999999999</v>
      </c>
      <c r="C9380">
        <v>9.1917069999999992</v>
      </c>
      <c r="F9380">
        <v>39.257921999999994</v>
      </c>
      <c r="G9380">
        <v>9.50657</v>
      </c>
      <c r="H9380">
        <v>36.861052999999998</v>
      </c>
      <c r="I9380">
        <v>5.4143160000000004</v>
      </c>
    </row>
    <row r="9381" spans="1:9" x14ac:dyDescent="0.25">
      <c r="A9381">
        <v>9380</v>
      </c>
      <c r="B9381">
        <v>23.930275999999999</v>
      </c>
      <c r="C9381">
        <v>9.1917069999999992</v>
      </c>
      <c r="F9381">
        <v>39.257921999999994</v>
      </c>
      <c r="G9381">
        <v>9.50657</v>
      </c>
      <c r="H9381">
        <v>36.861052999999998</v>
      </c>
      <c r="I9381">
        <v>5.4143160000000004</v>
      </c>
    </row>
    <row r="9382" spans="1:9" x14ac:dyDescent="0.25">
      <c r="A9382">
        <v>9381</v>
      </c>
      <c r="B9382">
        <v>23.930275999999999</v>
      </c>
      <c r="C9382">
        <v>9.1917069999999992</v>
      </c>
      <c r="F9382">
        <v>39.257921999999994</v>
      </c>
      <c r="G9382">
        <v>9.50657</v>
      </c>
      <c r="H9382">
        <v>36.861052999999998</v>
      </c>
      <c r="I9382">
        <v>5.4143160000000004</v>
      </c>
    </row>
    <row r="9383" spans="1:9" x14ac:dyDescent="0.25">
      <c r="A9383">
        <v>9382</v>
      </c>
      <c r="B9383">
        <v>23.930275999999999</v>
      </c>
      <c r="C9383">
        <v>9.1917069999999992</v>
      </c>
      <c r="F9383">
        <v>39.257921999999994</v>
      </c>
      <c r="G9383">
        <v>9.50657</v>
      </c>
      <c r="H9383">
        <v>36.861052999999998</v>
      </c>
      <c r="I9383">
        <v>5.4143160000000004</v>
      </c>
    </row>
    <row r="9384" spans="1:9" x14ac:dyDescent="0.25">
      <c r="A9384">
        <v>9383</v>
      </c>
      <c r="B9384">
        <v>23.930275999999999</v>
      </c>
      <c r="C9384">
        <v>9.1917069999999992</v>
      </c>
      <c r="F9384">
        <v>39.257921999999994</v>
      </c>
      <c r="G9384">
        <v>9.50657</v>
      </c>
      <c r="H9384">
        <v>36.861052999999998</v>
      </c>
      <c r="I9384">
        <v>5.4143160000000004</v>
      </c>
    </row>
    <row r="9385" spans="1:9" x14ac:dyDescent="0.25">
      <c r="A9385">
        <v>9384</v>
      </c>
      <c r="B9385">
        <v>23.930275999999999</v>
      </c>
      <c r="C9385">
        <v>9.1917069999999992</v>
      </c>
      <c r="F9385">
        <v>39.257921999999994</v>
      </c>
      <c r="G9385">
        <v>9.50657</v>
      </c>
      <c r="H9385">
        <v>36.861052999999998</v>
      </c>
      <c r="I9385">
        <v>5.4143160000000004</v>
      </c>
    </row>
    <row r="9386" spans="1:9" x14ac:dyDescent="0.25">
      <c r="A9386">
        <v>9385</v>
      </c>
      <c r="B9386">
        <v>23.930275999999999</v>
      </c>
      <c r="C9386">
        <v>9.1917069999999992</v>
      </c>
      <c r="F9386">
        <v>39.257921999999994</v>
      </c>
      <c r="G9386">
        <v>9.50657</v>
      </c>
      <c r="H9386">
        <v>36.861052999999998</v>
      </c>
      <c r="I9386">
        <v>5.4143160000000004</v>
      </c>
    </row>
    <row r="9387" spans="1:9" x14ac:dyDescent="0.25">
      <c r="A9387">
        <v>9386</v>
      </c>
      <c r="B9387">
        <v>23.930275999999999</v>
      </c>
      <c r="C9387">
        <v>9.1917069999999992</v>
      </c>
      <c r="F9387">
        <v>39.257921999999994</v>
      </c>
      <c r="G9387">
        <v>9.50657</v>
      </c>
      <c r="H9387">
        <v>36.861052999999998</v>
      </c>
      <c r="I9387">
        <v>5.4143160000000004</v>
      </c>
    </row>
    <row r="9388" spans="1:9" x14ac:dyDescent="0.25">
      <c r="A9388">
        <v>9387</v>
      </c>
      <c r="B9388">
        <v>23.930275999999999</v>
      </c>
      <c r="C9388">
        <v>9.1917069999999992</v>
      </c>
      <c r="F9388">
        <v>39.257921999999994</v>
      </c>
      <c r="G9388">
        <v>9.50657</v>
      </c>
      <c r="H9388">
        <v>36.861052999999998</v>
      </c>
      <c r="I9388">
        <v>5.4143160000000004</v>
      </c>
    </row>
    <row r="9389" spans="1:9" x14ac:dyDescent="0.25">
      <c r="A9389">
        <v>9388</v>
      </c>
      <c r="B9389">
        <v>23.930275999999999</v>
      </c>
      <c r="C9389">
        <v>9.1917069999999992</v>
      </c>
      <c r="F9389">
        <v>39.257921999999994</v>
      </c>
      <c r="G9389">
        <v>9.50657</v>
      </c>
      <c r="H9389">
        <v>36.861052999999998</v>
      </c>
      <c r="I9389">
        <v>5.4143160000000004</v>
      </c>
    </row>
    <row r="9390" spans="1:9" x14ac:dyDescent="0.25">
      <c r="A9390">
        <v>9389</v>
      </c>
      <c r="B9390">
        <v>23.930275999999999</v>
      </c>
      <c r="C9390">
        <v>9.1917069999999992</v>
      </c>
      <c r="H9390">
        <v>36.861052999999998</v>
      </c>
      <c r="I9390">
        <v>5.4143160000000004</v>
      </c>
    </row>
    <row r="9391" spans="1:9" x14ac:dyDescent="0.25">
      <c r="A9391">
        <v>9390</v>
      </c>
      <c r="B9391">
        <v>23.930275999999999</v>
      </c>
      <c r="C9391">
        <v>9.1917069999999992</v>
      </c>
      <c r="H9391">
        <v>36.861052999999998</v>
      </c>
      <c r="I9391">
        <v>5.4143160000000004</v>
      </c>
    </row>
    <row r="9392" spans="1:9" x14ac:dyDescent="0.25">
      <c r="A9392">
        <v>9391</v>
      </c>
      <c r="B9392">
        <v>23.930275999999999</v>
      </c>
      <c r="C9392">
        <v>9.1917069999999992</v>
      </c>
      <c r="H9392">
        <v>36.861052999999998</v>
      </c>
      <c r="I9392">
        <v>5.4143160000000004</v>
      </c>
    </row>
    <row r="9393" spans="1:9" x14ac:dyDescent="0.25">
      <c r="A9393">
        <v>9392</v>
      </c>
      <c r="B9393">
        <v>23.930275999999999</v>
      </c>
      <c r="C9393">
        <v>9.1917069999999992</v>
      </c>
      <c r="H9393">
        <v>36.861052999999998</v>
      </c>
      <c r="I9393">
        <v>5.4143160000000004</v>
      </c>
    </row>
    <row r="9394" spans="1:9" x14ac:dyDescent="0.25">
      <c r="A9394">
        <v>9393</v>
      </c>
      <c r="B9394">
        <v>23.930275999999999</v>
      </c>
      <c r="C9394">
        <v>9.1917069999999992</v>
      </c>
      <c r="H9394">
        <v>36.861052999999998</v>
      </c>
      <c r="I9394">
        <v>5.4143160000000004</v>
      </c>
    </row>
    <row r="9395" spans="1:9" x14ac:dyDescent="0.25">
      <c r="A9395">
        <v>9394</v>
      </c>
      <c r="B9395">
        <v>23.930275999999999</v>
      </c>
      <c r="C9395">
        <v>9.1917069999999992</v>
      </c>
      <c r="H9395">
        <v>36.861052999999998</v>
      </c>
      <c r="I9395">
        <v>5.4143160000000004</v>
      </c>
    </row>
    <row r="9396" spans="1:9" x14ac:dyDescent="0.25">
      <c r="A9396">
        <v>9395</v>
      </c>
      <c r="B9396">
        <v>23.930275999999999</v>
      </c>
      <c r="C9396">
        <v>9.1917069999999992</v>
      </c>
      <c r="H9396">
        <v>36.861052999999998</v>
      </c>
      <c r="I9396">
        <v>5.4143160000000004</v>
      </c>
    </row>
    <row r="9397" spans="1:9" x14ac:dyDescent="0.25">
      <c r="A9397">
        <v>9396</v>
      </c>
      <c r="B9397">
        <v>23.930275999999999</v>
      </c>
      <c r="C9397">
        <v>9.1917069999999992</v>
      </c>
      <c r="D9397">
        <v>17.496437999999998</v>
      </c>
      <c r="E9397">
        <v>6.6105549999999997</v>
      </c>
      <c r="H9397">
        <v>36.861052999999998</v>
      </c>
      <c r="I9397">
        <v>5.4143160000000004</v>
      </c>
    </row>
    <row r="9398" spans="1:9" x14ac:dyDescent="0.25">
      <c r="A9398">
        <v>9397</v>
      </c>
      <c r="B9398">
        <v>23.930275999999999</v>
      </c>
      <c r="C9398">
        <v>9.1917069999999992</v>
      </c>
      <c r="D9398">
        <v>17.496437999999998</v>
      </c>
      <c r="E9398">
        <v>6.6105549999999997</v>
      </c>
      <c r="H9398">
        <v>36.861052999999998</v>
      </c>
      <c r="I9398">
        <v>5.4143160000000004</v>
      </c>
    </row>
    <row r="9399" spans="1:9" x14ac:dyDescent="0.25">
      <c r="A9399">
        <v>9398</v>
      </c>
      <c r="B9399">
        <v>23.930275999999999</v>
      </c>
      <c r="C9399">
        <v>9.1917069999999992</v>
      </c>
      <c r="D9399">
        <v>17.496437999999998</v>
      </c>
      <c r="E9399">
        <v>6.6105549999999997</v>
      </c>
      <c r="H9399">
        <v>36.861052999999998</v>
      </c>
      <c r="I9399">
        <v>5.4143160000000004</v>
      </c>
    </row>
    <row r="9400" spans="1:9" x14ac:dyDescent="0.25">
      <c r="A9400">
        <v>9399</v>
      </c>
      <c r="B9400">
        <v>23.930275999999999</v>
      </c>
      <c r="C9400">
        <v>9.1917069999999992</v>
      </c>
      <c r="D9400">
        <v>17.496437999999998</v>
      </c>
      <c r="E9400">
        <v>6.6105549999999997</v>
      </c>
      <c r="H9400">
        <v>36.861052999999998</v>
      </c>
      <c r="I9400">
        <v>5.4143160000000004</v>
      </c>
    </row>
    <row r="9401" spans="1:9" x14ac:dyDescent="0.25">
      <c r="A9401">
        <v>9400</v>
      </c>
      <c r="B9401">
        <v>23.930275999999999</v>
      </c>
      <c r="C9401">
        <v>9.1917069999999992</v>
      </c>
      <c r="D9401">
        <v>17.496437999999998</v>
      </c>
      <c r="E9401">
        <v>6.6105549999999997</v>
      </c>
    </row>
    <row r="9402" spans="1:9" x14ac:dyDescent="0.25">
      <c r="A9402">
        <v>9401</v>
      </c>
      <c r="B9402">
        <v>23.930275999999999</v>
      </c>
      <c r="C9402">
        <v>9.1917069999999992</v>
      </c>
      <c r="D9402">
        <v>17.496437999999998</v>
      </c>
      <c r="E9402">
        <v>6.6105549999999997</v>
      </c>
    </row>
    <row r="9403" spans="1:9" x14ac:dyDescent="0.25">
      <c r="A9403">
        <v>9402</v>
      </c>
      <c r="B9403">
        <v>23.930275999999999</v>
      </c>
      <c r="C9403">
        <v>9.1917069999999992</v>
      </c>
      <c r="D9403">
        <v>17.496437999999998</v>
      </c>
      <c r="E9403">
        <v>6.6105549999999997</v>
      </c>
    </row>
    <row r="9404" spans="1:9" x14ac:dyDescent="0.25">
      <c r="A9404">
        <v>9403</v>
      </c>
      <c r="B9404">
        <v>23.930275999999999</v>
      </c>
      <c r="C9404">
        <v>9.1917069999999992</v>
      </c>
      <c r="D9404">
        <v>17.496437999999998</v>
      </c>
      <c r="E9404">
        <v>6.6105549999999997</v>
      </c>
    </row>
    <row r="9405" spans="1:9" x14ac:dyDescent="0.25">
      <c r="A9405">
        <v>9404</v>
      </c>
      <c r="B9405">
        <v>23.930275999999999</v>
      </c>
      <c r="C9405">
        <v>9.1917069999999992</v>
      </c>
      <c r="D9405">
        <v>17.496437999999998</v>
      </c>
      <c r="E9405">
        <v>6.6105549999999997</v>
      </c>
    </row>
    <row r="9406" spans="1:9" x14ac:dyDescent="0.25">
      <c r="A9406">
        <v>9405</v>
      </c>
      <c r="D9406">
        <v>17.496437999999998</v>
      </c>
      <c r="E9406">
        <v>6.6105549999999997</v>
      </c>
    </row>
    <row r="9407" spans="1:9" x14ac:dyDescent="0.25">
      <c r="A9407">
        <v>9406</v>
      </c>
      <c r="D9407">
        <v>17.496437999999998</v>
      </c>
      <c r="E9407">
        <v>6.6105549999999997</v>
      </c>
    </row>
    <row r="9408" spans="1:9" x14ac:dyDescent="0.25">
      <c r="A9408">
        <v>9407</v>
      </c>
      <c r="D9408">
        <v>17.496437999999998</v>
      </c>
      <c r="E9408">
        <v>6.6105549999999997</v>
      </c>
    </row>
    <row r="9409" spans="1:9" x14ac:dyDescent="0.25">
      <c r="A9409">
        <v>9408</v>
      </c>
      <c r="D9409">
        <v>17.496437999999998</v>
      </c>
      <c r="E9409">
        <v>6.6105549999999997</v>
      </c>
    </row>
    <row r="9410" spans="1:9" x14ac:dyDescent="0.25">
      <c r="A9410">
        <v>9409</v>
      </c>
      <c r="D9410">
        <v>17.496437999999998</v>
      </c>
      <c r="E9410">
        <v>6.6105549999999997</v>
      </c>
    </row>
    <row r="9411" spans="1:9" x14ac:dyDescent="0.25">
      <c r="A9411">
        <v>9410</v>
      </c>
      <c r="D9411">
        <v>17.496437999999998</v>
      </c>
      <c r="E9411">
        <v>6.6105549999999997</v>
      </c>
      <c r="F9411">
        <v>22.731838999999994</v>
      </c>
      <c r="G9411">
        <v>9.8842839999999992</v>
      </c>
    </row>
    <row r="9412" spans="1:9" x14ac:dyDescent="0.25">
      <c r="A9412">
        <v>9411</v>
      </c>
      <c r="D9412">
        <v>17.496437999999998</v>
      </c>
      <c r="E9412">
        <v>6.6105549999999997</v>
      </c>
      <c r="F9412">
        <v>22.731838999999994</v>
      </c>
      <c r="G9412">
        <v>9.8842839999999992</v>
      </c>
    </row>
    <row r="9413" spans="1:9" x14ac:dyDescent="0.25">
      <c r="A9413">
        <v>9412</v>
      </c>
      <c r="D9413">
        <v>17.496437999999998</v>
      </c>
      <c r="E9413">
        <v>6.6105549999999997</v>
      </c>
      <c r="F9413">
        <v>22.731838999999994</v>
      </c>
      <c r="G9413">
        <v>9.8842839999999992</v>
      </c>
    </row>
    <row r="9414" spans="1:9" x14ac:dyDescent="0.25">
      <c r="A9414">
        <v>9413</v>
      </c>
      <c r="D9414">
        <v>17.496437999999998</v>
      </c>
      <c r="E9414">
        <v>6.6105549999999997</v>
      </c>
      <c r="F9414">
        <v>22.731838999999994</v>
      </c>
      <c r="G9414">
        <v>9.8842839999999992</v>
      </c>
    </row>
    <row r="9415" spans="1:9" x14ac:dyDescent="0.25">
      <c r="A9415">
        <v>9414</v>
      </c>
      <c r="D9415">
        <v>17.496437999999998</v>
      </c>
      <c r="E9415">
        <v>6.6105549999999997</v>
      </c>
      <c r="F9415">
        <v>22.731838999999994</v>
      </c>
      <c r="G9415">
        <v>9.8842839999999992</v>
      </c>
    </row>
    <row r="9416" spans="1:9" x14ac:dyDescent="0.25">
      <c r="A9416">
        <v>9415</v>
      </c>
      <c r="D9416">
        <v>17.496437999999998</v>
      </c>
      <c r="E9416">
        <v>6.6105549999999997</v>
      </c>
      <c r="F9416">
        <v>22.731838999999994</v>
      </c>
      <c r="G9416">
        <v>9.8842839999999992</v>
      </c>
    </row>
    <row r="9417" spans="1:9" x14ac:dyDescent="0.25">
      <c r="A9417">
        <v>9416</v>
      </c>
      <c r="D9417">
        <v>17.496437999999998</v>
      </c>
      <c r="E9417">
        <v>6.6105549999999997</v>
      </c>
      <c r="F9417">
        <v>22.731838999999994</v>
      </c>
      <c r="G9417">
        <v>9.8842839999999992</v>
      </c>
    </row>
    <row r="9418" spans="1:9" x14ac:dyDescent="0.25">
      <c r="A9418">
        <v>9417</v>
      </c>
      <c r="D9418">
        <v>17.496437999999998</v>
      </c>
      <c r="E9418">
        <v>6.6105549999999997</v>
      </c>
      <c r="F9418">
        <v>22.731838999999994</v>
      </c>
      <c r="G9418">
        <v>9.8842839999999992</v>
      </c>
    </row>
    <row r="9419" spans="1:9" x14ac:dyDescent="0.25">
      <c r="A9419">
        <v>9418</v>
      </c>
      <c r="D9419">
        <v>17.496437999999998</v>
      </c>
      <c r="E9419">
        <v>6.6105549999999997</v>
      </c>
      <c r="F9419">
        <v>22.731838999999994</v>
      </c>
      <c r="G9419">
        <v>9.8842839999999992</v>
      </c>
    </row>
    <row r="9420" spans="1:9" x14ac:dyDescent="0.25">
      <c r="A9420">
        <v>9419</v>
      </c>
      <c r="D9420">
        <v>17.496437999999998</v>
      </c>
      <c r="E9420">
        <v>6.6105549999999997</v>
      </c>
      <c r="F9420">
        <v>22.731838999999994</v>
      </c>
      <c r="G9420">
        <v>9.8842839999999992</v>
      </c>
    </row>
    <row r="9421" spans="1:9" x14ac:dyDescent="0.25">
      <c r="A9421">
        <v>9420</v>
      </c>
      <c r="F9421">
        <v>22.731838999999994</v>
      </c>
      <c r="G9421">
        <v>9.8842839999999992</v>
      </c>
    </row>
    <row r="9422" spans="1:9" x14ac:dyDescent="0.25">
      <c r="A9422">
        <v>9421</v>
      </c>
      <c r="F9422">
        <v>22.731838999999994</v>
      </c>
      <c r="G9422">
        <v>9.8842839999999992</v>
      </c>
      <c r="H9422">
        <v>18.379517999999997</v>
      </c>
      <c r="I9422">
        <v>5.4143160000000004</v>
      </c>
    </row>
    <row r="9423" spans="1:9" x14ac:dyDescent="0.25">
      <c r="A9423">
        <v>9422</v>
      </c>
      <c r="F9423">
        <v>22.731838999999994</v>
      </c>
      <c r="G9423">
        <v>9.8842839999999992</v>
      </c>
      <c r="H9423">
        <v>18.379517999999997</v>
      </c>
      <c r="I9423">
        <v>5.4143160000000004</v>
      </c>
    </row>
    <row r="9424" spans="1:9" x14ac:dyDescent="0.25">
      <c r="A9424">
        <v>9423</v>
      </c>
      <c r="F9424">
        <v>22.731838999999994</v>
      </c>
      <c r="G9424">
        <v>9.8842839999999992</v>
      </c>
      <c r="H9424">
        <v>18.379517999999997</v>
      </c>
      <c r="I9424">
        <v>5.4143160000000004</v>
      </c>
    </row>
    <row r="9425" spans="1:9" x14ac:dyDescent="0.25">
      <c r="A9425">
        <v>9424</v>
      </c>
      <c r="B9425">
        <v>7.1518149999999991</v>
      </c>
      <c r="C9425">
        <v>8.0585620000000002</v>
      </c>
      <c r="F9425">
        <v>22.731838999999994</v>
      </c>
      <c r="G9425">
        <v>9.8842839999999992</v>
      </c>
      <c r="H9425">
        <v>18.379517999999997</v>
      </c>
      <c r="I9425">
        <v>5.4143160000000004</v>
      </c>
    </row>
    <row r="9426" spans="1:9" x14ac:dyDescent="0.25">
      <c r="A9426">
        <v>9425</v>
      </c>
      <c r="B9426">
        <v>7.1518149999999991</v>
      </c>
      <c r="C9426">
        <v>8.0585620000000002</v>
      </c>
      <c r="F9426">
        <v>22.731838999999994</v>
      </c>
      <c r="G9426">
        <v>9.8842839999999992</v>
      </c>
      <c r="H9426">
        <v>18.379517999999997</v>
      </c>
      <c r="I9426">
        <v>5.4143160000000004</v>
      </c>
    </row>
    <row r="9427" spans="1:9" x14ac:dyDescent="0.25">
      <c r="A9427">
        <v>9426</v>
      </c>
      <c r="B9427">
        <v>7.1518149999999991</v>
      </c>
      <c r="C9427">
        <v>8.0585620000000002</v>
      </c>
      <c r="F9427">
        <v>22.731838999999994</v>
      </c>
      <c r="G9427">
        <v>9.8842839999999992</v>
      </c>
      <c r="H9427">
        <v>18.379517999999997</v>
      </c>
      <c r="I9427">
        <v>5.4143160000000004</v>
      </c>
    </row>
    <row r="9428" spans="1:9" x14ac:dyDescent="0.25">
      <c r="A9428">
        <v>9427</v>
      </c>
      <c r="B9428">
        <v>7.1518149999999991</v>
      </c>
      <c r="C9428">
        <v>8.0585620000000002</v>
      </c>
      <c r="F9428">
        <v>22.731838999999994</v>
      </c>
      <c r="G9428">
        <v>9.8842839999999992</v>
      </c>
      <c r="H9428">
        <v>18.379517999999997</v>
      </c>
      <c r="I9428">
        <v>5.4143160000000004</v>
      </c>
    </row>
    <row r="9429" spans="1:9" x14ac:dyDescent="0.25">
      <c r="A9429">
        <v>9428</v>
      </c>
      <c r="B9429">
        <v>7.1518149999999991</v>
      </c>
      <c r="C9429">
        <v>8.0585620000000002</v>
      </c>
      <c r="F9429">
        <v>22.731838999999994</v>
      </c>
      <c r="G9429">
        <v>9.8842839999999992</v>
      </c>
      <c r="H9429">
        <v>18.379517999999997</v>
      </c>
      <c r="I9429">
        <v>5.4143160000000004</v>
      </c>
    </row>
    <row r="9430" spans="1:9" x14ac:dyDescent="0.25">
      <c r="A9430">
        <v>9429</v>
      </c>
      <c r="B9430">
        <v>7.1518149999999991</v>
      </c>
      <c r="C9430">
        <v>8.0585620000000002</v>
      </c>
      <c r="F9430">
        <v>22.731838999999994</v>
      </c>
      <c r="G9430">
        <v>9.8842839999999992</v>
      </c>
      <c r="H9430">
        <v>18.379517999999997</v>
      </c>
      <c r="I9430">
        <v>5.4143160000000004</v>
      </c>
    </row>
    <row r="9431" spans="1:9" x14ac:dyDescent="0.25">
      <c r="A9431">
        <v>9430</v>
      </c>
      <c r="B9431">
        <v>7.1518149999999991</v>
      </c>
      <c r="C9431">
        <v>8.0585620000000002</v>
      </c>
      <c r="F9431">
        <v>22.731838999999994</v>
      </c>
      <c r="G9431">
        <v>9.8842839999999992</v>
      </c>
      <c r="H9431">
        <v>18.379517999999997</v>
      </c>
      <c r="I9431">
        <v>5.4143160000000004</v>
      </c>
    </row>
    <row r="9432" spans="1:9" x14ac:dyDescent="0.25">
      <c r="A9432">
        <v>9431</v>
      </c>
      <c r="B9432">
        <v>7.1518149999999991</v>
      </c>
      <c r="C9432">
        <v>8.0585620000000002</v>
      </c>
      <c r="F9432">
        <v>22.731838999999994</v>
      </c>
      <c r="G9432">
        <v>9.8842839999999992</v>
      </c>
      <c r="H9432">
        <v>18.379517999999997</v>
      </c>
      <c r="I9432">
        <v>5.4143160000000004</v>
      </c>
    </row>
    <row r="9433" spans="1:9" x14ac:dyDescent="0.25">
      <c r="A9433">
        <v>9432</v>
      </c>
      <c r="B9433">
        <v>7.1518149999999991</v>
      </c>
      <c r="C9433">
        <v>8.0585620000000002</v>
      </c>
      <c r="F9433">
        <v>22.731838999999994</v>
      </c>
      <c r="G9433">
        <v>9.8842839999999992</v>
      </c>
      <c r="H9433">
        <v>18.379517999999997</v>
      </c>
      <c r="I9433">
        <v>5.4143160000000004</v>
      </c>
    </row>
    <row r="9434" spans="1:9" x14ac:dyDescent="0.25">
      <c r="A9434">
        <v>9433</v>
      </c>
      <c r="B9434">
        <v>7.1518149999999991</v>
      </c>
      <c r="C9434">
        <v>8.0585620000000002</v>
      </c>
      <c r="H9434">
        <v>18.379517999999997</v>
      </c>
      <c r="I9434">
        <v>5.4143160000000004</v>
      </c>
    </row>
    <row r="9435" spans="1:9" x14ac:dyDescent="0.25">
      <c r="A9435">
        <v>9434</v>
      </c>
      <c r="B9435">
        <v>7.1518149999999991</v>
      </c>
      <c r="C9435">
        <v>8.0585620000000002</v>
      </c>
      <c r="H9435">
        <v>18.379517999999997</v>
      </c>
      <c r="I9435">
        <v>5.4143160000000004</v>
      </c>
    </row>
    <row r="9436" spans="1:9" x14ac:dyDescent="0.25">
      <c r="A9436">
        <v>9435</v>
      </c>
      <c r="B9436">
        <v>7.1518149999999991</v>
      </c>
      <c r="C9436">
        <v>8.0585620000000002</v>
      </c>
      <c r="H9436">
        <v>18.379517999999997</v>
      </c>
      <c r="I9436">
        <v>5.4143160000000004</v>
      </c>
    </row>
    <row r="9437" spans="1:9" x14ac:dyDescent="0.25">
      <c r="A9437">
        <v>9436</v>
      </c>
      <c r="B9437">
        <v>7.1518149999999991</v>
      </c>
      <c r="C9437">
        <v>8.0585620000000002</v>
      </c>
      <c r="H9437">
        <v>18.379517999999997</v>
      </c>
      <c r="I9437">
        <v>5.4143160000000004</v>
      </c>
    </row>
    <row r="9438" spans="1:9" x14ac:dyDescent="0.25">
      <c r="A9438">
        <v>9437</v>
      </c>
      <c r="B9438">
        <v>7.1518149999999991</v>
      </c>
      <c r="C9438">
        <v>8.0585620000000002</v>
      </c>
      <c r="H9438">
        <v>18.379517999999997</v>
      </c>
      <c r="I9438">
        <v>5.4143160000000004</v>
      </c>
    </row>
    <row r="9439" spans="1:9" x14ac:dyDescent="0.25">
      <c r="A9439">
        <v>9438</v>
      </c>
      <c r="B9439">
        <v>7.1518149999999991</v>
      </c>
      <c r="C9439">
        <v>8.0585620000000002</v>
      </c>
      <c r="H9439">
        <v>18.379517999999997</v>
      </c>
      <c r="I9439">
        <v>5.4143160000000004</v>
      </c>
    </row>
    <row r="9440" spans="1:9" x14ac:dyDescent="0.25">
      <c r="A9440">
        <v>9439</v>
      </c>
      <c r="B9440">
        <v>7.1518149999999991</v>
      </c>
      <c r="C9440">
        <v>8.0585620000000002</v>
      </c>
      <c r="H9440">
        <v>18.379517999999997</v>
      </c>
      <c r="I9440">
        <v>5.4143160000000004</v>
      </c>
    </row>
    <row r="9441" spans="1:11" x14ac:dyDescent="0.25">
      <c r="A9441">
        <v>9440</v>
      </c>
      <c r="B9441">
        <v>7.1518149999999991</v>
      </c>
      <c r="C9441">
        <v>8.0585620000000002</v>
      </c>
      <c r="H9441">
        <v>18.379517999999997</v>
      </c>
      <c r="I9441">
        <v>5.4143160000000004</v>
      </c>
    </row>
    <row r="9442" spans="1:11" x14ac:dyDescent="0.25">
      <c r="A9442">
        <v>9441</v>
      </c>
      <c r="B9442">
        <v>7.1518149999999991</v>
      </c>
      <c r="C9442">
        <v>8.0585620000000002</v>
      </c>
      <c r="H9442">
        <v>18.379517999999997</v>
      </c>
      <c r="I9442">
        <v>5.4143160000000004</v>
      </c>
    </row>
    <row r="9443" spans="1:11" x14ac:dyDescent="0.25">
      <c r="A9443">
        <v>9442</v>
      </c>
      <c r="B9443">
        <v>7.1518149999999991</v>
      </c>
      <c r="C9443">
        <v>8.0585620000000002</v>
      </c>
      <c r="H9443">
        <v>18.379517999999997</v>
      </c>
      <c r="I9443">
        <v>5.4143160000000004</v>
      </c>
    </row>
    <row r="9444" spans="1:11" x14ac:dyDescent="0.25">
      <c r="A9444">
        <v>9443</v>
      </c>
      <c r="J9444">
        <v>-8.5543960000000112</v>
      </c>
      <c r="K9444">
        <v>14.165335000000001</v>
      </c>
    </row>
    <row r="9445" spans="1:11" x14ac:dyDescent="0.25">
      <c r="A9445">
        <v>9444</v>
      </c>
    </row>
    <row r="9446" spans="1:11" x14ac:dyDescent="0.25">
      <c r="A9446">
        <v>9445</v>
      </c>
    </row>
    <row r="9447" spans="1:11" x14ac:dyDescent="0.25">
      <c r="A9447">
        <v>9446</v>
      </c>
    </row>
    <row r="9448" spans="1:11" x14ac:dyDescent="0.25">
      <c r="A9448">
        <v>9447</v>
      </c>
    </row>
    <row r="9449" spans="1:11" x14ac:dyDescent="0.25">
      <c r="A9449">
        <v>9448</v>
      </c>
    </row>
    <row r="9450" spans="1:11" x14ac:dyDescent="0.25">
      <c r="A9450">
        <v>9449</v>
      </c>
    </row>
    <row r="9451" spans="1:11" x14ac:dyDescent="0.25">
      <c r="A9451">
        <v>9450</v>
      </c>
    </row>
    <row r="9452" spans="1:11" x14ac:dyDescent="0.25">
      <c r="A9452">
        <v>9451</v>
      </c>
    </row>
    <row r="9453" spans="1:11" x14ac:dyDescent="0.25">
      <c r="A9453">
        <v>9452</v>
      </c>
    </row>
    <row r="9454" spans="1:11" x14ac:dyDescent="0.25">
      <c r="A9454">
        <v>9453</v>
      </c>
    </row>
    <row r="9455" spans="1:11" x14ac:dyDescent="0.25">
      <c r="A9455">
        <v>9454</v>
      </c>
    </row>
    <row r="9456" spans="1:11" x14ac:dyDescent="0.25">
      <c r="A9456">
        <v>9455</v>
      </c>
    </row>
    <row r="9457" spans="1:1" x14ac:dyDescent="0.25">
      <c r="A9457">
        <v>9456</v>
      </c>
    </row>
    <row r="9458" spans="1:1" x14ac:dyDescent="0.25">
      <c r="A9458">
        <v>9457</v>
      </c>
    </row>
    <row r="9459" spans="1:1" x14ac:dyDescent="0.25">
      <c r="A9459">
        <v>9458</v>
      </c>
    </row>
    <row r="9460" spans="1:1" x14ac:dyDescent="0.25">
      <c r="A9460">
        <v>9459</v>
      </c>
    </row>
    <row r="9461" spans="1:1" x14ac:dyDescent="0.25">
      <c r="A9461">
        <v>9460</v>
      </c>
    </row>
    <row r="9462" spans="1:1" x14ac:dyDescent="0.25">
      <c r="A9462">
        <v>9461</v>
      </c>
    </row>
    <row r="9463" spans="1:1" x14ac:dyDescent="0.25">
      <c r="A9463">
        <v>9462</v>
      </c>
    </row>
    <row r="9464" spans="1:1" x14ac:dyDescent="0.25">
      <c r="A9464">
        <v>9463</v>
      </c>
    </row>
    <row r="9465" spans="1:1" x14ac:dyDescent="0.25">
      <c r="A9465">
        <v>9464</v>
      </c>
    </row>
    <row r="9466" spans="1:1" x14ac:dyDescent="0.25">
      <c r="A9466">
        <v>9465</v>
      </c>
    </row>
    <row r="9467" spans="1:1" x14ac:dyDescent="0.25">
      <c r="A9467">
        <v>9466</v>
      </c>
    </row>
    <row r="9468" spans="1:1" x14ac:dyDescent="0.25">
      <c r="A9468">
        <v>9467</v>
      </c>
    </row>
    <row r="9469" spans="1:1" x14ac:dyDescent="0.25">
      <c r="A9469">
        <v>9468</v>
      </c>
    </row>
    <row r="9470" spans="1:1" x14ac:dyDescent="0.25">
      <c r="A9470">
        <v>9469</v>
      </c>
    </row>
    <row r="9471" spans="1:1" x14ac:dyDescent="0.25">
      <c r="A9471">
        <v>9470</v>
      </c>
    </row>
    <row r="9472" spans="1:1" x14ac:dyDescent="0.25">
      <c r="A9472">
        <v>9471</v>
      </c>
    </row>
    <row r="9473" spans="1:1" x14ac:dyDescent="0.25">
      <c r="A9473">
        <v>9472</v>
      </c>
    </row>
    <row r="9474" spans="1:1" x14ac:dyDescent="0.25">
      <c r="A9474">
        <v>9473</v>
      </c>
    </row>
    <row r="9475" spans="1:1" x14ac:dyDescent="0.25">
      <c r="A9475">
        <v>9474</v>
      </c>
    </row>
    <row r="9476" spans="1:1" x14ac:dyDescent="0.25">
      <c r="A9476">
        <v>9475</v>
      </c>
    </row>
    <row r="9477" spans="1:1" x14ac:dyDescent="0.25">
      <c r="A9477">
        <v>9476</v>
      </c>
    </row>
    <row r="9478" spans="1:1" x14ac:dyDescent="0.25">
      <c r="A9478">
        <v>9477</v>
      </c>
    </row>
    <row r="9479" spans="1:1" x14ac:dyDescent="0.25">
      <c r="A9479">
        <v>9478</v>
      </c>
    </row>
    <row r="9480" spans="1:1" x14ac:dyDescent="0.25">
      <c r="A9480">
        <v>9479</v>
      </c>
    </row>
    <row r="9481" spans="1:1" x14ac:dyDescent="0.25">
      <c r="A9481">
        <v>9480</v>
      </c>
    </row>
    <row r="9482" spans="1:1" x14ac:dyDescent="0.25">
      <c r="A9482">
        <v>9481</v>
      </c>
    </row>
    <row r="9483" spans="1:1" x14ac:dyDescent="0.25">
      <c r="A9483">
        <v>9482</v>
      </c>
    </row>
    <row r="9484" spans="1:1" x14ac:dyDescent="0.25">
      <c r="A9484">
        <v>9483</v>
      </c>
    </row>
    <row r="9485" spans="1:1" x14ac:dyDescent="0.25">
      <c r="A9485">
        <v>9484</v>
      </c>
    </row>
    <row r="9486" spans="1:1" x14ac:dyDescent="0.25">
      <c r="A9486">
        <v>9485</v>
      </c>
    </row>
    <row r="9487" spans="1:1" x14ac:dyDescent="0.25">
      <c r="A9487">
        <v>9486</v>
      </c>
    </row>
    <row r="9488" spans="1:1" x14ac:dyDescent="0.25">
      <c r="A9488">
        <v>9487</v>
      </c>
    </row>
    <row r="9489" spans="1:1" x14ac:dyDescent="0.25">
      <c r="A9489">
        <v>9488</v>
      </c>
    </row>
    <row r="9490" spans="1:1" x14ac:dyDescent="0.25">
      <c r="A9490">
        <v>9489</v>
      </c>
    </row>
    <row r="9491" spans="1:1" x14ac:dyDescent="0.25">
      <c r="A9491">
        <v>9490</v>
      </c>
    </row>
    <row r="9492" spans="1:1" x14ac:dyDescent="0.25">
      <c r="A9492">
        <v>9491</v>
      </c>
    </row>
    <row r="9493" spans="1:1" x14ac:dyDescent="0.25">
      <c r="A9493">
        <v>9492</v>
      </c>
    </row>
    <row r="9494" spans="1:1" x14ac:dyDescent="0.25">
      <c r="A9494">
        <v>9493</v>
      </c>
    </row>
    <row r="9495" spans="1:1" x14ac:dyDescent="0.25">
      <c r="A9495">
        <v>9494</v>
      </c>
    </row>
    <row r="9496" spans="1:1" x14ac:dyDescent="0.25">
      <c r="A9496">
        <v>9495</v>
      </c>
    </row>
    <row r="9497" spans="1:1" x14ac:dyDescent="0.25">
      <c r="A9497">
        <v>9496</v>
      </c>
    </row>
    <row r="9498" spans="1:1" x14ac:dyDescent="0.25">
      <c r="A9498">
        <v>9497</v>
      </c>
    </row>
    <row r="9499" spans="1:1" x14ac:dyDescent="0.25">
      <c r="A9499">
        <v>9498</v>
      </c>
    </row>
    <row r="9500" spans="1:1" x14ac:dyDescent="0.25">
      <c r="A9500">
        <v>9499</v>
      </c>
    </row>
    <row r="9501" spans="1:1" x14ac:dyDescent="0.25">
      <c r="A9501">
        <v>9500</v>
      </c>
    </row>
    <row r="9502" spans="1:1" x14ac:dyDescent="0.25">
      <c r="A9502">
        <v>9501</v>
      </c>
    </row>
    <row r="9503" spans="1:1" x14ac:dyDescent="0.25">
      <c r="A9503">
        <v>9502</v>
      </c>
    </row>
    <row r="9504" spans="1:1" x14ac:dyDescent="0.25">
      <c r="A9504">
        <v>9503</v>
      </c>
    </row>
    <row r="9505" spans="1:1" x14ac:dyDescent="0.25">
      <c r="A9505">
        <v>9504</v>
      </c>
    </row>
    <row r="9506" spans="1:1" x14ac:dyDescent="0.25">
      <c r="A9506">
        <v>9505</v>
      </c>
    </row>
    <row r="9507" spans="1:1" x14ac:dyDescent="0.25">
      <c r="A9507">
        <v>9506</v>
      </c>
    </row>
    <row r="9508" spans="1:1" x14ac:dyDescent="0.25">
      <c r="A9508">
        <v>9507</v>
      </c>
    </row>
    <row r="9509" spans="1:1" x14ac:dyDescent="0.25">
      <c r="A9509">
        <v>9508</v>
      </c>
    </row>
    <row r="9510" spans="1:1" x14ac:dyDescent="0.25">
      <c r="A9510">
        <v>9509</v>
      </c>
    </row>
    <row r="9511" spans="1:1" x14ac:dyDescent="0.25">
      <c r="A9511">
        <v>9510</v>
      </c>
    </row>
    <row r="9512" spans="1:1" x14ac:dyDescent="0.25">
      <c r="A9512">
        <v>9511</v>
      </c>
    </row>
    <row r="9513" spans="1:1" x14ac:dyDescent="0.25">
      <c r="A9513">
        <v>9512</v>
      </c>
    </row>
    <row r="9514" spans="1:1" x14ac:dyDescent="0.25">
      <c r="A9514">
        <v>9513</v>
      </c>
    </row>
    <row r="9515" spans="1:1" x14ac:dyDescent="0.25">
      <c r="A9515">
        <v>9514</v>
      </c>
    </row>
    <row r="9516" spans="1:1" x14ac:dyDescent="0.25">
      <c r="A9516">
        <v>9515</v>
      </c>
    </row>
    <row r="9517" spans="1:1" x14ac:dyDescent="0.25">
      <c r="A9517">
        <v>9516</v>
      </c>
    </row>
    <row r="9518" spans="1:1" x14ac:dyDescent="0.25">
      <c r="A9518">
        <v>9517</v>
      </c>
    </row>
    <row r="9519" spans="1:1" x14ac:dyDescent="0.25">
      <c r="A9519">
        <v>9518</v>
      </c>
    </row>
    <row r="9520" spans="1:1" x14ac:dyDescent="0.25">
      <c r="A9520">
        <v>9519</v>
      </c>
    </row>
    <row r="9521" spans="1:1" x14ac:dyDescent="0.25">
      <c r="A9521">
        <v>9520</v>
      </c>
    </row>
    <row r="9522" spans="1:1" x14ac:dyDescent="0.25">
      <c r="A9522">
        <v>9521</v>
      </c>
    </row>
    <row r="9523" spans="1:1" x14ac:dyDescent="0.25">
      <c r="A9523">
        <v>9522</v>
      </c>
    </row>
    <row r="9524" spans="1:1" x14ac:dyDescent="0.25">
      <c r="A9524">
        <v>9523</v>
      </c>
    </row>
    <row r="9525" spans="1:1" x14ac:dyDescent="0.25">
      <c r="A9525">
        <v>9524</v>
      </c>
    </row>
    <row r="9526" spans="1:1" x14ac:dyDescent="0.25">
      <c r="A9526">
        <v>9525</v>
      </c>
    </row>
    <row r="9527" spans="1:1" x14ac:dyDescent="0.25">
      <c r="A9527">
        <v>9526</v>
      </c>
    </row>
    <row r="9528" spans="1:1" x14ac:dyDescent="0.25">
      <c r="A9528">
        <v>9527</v>
      </c>
    </row>
    <row r="9529" spans="1:1" x14ac:dyDescent="0.25">
      <c r="A9529">
        <v>9528</v>
      </c>
    </row>
    <row r="9530" spans="1:1" x14ac:dyDescent="0.25">
      <c r="A9530">
        <v>9529</v>
      </c>
    </row>
    <row r="9531" spans="1:1" x14ac:dyDescent="0.25">
      <c r="A9531">
        <v>9530</v>
      </c>
    </row>
    <row r="9532" spans="1:1" x14ac:dyDescent="0.25">
      <c r="A9532">
        <v>9531</v>
      </c>
    </row>
    <row r="9533" spans="1:1" x14ac:dyDescent="0.25">
      <c r="A9533">
        <v>9532</v>
      </c>
    </row>
    <row r="9534" spans="1:1" x14ac:dyDescent="0.25">
      <c r="A9534">
        <v>9533</v>
      </c>
    </row>
    <row r="9535" spans="1:1" x14ac:dyDescent="0.25">
      <c r="A9535">
        <v>9534</v>
      </c>
    </row>
    <row r="9536" spans="1:1" x14ac:dyDescent="0.25">
      <c r="A9536">
        <v>9535</v>
      </c>
    </row>
    <row r="9537" spans="1:1" x14ac:dyDescent="0.25">
      <c r="A9537">
        <v>9536</v>
      </c>
    </row>
    <row r="9538" spans="1:1" x14ac:dyDescent="0.25">
      <c r="A9538">
        <v>9537</v>
      </c>
    </row>
    <row r="9539" spans="1:1" x14ac:dyDescent="0.25">
      <c r="A9539">
        <v>9538</v>
      </c>
    </row>
    <row r="9540" spans="1:1" x14ac:dyDescent="0.25">
      <c r="A9540">
        <v>9539</v>
      </c>
    </row>
    <row r="9541" spans="1:1" x14ac:dyDescent="0.25">
      <c r="A9541">
        <v>9540</v>
      </c>
    </row>
    <row r="9542" spans="1:1" x14ac:dyDescent="0.25">
      <c r="A9542">
        <v>9541</v>
      </c>
    </row>
    <row r="9543" spans="1:1" x14ac:dyDescent="0.25">
      <c r="A9543">
        <v>9542</v>
      </c>
    </row>
    <row r="9544" spans="1:1" x14ac:dyDescent="0.25">
      <c r="A9544">
        <v>9543</v>
      </c>
    </row>
    <row r="9545" spans="1:1" x14ac:dyDescent="0.25">
      <c r="A9545">
        <v>9544</v>
      </c>
    </row>
    <row r="9546" spans="1:1" x14ac:dyDescent="0.25">
      <c r="A9546">
        <v>9545</v>
      </c>
    </row>
    <row r="9547" spans="1:1" x14ac:dyDescent="0.25">
      <c r="A9547">
        <v>9546</v>
      </c>
    </row>
    <row r="9548" spans="1:1" x14ac:dyDescent="0.25">
      <c r="A9548">
        <v>9547</v>
      </c>
    </row>
    <row r="9549" spans="1:1" x14ac:dyDescent="0.25">
      <c r="A9549">
        <v>9548</v>
      </c>
    </row>
    <row r="9550" spans="1:1" x14ac:dyDescent="0.25">
      <c r="A9550">
        <v>9549</v>
      </c>
    </row>
    <row r="9551" spans="1:1" x14ac:dyDescent="0.25">
      <c r="A9551">
        <v>9550</v>
      </c>
    </row>
    <row r="9552" spans="1:1" x14ac:dyDescent="0.25">
      <c r="A9552">
        <v>9551</v>
      </c>
    </row>
    <row r="9553" spans="1:1" x14ac:dyDescent="0.25">
      <c r="A9553">
        <v>9552</v>
      </c>
    </row>
    <row r="9554" spans="1:1" x14ac:dyDescent="0.25">
      <c r="A9554">
        <v>9553</v>
      </c>
    </row>
    <row r="9555" spans="1:1" x14ac:dyDescent="0.25">
      <c r="A9555">
        <v>9554</v>
      </c>
    </row>
    <row r="9556" spans="1:1" x14ac:dyDescent="0.25">
      <c r="A9556">
        <v>9555</v>
      </c>
    </row>
    <row r="9557" spans="1:1" x14ac:dyDescent="0.25">
      <c r="A9557">
        <v>9556</v>
      </c>
    </row>
    <row r="9558" spans="1:1" x14ac:dyDescent="0.25">
      <c r="A9558">
        <v>9557</v>
      </c>
    </row>
    <row r="9559" spans="1:1" x14ac:dyDescent="0.25">
      <c r="A9559">
        <v>9558</v>
      </c>
    </row>
    <row r="9560" spans="1:1" x14ac:dyDescent="0.25">
      <c r="A9560">
        <v>9559</v>
      </c>
    </row>
    <row r="9561" spans="1:1" x14ac:dyDescent="0.25">
      <c r="A9561">
        <v>9560</v>
      </c>
    </row>
    <row r="9562" spans="1:1" x14ac:dyDescent="0.25">
      <c r="A9562">
        <v>9561</v>
      </c>
    </row>
    <row r="9563" spans="1:1" x14ac:dyDescent="0.25">
      <c r="A9563">
        <v>9562</v>
      </c>
    </row>
    <row r="9564" spans="1:1" x14ac:dyDescent="0.25">
      <c r="A9564">
        <v>9563</v>
      </c>
    </row>
    <row r="9565" spans="1:1" x14ac:dyDescent="0.25">
      <c r="A9565">
        <v>9564</v>
      </c>
    </row>
    <row r="9566" spans="1:1" x14ac:dyDescent="0.25">
      <c r="A9566">
        <v>9565</v>
      </c>
    </row>
    <row r="9567" spans="1:1" x14ac:dyDescent="0.25">
      <c r="A9567">
        <v>9566</v>
      </c>
    </row>
    <row r="9568" spans="1:1" x14ac:dyDescent="0.25">
      <c r="A9568">
        <v>9567</v>
      </c>
    </row>
    <row r="9569" spans="1:1" x14ac:dyDescent="0.25">
      <c r="A9569">
        <v>9568</v>
      </c>
    </row>
    <row r="9570" spans="1:1" x14ac:dyDescent="0.25">
      <c r="A9570">
        <v>9569</v>
      </c>
    </row>
    <row r="9571" spans="1:1" x14ac:dyDescent="0.25">
      <c r="A9571">
        <v>9570</v>
      </c>
    </row>
    <row r="9572" spans="1:1" x14ac:dyDescent="0.25">
      <c r="A9572">
        <v>9571</v>
      </c>
    </row>
    <row r="9573" spans="1:1" x14ac:dyDescent="0.25">
      <c r="A9573">
        <v>9572</v>
      </c>
    </row>
    <row r="9574" spans="1:1" x14ac:dyDescent="0.25">
      <c r="A9574">
        <v>9573</v>
      </c>
    </row>
    <row r="9575" spans="1:1" x14ac:dyDescent="0.25">
      <c r="A9575">
        <v>9574</v>
      </c>
    </row>
    <row r="9576" spans="1:1" x14ac:dyDescent="0.25">
      <c r="A9576">
        <v>9575</v>
      </c>
    </row>
    <row r="9577" spans="1:1" x14ac:dyDescent="0.25">
      <c r="A9577">
        <v>9576</v>
      </c>
    </row>
    <row r="9578" spans="1:1" x14ac:dyDescent="0.25">
      <c r="A9578">
        <v>9577</v>
      </c>
    </row>
    <row r="9579" spans="1:1" x14ac:dyDescent="0.25">
      <c r="A9579">
        <v>9578</v>
      </c>
    </row>
    <row r="9580" spans="1:1" x14ac:dyDescent="0.25">
      <c r="A9580">
        <v>9579</v>
      </c>
    </row>
    <row r="9581" spans="1:1" x14ac:dyDescent="0.25">
      <c r="A9581">
        <v>9580</v>
      </c>
    </row>
    <row r="9582" spans="1:1" x14ac:dyDescent="0.25">
      <c r="A9582">
        <v>9581</v>
      </c>
    </row>
    <row r="9583" spans="1:1" x14ac:dyDescent="0.25">
      <c r="A9583">
        <v>9582</v>
      </c>
    </row>
    <row r="9584" spans="1:1" x14ac:dyDescent="0.25">
      <c r="A9584">
        <v>9583</v>
      </c>
    </row>
    <row r="9585" spans="1:1" x14ac:dyDescent="0.25">
      <c r="A9585">
        <v>9584</v>
      </c>
    </row>
    <row r="9586" spans="1:1" x14ac:dyDescent="0.25">
      <c r="A9586">
        <v>9585</v>
      </c>
    </row>
    <row r="9587" spans="1:1" x14ac:dyDescent="0.25">
      <c r="A9587">
        <v>9586</v>
      </c>
    </row>
    <row r="9588" spans="1:1" x14ac:dyDescent="0.25">
      <c r="A9588">
        <v>9587</v>
      </c>
    </row>
    <row r="9589" spans="1:1" x14ac:dyDescent="0.25">
      <c r="A9589">
        <v>9588</v>
      </c>
    </row>
    <row r="9590" spans="1:1" x14ac:dyDescent="0.25">
      <c r="A9590">
        <v>9589</v>
      </c>
    </row>
    <row r="9591" spans="1:1" x14ac:dyDescent="0.25">
      <c r="A9591">
        <v>9590</v>
      </c>
    </row>
    <row r="9592" spans="1:1" x14ac:dyDescent="0.25">
      <c r="A9592">
        <v>9591</v>
      </c>
    </row>
    <row r="9593" spans="1:1" x14ac:dyDescent="0.25">
      <c r="A9593">
        <v>9592</v>
      </c>
    </row>
    <row r="9594" spans="1:1" x14ac:dyDescent="0.25">
      <c r="A9594">
        <v>9593</v>
      </c>
    </row>
    <row r="9595" spans="1:1" x14ac:dyDescent="0.25">
      <c r="A9595">
        <v>9594</v>
      </c>
    </row>
    <row r="9596" spans="1:1" x14ac:dyDescent="0.25">
      <c r="A9596">
        <v>9595</v>
      </c>
    </row>
    <row r="9597" spans="1:1" x14ac:dyDescent="0.25">
      <c r="A9597">
        <v>9596</v>
      </c>
    </row>
    <row r="9598" spans="1:1" x14ac:dyDescent="0.25">
      <c r="A9598">
        <v>9597</v>
      </c>
    </row>
    <row r="9599" spans="1:1" x14ac:dyDescent="0.25">
      <c r="A9599">
        <v>9598</v>
      </c>
    </row>
    <row r="9600" spans="1:1" x14ac:dyDescent="0.25">
      <c r="A9600">
        <v>9599</v>
      </c>
    </row>
    <row r="9601" spans="1:1" x14ac:dyDescent="0.25">
      <c r="A9601">
        <v>9600</v>
      </c>
    </row>
    <row r="9602" spans="1:1" x14ac:dyDescent="0.25">
      <c r="A9602">
        <v>9601</v>
      </c>
    </row>
    <row r="9603" spans="1:1" x14ac:dyDescent="0.25">
      <c r="A9603">
        <v>9602</v>
      </c>
    </row>
    <row r="9604" spans="1:1" x14ac:dyDescent="0.25">
      <c r="A9604">
        <v>9603</v>
      </c>
    </row>
    <row r="9605" spans="1:1" x14ac:dyDescent="0.25">
      <c r="A9605">
        <v>9604</v>
      </c>
    </row>
    <row r="9606" spans="1:1" x14ac:dyDescent="0.25">
      <c r="A9606">
        <v>9605</v>
      </c>
    </row>
    <row r="9607" spans="1:1" x14ac:dyDescent="0.25">
      <c r="A9607">
        <v>9606</v>
      </c>
    </row>
    <row r="9608" spans="1:1" x14ac:dyDescent="0.25">
      <c r="A9608">
        <v>9607</v>
      </c>
    </row>
    <row r="9609" spans="1:1" x14ac:dyDescent="0.25">
      <c r="A9609">
        <v>9608</v>
      </c>
    </row>
    <row r="9610" spans="1:1" x14ac:dyDescent="0.25">
      <c r="A9610">
        <v>9609</v>
      </c>
    </row>
    <row r="9611" spans="1:1" x14ac:dyDescent="0.25">
      <c r="A9611">
        <v>9610</v>
      </c>
    </row>
    <row r="9612" spans="1:1" x14ac:dyDescent="0.25">
      <c r="A9612">
        <v>9611</v>
      </c>
    </row>
    <row r="9613" spans="1:1" x14ac:dyDescent="0.25">
      <c r="A9613">
        <v>9612</v>
      </c>
    </row>
    <row r="9614" spans="1:1" x14ac:dyDescent="0.25">
      <c r="A9614">
        <v>9613</v>
      </c>
    </row>
    <row r="9615" spans="1:1" x14ac:dyDescent="0.25">
      <c r="A9615">
        <v>9614</v>
      </c>
    </row>
    <row r="9616" spans="1:1" x14ac:dyDescent="0.25">
      <c r="A9616">
        <v>9615</v>
      </c>
    </row>
    <row r="9617" spans="1:1" x14ac:dyDescent="0.25">
      <c r="A9617">
        <v>9616</v>
      </c>
    </row>
    <row r="9618" spans="1:1" x14ac:dyDescent="0.25">
      <c r="A9618">
        <v>9617</v>
      </c>
    </row>
    <row r="9619" spans="1:1" x14ac:dyDescent="0.25">
      <c r="A9619">
        <v>9618</v>
      </c>
    </row>
    <row r="9620" spans="1:1" x14ac:dyDescent="0.25">
      <c r="A9620">
        <v>9619</v>
      </c>
    </row>
    <row r="9621" spans="1:1" x14ac:dyDescent="0.25">
      <c r="A9621">
        <v>9620</v>
      </c>
    </row>
    <row r="9622" spans="1:1" x14ac:dyDescent="0.25">
      <c r="A9622">
        <v>9621</v>
      </c>
    </row>
    <row r="9623" spans="1:1" x14ac:dyDescent="0.25">
      <c r="A9623">
        <v>9622</v>
      </c>
    </row>
    <row r="9624" spans="1:1" x14ac:dyDescent="0.25">
      <c r="A9624">
        <v>9623</v>
      </c>
    </row>
    <row r="9625" spans="1:1" x14ac:dyDescent="0.25">
      <c r="A9625">
        <v>9624</v>
      </c>
    </row>
    <row r="9626" spans="1:1" x14ac:dyDescent="0.25">
      <c r="A9626">
        <v>9625</v>
      </c>
    </row>
    <row r="9627" spans="1:1" x14ac:dyDescent="0.25">
      <c r="A9627">
        <v>9626</v>
      </c>
    </row>
    <row r="9628" spans="1:1" x14ac:dyDescent="0.25">
      <c r="A9628">
        <v>9627</v>
      </c>
    </row>
    <row r="9629" spans="1:1" x14ac:dyDescent="0.25">
      <c r="A9629">
        <v>9628</v>
      </c>
    </row>
    <row r="9630" spans="1:1" x14ac:dyDescent="0.25">
      <c r="A9630">
        <v>9629</v>
      </c>
    </row>
    <row r="9631" spans="1:1" x14ac:dyDescent="0.25">
      <c r="A9631">
        <v>9630</v>
      </c>
    </row>
    <row r="9632" spans="1:1" x14ac:dyDescent="0.25">
      <c r="A9632">
        <v>9631</v>
      </c>
    </row>
    <row r="9633" spans="1:1" x14ac:dyDescent="0.25">
      <c r="A9633">
        <v>9632</v>
      </c>
    </row>
    <row r="9634" spans="1:1" x14ac:dyDescent="0.25">
      <c r="A9634">
        <v>9633</v>
      </c>
    </row>
    <row r="9635" spans="1:1" x14ac:dyDescent="0.25">
      <c r="A9635">
        <v>9634</v>
      </c>
    </row>
    <row r="9636" spans="1:1" x14ac:dyDescent="0.25">
      <c r="A9636">
        <v>9635</v>
      </c>
    </row>
    <row r="9637" spans="1:1" x14ac:dyDescent="0.25">
      <c r="A9637">
        <v>9636</v>
      </c>
    </row>
    <row r="9638" spans="1:1" x14ac:dyDescent="0.25">
      <c r="A9638">
        <v>9637</v>
      </c>
    </row>
    <row r="9639" spans="1:1" x14ac:dyDescent="0.25">
      <c r="A9639">
        <v>9638</v>
      </c>
    </row>
    <row r="9640" spans="1:1" x14ac:dyDescent="0.25">
      <c r="A9640">
        <v>9639</v>
      </c>
    </row>
    <row r="9641" spans="1:1" x14ac:dyDescent="0.25">
      <c r="A9641">
        <v>9640</v>
      </c>
    </row>
    <row r="9642" spans="1:1" x14ac:dyDescent="0.25">
      <c r="A9642">
        <v>9641</v>
      </c>
    </row>
    <row r="9643" spans="1:1" x14ac:dyDescent="0.25">
      <c r="A9643">
        <v>9642</v>
      </c>
    </row>
    <row r="9644" spans="1:1" x14ac:dyDescent="0.25">
      <c r="A9644">
        <v>9643</v>
      </c>
    </row>
    <row r="9645" spans="1:1" x14ac:dyDescent="0.25">
      <c r="A9645">
        <v>9644</v>
      </c>
    </row>
    <row r="9646" spans="1:1" x14ac:dyDescent="0.25">
      <c r="A9646">
        <v>9645</v>
      </c>
    </row>
    <row r="9647" spans="1:1" x14ac:dyDescent="0.25">
      <c r="A9647">
        <v>9646</v>
      </c>
    </row>
    <row r="9648" spans="1:1" x14ac:dyDescent="0.25">
      <c r="A9648">
        <v>9647</v>
      </c>
    </row>
    <row r="9649" spans="1:1" x14ac:dyDescent="0.25">
      <c r="A9649">
        <v>9648</v>
      </c>
    </row>
    <row r="9650" spans="1:1" x14ac:dyDescent="0.25">
      <c r="A9650">
        <v>9649</v>
      </c>
    </row>
    <row r="9651" spans="1:1" x14ac:dyDescent="0.25">
      <c r="A9651">
        <v>9650</v>
      </c>
    </row>
    <row r="9652" spans="1:1" x14ac:dyDescent="0.25">
      <c r="A9652">
        <v>9651</v>
      </c>
    </row>
    <row r="9653" spans="1:1" x14ac:dyDescent="0.25">
      <c r="A9653">
        <v>9652</v>
      </c>
    </row>
    <row r="9654" spans="1:1" x14ac:dyDescent="0.25">
      <c r="A9654">
        <v>9653</v>
      </c>
    </row>
    <row r="9655" spans="1:1" x14ac:dyDescent="0.25">
      <c r="A9655">
        <v>9654</v>
      </c>
    </row>
    <row r="9656" spans="1:1" x14ac:dyDescent="0.25">
      <c r="A9656">
        <v>9655</v>
      </c>
    </row>
    <row r="9657" spans="1:1" x14ac:dyDescent="0.25">
      <c r="A9657">
        <v>9656</v>
      </c>
    </row>
    <row r="9658" spans="1:1" x14ac:dyDescent="0.25">
      <c r="A9658">
        <v>9657</v>
      </c>
    </row>
    <row r="9659" spans="1:1" x14ac:dyDescent="0.25">
      <c r="A9659">
        <v>9658</v>
      </c>
    </row>
    <row r="9660" spans="1:1" x14ac:dyDescent="0.25">
      <c r="A9660">
        <v>9659</v>
      </c>
    </row>
    <row r="9661" spans="1:1" x14ac:dyDescent="0.25">
      <c r="A9661">
        <v>9660</v>
      </c>
    </row>
    <row r="9662" spans="1:1" x14ac:dyDescent="0.25">
      <c r="A9662">
        <v>9661</v>
      </c>
    </row>
    <row r="9663" spans="1:1" x14ac:dyDescent="0.25">
      <c r="A9663">
        <v>9662</v>
      </c>
    </row>
    <row r="9664" spans="1:1" x14ac:dyDescent="0.25">
      <c r="A9664">
        <v>9663</v>
      </c>
    </row>
    <row r="9665" spans="1:1" x14ac:dyDescent="0.25">
      <c r="A9665">
        <v>9664</v>
      </c>
    </row>
    <row r="9666" spans="1:1" x14ac:dyDescent="0.25">
      <c r="A9666">
        <v>9665</v>
      </c>
    </row>
    <row r="9667" spans="1:1" x14ac:dyDescent="0.25">
      <c r="A9667">
        <v>9666</v>
      </c>
    </row>
    <row r="9668" spans="1:1" x14ac:dyDescent="0.25">
      <c r="A9668">
        <v>9667</v>
      </c>
    </row>
    <row r="9669" spans="1:1" x14ac:dyDescent="0.25">
      <c r="A9669">
        <v>9668</v>
      </c>
    </row>
    <row r="9670" spans="1:1" x14ac:dyDescent="0.25">
      <c r="A9670">
        <v>9669</v>
      </c>
    </row>
    <row r="9671" spans="1:1" x14ac:dyDescent="0.25">
      <c r="A9671">
        <v>9670</v>
      </c>
    </row>
    <row r="9672" spans="1:1" x14ac:dyDescent="0.25">
      <c r="A9672">
        <v>9671</v>
      </c>
    </row>
    <row r="9673" spans="1:1" x14ac:dyDescent="0.25">
      <c r="A9673">
        <v>9672</v>
      </c>
    </row>
    <row r="9674" spans="1:1" x14ac:dyDescent="0.25">
      <c r="A9674">
        <v>9673</v>
      </c>
    </row>
    <row r="9675" spans="1:1" x14ac:dyDescent="0.25">
      <c r="A9675">
        <v>9674</v>
      </c>
    </row>
    <row r="9676" spans="1:1" x14ac:dyDescent="0.25">
      <c r="A9676">
        <v>9675</v>
      </c>
    </row>
    <row r="9677" spans="1:1" x14ac:dyDescent="0.25">
      <c r="A9677">
        <v>9676</v>
      </c>
    </row>
    <row r="9678" spans="1:1" x14ac:dyDescent="0.25">
      <c r="A9678">
        <v>9677</v>
      </c>
    </row>
    <row r="9679" spans="1:1" x14ac:dyDescent="0.25">
      <c r="A9679">
        <v>9678</v>
      </c>
    </row>
    <row r="9680" spans="1:1" x14ac:dyDescent="0.25">
      <c r="A9680">
        <v>9679</v>
      </c>
    </row>
    <row r="9681" spans="1:1" x14ac:dyDescent="0.25">
      <c r="A9681">
        <v>9680</v>
      </c>
    </row>
    <row r="9682" spans="1:1" x14ac:dyDescent="0.25">
      <c r="A9682">
        <v>9681</v>
      </c>
    </row>
    <row r="9683" spans="1:1" x14ac:dyDescent="0.25">
      <c r="A9683">
        <v>9682</v>
      </c>
    </row>
    <row r="9684" spans="1:1" x14ac:dyDescent="0.25">
      <c r="A9684">
        <v>9683</v>
      </c>
    </row>
    <row r="9685" spans="1:1" x14ac:dyDescent="0.25">
      <c r="A9685">
        <v>9684</v>
      </c>
    </row>
    <row r="9686" spans="1:1" x14ac:dyDescent="0.25">
      <c r="A9686">
        <v>9685</v>
      </c>
    </row>
    <row r="9687" spans="1:1" x14ac:dyDescent="0.25">
      <c r="A9687">
        <v>9686</v>
      </c>
    </row>
    <row r="9688" spans="1:1" x14ac:dyDescent="0.25">
      <c r="A9688">
        <v>9687</v>
      </c>
    </row>
    <row r="9689" spans="1:1" x14ac:dyDescent="0.25">
      <c r="A9689">
        <v>9688</v>
      </c>
    </row>
    <row r="9690" spans="1:1" x14ac:dyDescent="0.25">
      <c r="A9690">
        <v>9689</v>
      </c>
    </row>
    <row r="9691" spans="1:1" x14ac:dyDescent="0.25">
      <c r="A9691">
        <v>9690</v>
      </c>
    </row>
    <row r="9692" spans="1:1" x14ac:dyDescent="0.25">
      <c r="A9692">
        <v>9691</v>
      </c>
    </row>
    <row r="9693" spans="1:1" x14ac:dyDescent="0.25">
      <c r="A9693">
        <v>9692</v>
      </c>
    </row>
    <row r="9694" spans="1:1" x14ac:dyDescent="0.25">
      <c r="A9694">
        <v>9693</v>
      </c>
    </row>
    <row r="9695" spans="1:1" x14ac:dyDescent="0.25">
      <c r="A9695">
        <v>9694</v>
      </c>
    </row>
    <row r="9696" spans="1:1" x14ac:dyDescent="0.25">
      <c r="A9696">
        <v>9695</v>
      </c>
    </row>
    <row r="9697" spans="1:1" x14ac:dyDescent="0.25">
      <c r="A9697">
        <v>9696</v>
      </c>
    </row>
    <row r="9698" spans="1:1" x14ac:dyDescent="0.25">
      <c r="A9698">
        <v>9697</v>
      </c>
    </row>
    <row r="9699" spans="1:1" x14ac:dyDescent="0.25">
      <c r="A9699">
        <v>9698</v>
      </c>
    </row>
    <row r="9700" spans="1:1" x14ac:dyDescent="0.25">
      <c r="A9700">
        <v>9699</v>
      </c>
    </row>
    <row r="9701" spans="1:1" x14ac:dyDescent="0.25">
      <c r="A9701">
        <v>9700</v>
      </c>
    </row>
    <row r="9702" spans="1:1" x14ac:dyDescent="0.25">
      <c r="A9702">
        <v>9701</v>
      </c>
    </row>
    <row r="9703" spans="1:1" x14ac:dyDescent="0.25">
      <c r="A9703">
        <v>9702</v>
      </c>
    </row>
    <row r="9704" spans="1:1" x14ac:dyDescent="0.25">
      <c r="A9704">
        <v>9703</v>
      </c>
    </row>
    <row r="9705" spans="1:1" x14ac:dyDescent="0.25">
      <c r="A9705">
        <v>9704</v>
      </c>
    </row>
    <row r="9706" spans="1:1" x14ac:dyDescent="0.25">
      <c r="A9706">
        <v>9705</v>
      </c>
    </row>
    <row r="9707" spans="1:1" x14ac:dyDescent="0.25">
      <c r="A9707">
        <v>9706</v>
      </c>
    </row>
    <row r="9708" spans="1:1" x14ac:dyDescent="0.25">
      <c r="A9708">
        <v>9707</v>
      </c>
    </row>
    <row r="9709" spans="1:1" x14ac:dyDescent="0.25">
      <c r="A9709">
        <v>9708</v>
      </c>
    </row>
    <row r="9710" spans="1:1" x14ac:dyDescent="0.25">
      <c r="A9710">
        <v>9709</v>
      </c>
    </row>
    <row r="9711" spans="1:1" x14ac:dyDescent="0.25">
      <c r="A9711">
        <v>9710</v>
      </c>
    </row>
    <row r="9712" spans="1:1" x14ac:dyDescent="0.25">
      <c r="A9712">
        <v>9711</v>
      </c>
    </row>
    <row r="9713" spans="1:1" x14ac:dyDescent="0.25">
      <c r="A9713">
        <v>9712</v>
      </c>
    </row>
    <row r="9714" spans="1:1" x14ac:dyDescent="0.25">
      <c r="A9714">
        <v>9713</v>
      </c>
    </row>
    <row r="9715" spans="1:1" x14ac:dyDescent="0.25">
      <c r="A9715">
        <v>9714</v>
      </c>
    </row>
    <row r="9716" spans="1:1" x14ac:dyDescent="0.25">
      <c r="A9716">
        <v>9715</v>
      </c>
    </row>
    <row r="9717" spans="1:1" x14ac:dyDescent="0.25">
      <c r="A9717">
        <v>9716</v>
      </c>
    </row>
    <row r="9718" spans="1:1" x14ac:dyDescent="0.25">
      <c r="A9718">
        <v>9717</v>
      </c>
    </row>
    <row r="9719" spans="1:1" x14ac:dyDescent="0.25">
      <c r="A9719">
        <v>9718</v>
      </c>
    </row>
    <row r="9720" spans="1:1" x14ac:dyDescent="0.25">
      <c r="A9720">
        <v>9719</v>
      </c>
    </row>
    <row r="9721" spans="1:1" x14ac:dyDescent="0.25">
      <c r="A9721">
        <v>9720</v>
      </c>
    </row>
    <row r="9722" spans="1:1" x14ac:dyDescent="0.25">
      <c r="A9722">
        <v>9721</v>
      </c>
    </row>
    <row r="9723" spans="1:1" x14ac:dyDescent="0.25">
      <c r="A9723">
        <v>9722</v>
      </c>
    </row>
    <row r="9724" spans="1:1" x14ac:dyDescent="0.25">
      <c r="A9724">
        <v>9723</v>
      </c>
    </row>
    <row r="9725" spans="1:1" x14ac:dyDescent="0.25">
      <c r="A9725">
        <v>9724</v>
      </c>
    </row>
    <row r="9726" spans="1:1" x14ac:dyDescent="0.25">
      <c r="A9726">
        <v>9725</v>
      </c>
    </row>
    <row r="9727" spans="1:1" x14ac:dyDescent="0.25">
      <c r="A9727">
        <v>9726</v>
      </c>
    </row>
    <row r="9728" spans="1:1" x14ac:dyDescent="0.25">
      <c r="A9728">
        <v>9727</v>
      </c>
    </row>
    <row r="9729" spans="1:1" x14ac:dyDescent="0.25">
      <c r="A9729">
        <v>9728</v>
      </c>
    </row>
    <row r="9730" spans="1:1" x14ac:dyDescent="0.25">
      <c r="A9730">
        <v>9729</v>
      </c>
    </row>
    <row r="9731" spans="1:1" x14ac:dyDescent="0.25">
      <c r="A9731">
        <v>9730</v>
      </c>
    </row>
    <row r="9732" spans="1:1" x14ac:dyDescent="0.25">
      <c r="A9732">
        <v>9731</v>
      </c>
    </row>
    <row r="9733" spans="1:1" x14ac:dyDescent="0.25">
      <c r="A9733">
        <v>9732</v>
      </c>
    </row>
    <row r="9734" spans="1:1" x14ac:dyDescent="0.25">
      <c r="A9734">
        <v>9733</v>
      </c>
    </row>
    <row r="9735" spans="1:1" x14ac:dyDescent="0.25">
      <c r="A9735">
        <v>9734</v>
      </c>
    </row>
    <row r="9736" spans="1:1" x14ac:dyDescent="0.25">
      <c r="A9736">
        <v>9735</v>
      </c>
    </row>
    <row r="9737" spans="1:1" x14ac:dyDescent="0.25">
      <c r="A9737">
        <v>9736</v>
      </c>
    </row>
    <row r="9738" spans="1:1" x14ac:dyDescent="0.25">
      <c r="A9738">
        <v>9737</v>
      </c>
    </row>
    <row r="9739" spans="1:1" x14ac:dyDescent="0.25">
      <c r="A9739">
        <v>9738</v>
      </c>
    </row>
    <row r="9740" spans="1:1" x14ac:dyDescent="0.25">
      <c r="A9740">
        <v>9739</v>
      </c>
    </row>
    <row r="9741" spans="1:1" x14ac:dyDescent="0.25">
      <c r="A9741">
        <v>9740</v>
      </c>
    </row>
    <row r="9742" spans="1:1" x14ac:dyDescent="0.25">
      <c r="A9742">
        <v>9741</v>
      </c>
    </row>
    <row r="9743" spans="1:1" x14ac:dyDescent="0.25">
      <c r="A9743">
        <v>9742</v>
      </c>
    </row>
    <row r="9744" spans="1:1" x14ac:dyDescent="0.25">
      <c r="A9744">
        <v>9743</v>
      </c>
    </row>
    <row r="9745" spans="1:1" x14ac:dyDescent="0.25">
      <c r="A9745">
        <v>9744</v>
      </c>
    </row>
    <row r="9746" spans="1:1" x14ac:dyDescent="0.25">
      <c r="A9746">
        <v>9745</v>
      </c>
    </row>
    <row r="9747" spans="1:1" x14ac:dyDescent="0.25">
      <c r="A9747">
        <v>9746</v>
      </c>
    </row>
    <row r="9748" spans="1:1" x14ac:dyDescent="0.25">
      <c r="A9748">
        <v>9747</v>
      </c>
    </row>
    <row r="9749" spans="1:1" x14ac:dyDescent="0.25">
      <c r="A9749">
        <v>9748</v>
      </c>
    </row>
    <row r="9750" spans="1:1" x14ac:dyDescent="0.25">
      <c r="A9750">
        <v>9749</v>
      </c>
    </row>
    <row r="9751" spans="1:1" x14ac:dyDescent="0.25">
      <c r="A9751">
        <v>9750</v>
      </c>
    </row>
    <row r="9752" spans="1:1" x14ac:dyDescent="0.25">
      <c r="A9752">
        <v>9751</v>
      </c>
    </row>
    <row r="9753" spans="1:1" x14ac:dyDescent="0.25">
      <c r="A9753">
        <v>9752</v>
      </c>
    </row>
    <row r="9754" spans="1:1" x14ac:dyDescent="0.25">
      <c r="A9754">
        <v>9753</v>
      </c>
    </row>
    <row r="9755" spans="1:1" x14ac:dyDescent="0.25">
      <c r="A9755">
        <v>9754</v>
      </c>
    </row>
    <row r="9756" spans="1:1" x14ac:dyDescent="0.25">
      <c r="A9756">
        <v>9755</v>
      </c>
    </row>
    <row r="9757" spans="1:1" x14ac:dyDescent="0.25">
      <c r="A9757">
        <v>9756</v>
      </c>
    </row>
    <row r="9758" spans="1:1" x14ac:dyDescent="0.25">
      <c r="A9758">
        <v>9757</v>
      </c>
    </row>
    <row r="9759" spans="1:1" x14ac:dyDescent="0.25">
      <c r="A9759">
        <v>9758</v>
      </c>
    </row>
    <row r="9760" spans="1:1" x14ac:dyDescent="0.25">
      <c r="A9760">
        <v>9759</v>
      </c>
    </row>
    <row r="9761" spans="1:1" x14ac:dyDescent="0.25">
      <c r="A9761">
        <v>9760</v>
      </c>
    </row>
    <row r="9762" spans="1:1" x14ac:dyDescent="0.25">
      <c r="A9762">
        <v>9761</v>
      </c>
    </row>
    <row r="9763" spans="1:1" x14ac:dyDescent="0.25">
      <c r="A9763">
        <v>9762</v>
      </c>
    </row>
    <row r="9764" spans="1:1" x14ac:dyDescent="0.25">
      <c r="A9764">
        <v>9763</v>
      </c>
    </row>
    <row r="9765" spans="1:1" x14ac:dyDescent="0.25">
      <c r="A9765">
        <v>9764</v>
      </c>
    </row>
    <row r="9766" spans="1:1" x14ac:dyDescent="0.25">
      <c r="A9766">
        <v>9765</v>
      </c>
    </row>
    <row r="9767" spans="1:1" x14ac:dyDescent="0.25">
      <c r="A9767">
        <v>9766</v>
      </c>
    </row>
    <row r="9768" spans="1:1" x14ac:dyDescent="0.25">
      <c r="A9768">
        <v>9767</v>
      </c>
    </row>
    <row r="9769" spans="1:1" x14ac:dyDescent="0.25">
      <c r="A9769">
        <v>9768</v>
      </c>
    </row>
    <row r="9770" spans="1:1" x14ac:dyDescent="0.25">
      <c r="A9770">
        <v>9769</v>
      </c>
    </row>
    <row r="9771" spans="1:1" x14ac:dyDescent="0.25">
      <c r="A9771">
        <v>9770</v>
      </c>
    </row>
    <row r="9772" spans="1:1" x14ac:dyDescent="0.25">
      <c r="A9772">
        <v>9771</v>
      </c>
    </row>
    <row r="9773" spans="1:1" x14ac:dyDescent="0.25">
      <c r="A9773">
        <v>9772</v>
      </c>
    </row>
    <row r="9774" spans="1:1" x14ac:dyDescent="0.25">
      <c r="A9774">
        <v>9773</v>
      </c>
    </row>
    <row r="9775" spans="1:1" x14ac:dyDescent="0.25">
      <c r="A9775">
        <v>9774</v>
      </c>
    </row>
    <row r="9776" spans="1:1" x14ac:dyDescent="0.25">
      <c r="A9776">
        <v>9775</v>
      </c>
    </row>
    <row r="9777" spans="1:1" x14ac:dyDescent="0.25">
      <c r="A9777">
        <v>9776</v>
      </c>
    </row>
    <row r="9778" spans="1:1" x14ac:dyDescent="0.25">
      <c r="A9778">
        <v>9777</v>
      </c>
    </row>
    <row r="9779" spans="1:1" x14ac:dyDescent="0.25">
      <c r="A9779">
        <v>9778</v>
      </c>
    </row>
    <row r="9780" spans="1:1" x14ac:dyDescent="0.25">
      <c r="A9780">
        <v>9779</v>
      </c>
    </row>
    <row r="9781" spans="1:1" x14ac:dyDescent="0.25">
      <c r="A9781">
        <v>9780</v>
      </c>
    </row>
    <row r="9782" spans="1:1" x14ac:dyDescent="0.25">
      <c r="A9782">
        <v>9781</v>
      </c>
    </row>
    <row r="9783" spans="1:1" x14ac:dyDescent="0.25">
      <c r="A9783">
        <v>9782</v>
      </c>
    </row>
    <row r="9784" spans="1:1" x14ac:dyDescent="0.25">
      <c r="A9784">
        <v>9783</v>
      </c>
    </row>
    <row r="9785" spans="1:1" x14ac:dyDescent="0.25">
      <c r="A9785">
        <v>9784</v>
      </c>
    </row>
    <row r="9786" spans="1:1" x14ac:dyDescent="0.25">
      <c r="A9786">
        <v>9785</v>
      </c>
    </row>
    <row r="9787" spans="1:1" x14ac:dyDescent="0.25">
      <c r="A9787">
        <v>9786</v>
      </c>
    </row>
    <row r="9788" spans="1:1" x14ac:dyDescent="0.25">
      <c r="A9788">
        <v>9787</v>
      </c>
    </row>
    <row r="9789" spans="1:1" x14ac:dyDescent="0.25">
      <c r="A9789">
        <v>9788</v>
      </c>
    </row>
    <row r="9790" spans="1:1" x14ac:dyDescent="0.25">
      <c r="A9790">
        <v>9789</v>
      </c>
    </row>
    <row r="9791" spans="1:1" x14ac:dyDescent="0.25">
      <c r="A9791">
        <v>9790</v>
      </c>
    </row>
    <row r="9792" spans="1:1" x14ac:dyDescent="0.25">
      <c r="A9792">
        <v>9791</v>
      </c>
    </row>
    <row r="9793" spans="1:1" x14ac:dyDescent="0.25">
      <c r="A9793">
        <v>9792</v>
      </c>
    </row>
    <row r="9794" spans="1:1" x14ac:dyDescent="0.25">
      <c r="A9794">
        <v>9793</v>
      </c>
    </row>
    <row r="9795" spans="1:1" x14ac:dyDescent="0.25">
      <c r="A9795">
        <v>9794</v>
      </c>
    </row>
    <row r="9796" spans="1:1" x14ac:dyDescent="0.25">
      <c r="A9796">
        <v>9795</v>
      </c>
    </row>
    <row r="9797" spans="1:1" x14ac:dyDescent="0.25">
      <c r="A9797">
        <v>9796</v>
      </c>
    </row>
    <row r="9798" spans="1:1" x14ac:dyDescent="0.25">
      <c r="A9798">
        <v>9797</v>
      </c>
    </row>
    <row r="9799" spans="1:1" x14ac:dyDescent="0.25">
      <c r="A9799">
        <v>9798</v>
      </c>
    </row>
    <row r="9800" spans="1:1" x14ac:dyDescent="0.25">
      <c r="A9800">
        <v>9799</v>
      </c>
    </row>
    <row r="9801" spans="1:1" x14ac:dyDescent="0.25">
      <c r="A9801">
        <v>9800</v>
      </c>
    </row>
    <row r="9802" spans="1:1" x14ac:dyDescent="0.25">
      <c r="A9802">
        <v>9801</v>
      </c>
    </row>
    <row r="9803" spans="1:1" x14ac:dyDescent="0.25">
      <c r="A9803">
        <v>9802</v>
      </c>
    </row>
    <row r="9804" spans="1:1" x14ac:dyDescent="0.25">
      <c r="A9804">
        <v>9803</v>
      </c>
    </row>
    <row r="9805" spans="1:1" x14ac:dyDescent="0.25">
      <c r="A9805">
        <v>9804</v>
      </c>
    </row>
    <row r="9806" spans="1:1" x14ac:dyDescent="0.25">
      <c r="A9806">
        <v>9805</v>
      </c>
    </row>
    <row r="9807" spans="1:1" x14ac:dyDescent="0.25">
      <c r="A9807">
        <v>9806</v>
      </c>
    </row>
    <row r="9808" spans="1:1" x14ac:dyDescent="0.25">
      <c r="A9808">
        <v>9807</v>
      </c>
    </row>
    <row r="9809" spans="1:1" x14ac:dyDescent="0.25">
      <c r="A9809">
        <v>9808</v>
      </c>
    </row>
    <row r="9810" spans="1:1" x14ac:dyDescent="0.25">
      <c r="A9810">
        <v>9809</v>
      </c>
    </row>
    <row r="9811" spans="1:1" x14ac:dyDescent="0.25">
      <c r="A9811">
        <v>9810</v>
      </c>
    </row>
    <row r="9812" spans="1:1" x14ac:dyDescent="0.25">
      <c r="A9812">
        <v>9811</v>
      </c>
    </row>
    <row r="9813" spans="1:1" x14ac:dyDescent="0.25">
      <c r="A9813">
        <v>9812</v>
      </c>
    </row>
    <row r="9814" spans="1:1" x14ac:dyDescent="0.25">
      <c r="A9814">
        <v>9813</v>
      </c>
    </row>
    <row r="9815" spans="1:1" x14ac:dyDescent="0.25">
      <c r="A9815">
        <v>9814</v>
      </c>
    </row>
    <row r="9816" spans="1:1" x14ac:dyDescent="0.25">
      <c r="A9816">
        <v>9815</v>
      </c>
    </row>
    <row r="9817" spans="1:1" x14ac:dyDescent="0.25">
      <c r="A9817">
        <v>9816</v>
      </c>
    </row>
    <row r="9818" spans="1:1" x14ac:dyDescent="0.25">
      <c r="A9818">
        <v>9817</v>
      </c>
    </row>
    <row r="9819" spans="1:1" x14ac:dyDescent="0.25">
      <c r="A9819">
        <v>9818</v>
      </c>
    </row>
    <row r="9820" spans="1:1" x14ac:dyDescent="0.25">
      <c r="A9820">
        <v>9819</v>
      </c>
    </row>
    <row r="9821" spans="1:1" x14ac:dyDescent="0.25">
      <c r="A9821">
        <v>9820</v>
      </c>
    </row>
    <row r="9822" spans="1:1" x14ac:dyDescent="0.25">
      <c r="A9822">
        <v>9821</v>
      </c>
    </row>
    <row r="9823" spans="1:1" x14ac:dyDescent="0.25">
      <c r="A9823">
        <v>9822</v>
      </c>
    </row>
    <row r="9824" spans="1:1" x14ac:dyDescent="0.25">
      <c r="A9824">
        <v>9823</v>
      </c>
    </row>
    <row r="9825" spans="1:1" x14ac:dyDescent="0.25">
      <c r="A9825">
        <v>9824</v>
      </c>
    </row>
    <row r="9826" spans="1:1" x14ac:dyDescent="0.25">
      <c r="A9826">
        <v>9825</v>
      </c>
    </row>
    <row r="9827" spans="1:1" x14ac:dyDescent="0.25">
      <c r="A9827">
        <v>9826</v>
      </c>
    </row>
    <row r="9828" spans="1:1" x14ac:dyDescent="0.25">
      <c r="A9828">
        <v>9827</v>
      </c>
    </row>
    <row r="9829" spans="1:1" x14ac:dyDescent="0.25">
      <c r="A9829">
        <v>9828</v>
      </c>
    </row>
    <row r="9830" spans="1:1" x14ac:dyDescent="0.25">
      <c r="A9830">
        <v>9829</v>
      </c>
    </row>
    <row r="9831" spans="1:1" x14ac:dyDescent="0.25">
      <c r="A9831">
        <v>9830</v>
      </c>
    </row>
    <row r="9832" spans="1:1" x14ac:dyDescent="0.25">
      <c r="A9832">
        <v>9831</v>
      </c>
    </row>
    <row r="9833" spans="1:1" x14ac:dyDescent="0.25">
      <c r="A9833">
        <v>9832</v>
      </c>
    </row>
    <row r="9834" spans="1:1" x14ac:dyDescent="0.25">
      <c r="A9834">
        <v>9833</v>
      </c>
    </row>
    <row r="9835" spans="1:1" x14ac:dyDescent="0.25">
      <c r="A9835">
        <v>9834</v>
      </c>
    </row>
    <row r="9836" spans="1:1" x14ac:dyDescent="0.25">
      <c r="A9836">
        <v>9835</v>
      </c>
    </row>
    <row r="9837" spans="1:1" x14ac:dyDescent="0.25">
      <c r="A9837">
        <v>9836</v>
      </c>
    </row>
    <row r="9838" spans="1:1" x14ac:dyDescent="0.25">
      <c r="A9838">
        <v>9837</v>
      </c>
    </row>
    <row r="9839" spans="1:1" x14ac:dyDescent="0.25">
      <c r="A9839">
        <v>9838</v>
      </c>
    </row>
    <row r="9840" spans="1:1" x14ac:dyDescent="0.25">
      <c r="A9840">
        <v>9839</v>
      </c>
    </row>
    <row r="9841" spans="1:1" x14ac:dyDescent="0.25">
      <c r="A9841">
        <v>9840</v>
      </c>
    </row>
    <row r="9842" spans="1:1" x14ac:dyDescent="0.25">
      <c r="A9842">
        <v>9841</v>
      </c>
    </row>
    <row r="9843" spans="1:1" x14ac:dyDescent="0.25">
      <c r="A9843">
        <v>9842</v>
      </c>
    </row>
    <row r="9844" spans="1:1" x14ac:dyDescent="0.25">
      <c r="A9844">
        <v>9843</v>
      </c>
    </row>
    <row r="9845" spans="1:1" x14ac:dyDescent="0.25">
      <c r="A9845">
        <v>9844</v>
      </c>
    </row>
    <row r="9846" spans="1:1" x14ac:dyDescent="0.25">
      <c r="A9846">
        <v>9845</v>
      </c>
    </row>
    <row r="9847" spans="1:1" x14ac:dyDescent="0.25">
      <c r="A9847">
        <v>9846</v>
      </c>
    </row>
    <row r="9848" spans="1:1" x14ac:dyDescent="0.25">
      <c r="A9848">
        <v>9847</v>
      </c>
    </row>
    <row r="9849" spans="1:1" x14ac:dyDescent="0.25">
      <c r="A9849">
        <v>9848</v>
      </c>
    </row>
    <row r="9850" spans="1:1" x14ac:dyDescent="0.25">
      <c r="A9850">
        <v>9849</v>
      </c>
    </row>
    <row r="9851" spans="1:1" x14ac:dyDescent="0.25">
      <c r="A9851">
        <v>9850</v>
      </c>
    </row>
    <row r="9852" spans="1:1" x14ac:dyDescent="0.25">
      <c r="A9852">
        <v>9851</v>
      </c>
    </row>
    <row r="9853" spans="1:1" x14ac:dyDescent="0.25">
      <c r="A9853">
        <v>9852</v>
      </c>
    </row>
    <row r="9854" spans="1:1" x14ac:dyDescent="0.25">
      <c r="A9854">
        <v>9853</v>
      </c>
    </row>
    <row r="9855" spans="1:1" x14ac:dyDescent="0.25">
      <c r="A9855">
        <v>9854</v>
      </c>
    </row>
    <row r="9856" spans="1:1" x14ac:dyDescent="0.25">
      <c r="A9856">
        <v>9855</v>
      </c>
    </row>
    <row r="9857" spans="1:1" x14ac:dyDescent="0.25">
      <c r="A9857">
        <v>9856</v>
      </c>
    </row>
    <row r="9858" spans="1:1" x14ac:dyDescent="0.25">
      <c r="A9858">
        <v>9857</v>
      </c>
    </row>
    <row r="9859" spans="1:1" x14ac:dyDescent="0.25">
      <c r="A9859">
        <v>9858</v>
      </c>
    </row>
    <row r="9860" spans="1:1" x14ac:dyDescent="0.25">
      <c r="A9860">
        <v>9859</v>
      </c>
    </row>
    <row r="9861" spans="1:1" x14ac:dyDescent="0.25">
      <c r="A9861">
        <v>9860</v>
      </c>
    </row>
    <row r="9862" spans="1:1" x14ac:dyDescent="0.25">
      <c r="A9862">
        <v>9861</v>
      </c>
    </row>
    <row r="9863" spans="1:1" x14ac:dyDescent="0.25">
      <c r="A9863">
        <v>9862</v>
      </c>
    </row>
    <row r="9864" spans="1:1" x14ac:dyDescent="0.25">
      <c r="A9864">
        <v>9863</v>
      </c>
    </row>
    <row r="9865" spans="1:1" x14ac:dyDescent="0.25">
      <c r="A9865">
        <v>9864</v>
      </c>
    </row>
    <row r="9866" spans="1:1" x14ac:dyDescent="0.25">
      <c r="A9866">
        <v>9865</v>
      </c>
    </row>
    <row r="9867" spans="1:1" x14ac:dyDescent="0.25">
      <c r="A9867">
        <v>9866</v>
      </c>
    </row>
    <row r="9868" spans="1:1" x14ac:dyDescent="0.25">
      <c r="A9868">
        <v>9867</v>
      </c>
    </row>
    <row r="9869" spans="1:1" x14ac:dyDescent="0.25">
      <c r="A9869">
        <v>9868</v>
      </c>
    </row>
    <row r="9870" spans="1:1" x14ac:dyDescent="0.25">
      <c r="A9870">
        <v>9869</v>
      </c>
    </row>
    <row r="9871" spans="1:1" x14ac:dyDescent="0.25">
      <c r="A9871">
        <v>9870</v>
      </c>
    </row>
    <row r="9872" spans="1:1" x14ac:dyDescent="0.25">
      <c r="A9872">
        <v>9871</v>
      </c>
    </row>
    <row r="9873" spans="1:1" x14ac:dyDescent="0.25">
      <c r="A9873">
        <v>9872</v>
      </c>
    </row>
    <row r="9874" spans="1:1" x14ac:dyDescent="0.25">
      <c r="A9874">
        <v>9873</v>
      </c>
    </row>
    <row r="9875" spans="1:1" x14ac:dyDescent="0.25">
      <c r="A9875">
        <v>9874</v>
      </c>
    </row>
    <row r="9876" spans="1:1" x14ac:dyDescent="0.25">
      <c r="A9876">
        <v>9875</v>
      </c>
    </row>
    <row r="9877" spans="1:1" x14ac:dyDescent="0.25">
      <c r="A9877">
        <v>9876</v>
      </c>
    </row>
    <row r="9878" spans="1:1" x14ac:dyDescent="0.25">
      <c r="A9878">
        <v>9877</v>
      </c>
    </row>
    <row r="9879" spans="1:1" x14ac:dyDescent="0.25">
      <c r="A9879">
        <v>9878</v>
      </c>
    </row>
    <row r="9880" spans="1:1" x14ac:dyDescent="0.25">
      <c r="A9880">
        <v>9879</v>
      </c>
    </row>
    <row r="9881" spans="1:1" x14ac:dyDescent="0.25">
      <c r="A9881">
        <v>9880</v>
      </c>
    </row>
    <row r="9882" spans="1:1" x14ac:dyDescent="0.25">
      <c r="A9882">
        <v>9881</v>
      </c>
    </row>
    <row r="9883" spans="1:1" x14ac:dyDescent="0.25">
      <c r="A9883">
        <v>9882</v>
      </c>
    </row>
    <row r="9884" spans="1:1" x14ac:dyDescent="0.25">
      <c r="A9884">
        <v>9883</v>
      </c>
    </row>
    <row r="9885" spans="1:1" x14ac:dyDescent="0.25">
      <c r="A9885">
        <v>9884</v>
      </c>
    </row>
    <row r="9886" spans="1:1" x14ac:dyDescent="0.25">
      <c r="A9886">
        <v>9885</v>
      </c>
    </row>
    <row r="9887" spans="1:1" x14ac:dyDescent="0.25">
      <c r="A9887">
        <v>9886</v>
      </c>
    </row>
    <row r="9888" spans="1:1" x14ac:dyDescent="0.25">
      <c r="A9888">
        <v>9887</v>
      </c>
    </row>
    <row r="9889" spans="1:1" x14ac:dyDescent="0.25">
      <c r="A9889">
        <v>9888</v>
      </c>
    </row>
    <row r="9890" spans="1:1" x14ac:dyDescent="0.25">
      <c r="A9890">
        <v>9889</v>
      </c>
    </row>
    <row r="9891" spans="1:1" x14ac:dyDescent="0.25">
      <c r="A9891">
        <v>9890</v>
      </c>
    </row>
    <row r="9892" spans="1:1" x14ac:dyDescent="0.25">
      <c r="A9892">
        <v>9891</v>
      </c>
    </row>
    <row r="9893" spans="1:1" x14ac:dyDescent="0.25">
      <c r="A9893">
        <v>9892</v>
      </c>
    </row>
    <row r="9894" spans="1:1" x14ac:dyDescent="0.25">
      <c r="A9894">
        <v>9893</v>
      </c>
    </row>
    <row r="9895" spans="1:1" x14ac:dyDescent="0.25">
      <c r="A9895">
        <v>9894</v>
      </c>
    </row>
    <row r="9896" spans="1:1" x14ac:dyDescent="0.25">
      <c r="A9896">
        <v>9895</v>
      </c>
    </row>
    <row r="9897" spans="1:1" x14ac:dyDescent="0.25">
      <c r="A9897">
        <v>9896</v>
      </c>
    </row>
    <row r="9898" spans="1:1" x14ac:dyDescent="0.25">
      <c r="A9898">
        <v>9897</v>
      </c>
    </row>
    <row r="9899" spans="1:1" x14ac:dyDescent="0.25">
      <c r="A9899">
        <v>9898</v>
      </c>
    </row>
    <row r="9900" spans="1:1" x14ac:dyDescent="0.25">
      <c r="A9900">
        <v>9899</v>
      </c>
    </row>
    <row r="9901" spans="1:1" x14ac:dyDescent="0.25">
      <c r="A9901">
        <v>9900</v>
      </c>
    </row>
    <row r="9902" spans="1:1" x14ac:dyDescent="0.25">
      <c r="A9902">
        <v>9901</v>
      </c>
    </row>
    <row r="9903" spans="1:1" x14ac:dyDescent="0.25">
      <c r="A9903">
        <v>9902</v>
      </c>
    </row>
    <row r="9904" spans="1:1" x14ac:dyDescent="0.25">
      <c r="A9904">
        <v>9903</v>
      </c>
    </row>
    <row r="9905" spans="1:1" x14ac:dyDescent="0.25">
      <c r="A9905">
        <v>9904</v>
      </c>
    </row>
    <row r="9906" spans="1:1" x14ac:dyDescent="0.25">
      <c r="A9906">
        <v>9905</v>
      </c>
    </row>
    <row r="9907" spans="1:1" x14ac:dyDescent="0.25">
      <c r="A9907">
        <v>9906</v>
      </c>
    </row>
    <row r="9908" spans="1:1" x14ac:dyDescent="0.25">
      <c r="A9908">
        <v>9907</v>
      </c>
    </row>
    <row r="9909" spans="1:1" x14ac:dyDescent="0.25">
      <c r="A9909">
        <v>9908</v>
      </c>
    </row>
    <row r="9910" spans="1:1" x14ac:dyDescent="0.25">
      <c r="A9910">
        <v>9909</v>
      </c>
    </row>
    <row r="9911" spans="1:1" x14ac:dyDescent="0.25">
      <c r="A9911">
        <v>9910</v>
      </c>
    </row>
    <row r="9912" spans="1:1" x14ac:dyDescent="0.25">
      <c r="A9912">
        <v>9911</v>
      </c>
    </row>
    <row r="9913" spans="1:1" x14ac:dyDescent="0.25">
      <c r="A9913">
        <v>9912</v>
      </c>
    </row>
    <row r="9914" spans="1:1" x14ac:dyDescent="0.25">
      <c r="A9914">
        <v>9913</v>
      </c>
    </row>
    <row r="9915" spans="1:1" x14ac:dyDescent="0.25">
      <c r="A9915">
        <v>9914</v>
      </c>
    </row>
    <row r="9916" spans="1:1" x14ac:dyDescent="0.25">
      <c r="A9916">
        <v>9915</v>
      </c>
    </row>
    <row r="9917" spans="1:1" x14ac:dyDescent="0.25">
      <c r="A9917">
        <v>9916</v>
      </c>
    </row>
    <row r="9918" spans="1:1" x14ac:dyDescent="0.25">
      <c r="A9918">
        <v>9917</v>
      </c>
    </row>
    <row r="9919" spans="1:1" x14ac:dyDescent="0.25">
      <c r="A9919">
        <v>9918</v>
      </c>
    </row>
    <row r="9920" spans="1:1" x14ac:dyDescent="0.25">
      <c r="A9920">
        <v>9919</v>
      </c>
    </row>
    <row r="9921" spans="1:1" x14ac:dyDescent="0.25">
      <c r="A9921">
        <v>9920</v>
      </c>
    </row>
    <row r="9922" spans="1:1" x14ac:dyDescent="0.25">
      <c r="A9922">
        <v>9921</v>
      </c>
    </row>
    <row r="9923" spans="1:1" x14ac:dyDescent="0.25">
      <c r="A9923">
        <v>9922</v>
      </c>
    </row>
    <row r="9924" spans="1:1" x14ac:dyDescent="0.25">
      <c r="A9924">
        <v>9923</v>
      </c>
    </row>
    <row r="9925" spans="1:1" x14ac:dyDescent="0.25">
      <c r="A9925">
        <v>9924</v>
      </c>
    </row>
    <row r="9926" spans="1:1" x14ac:dyDescent="0.25">
      <c r="A9926">
        <v>9925</v>
      </c>
    </row>
    <row r="9927" spans="1:1" x14ac:dyDescent="0.25">
      <c r="A9927">
        <v>9926</v>
      </c>
    </row>
    <row r="9928" spans="1:1" x14ac:dyDescent="0.25">
      <c r="A9928">
        <v>9927</v>
      </c>
    </row>
    <row r="9929" spans="1:1" x14ac:dyDescent="0.25">
      <c r="A9929">
        <v>9928</v>
      </c>
    </row>
    <row r="9930" spans="1:1" x14ac:dyDescent="0.25">
      <c r="A9930">
        <v>9929</v>
      </c>
    </row>
    <row r="9931" spans="1:1" x14ac:dyDescent="0.25">
      <c r="A9931">
        <v>9930</v>
      </c>
    </row>
    <row r="9932" spans="1:1" x14ac:dyDescent="0.25">
      <c r="A9932">
        <v>9931</v>
      </c>
    </row>
    <row r="9933" spans="1:1" x14ac:dyDescent="0.25">
      <c r="A9933">
        <v>9932</v>
      </c>
    </row>
    <row r="9934" spans="1:1" x14ac:dyDescent="0.25">
      <c r="A9934">
        <v>9933</v>
      </c>
    </row>
    <row r="9935" spans="1:1" x14ac:dyDescent="0.25">
      <c r="A9935">
        <v>9934</v>
      </c>
    </row>
    <row r="9936" spans="1:1" x14ac:dyDescent="0.25">
      <c r="A9936">
        <v>9935</v>
      </c>
    </row>
    <row r="9937" spans="1:1" x14ac:dyDescent="0.25">
      <c r="A9937">
        <v>9936</v>
      </c>
    </row>
    <row r="9938" spans="1:1" x14ac:dyDescent="0.25">
      <c r="A9938">
        <v>9937</v>
      </c>
    </row>
    <row r="9939" spans="1:1" x14ac:dyDescent="0.25">
      <c r="A9939">
        <v>9938</v>
      </c>
    </row>
    <row r="9940" spans="1:1" x14ac:dyDescent="0.25">
      <c r="A9940">
        <v>9939</v>
      </c>
    </row>
    <row r="9941" spans="1:1" x14ac:dyDescent="0.25">
      <c r="A9941">
        <v>9940</v>
      </c>
    </row>
    <row r="9942" spans="1:1" x14ac:dyDescent="0.25">
      <c r="A9942">
        <v>9941</v>
      </c>
    </row>
    <row r="9943" spans="1:1" x14ac:dyDescent="0.25">
      <c r="A9943">
        <v>9942</v>
      </c>
    </row>
    <row r="9944" spans="1:1" x14ac:dyDescent="0.25">
      <c r="A9944">
        <v>9943</v>
      </c>
    </row>
    <row r="9945" spans="1:1" x14ac:dyDescent="0.25">
      <c r="A9945">
        <v>9944</v>
      </c>
    </row>
    <row r="9946" spans="1:1" x14ac:dyDescent="0.25">
      <c r="A9946">
        <v>9945</v>
      </c>
    </row>
    <row r="9947" spans="1:1" x14ac:dyDescent="0.25">
      <c r="A9947">
        <v>9946</v>
      </c>
    </row>
    <row r="9948" spans="1:1" x14ac:dyDescent="0.25">
      <c r="A9948">
        <v>9947</v>
      </c>
    </row>
    <row r="9949" spans="1:1" x14ac:dyDescent="0.25">
      <c r="A9949">
        <v>9948</v>
      </c>
    </row>
    <row r="9950" spans="1:1" x14ac:dyDescent="0.25">
      <c r="A9950">
        <v>9949</v>
      </c>
    </row>
    <row r="9951" spans="1:1" x14ac:dyDescent="0.25">
      <c r="A9951">
        <v>9950</v>
      </c>
    </row>
    <row r="9952" spans="1:1" x14ac:dyDescent="0.25">
      <c r="A9952">
        <v>9951</v>
      </c>
    </row>
    <row r="9953" spans="1:1" x14ac:dyDescent="0.25">
      <c r="A9953">
        <v>9952</v>
      </c>
    </row>
    <row r="9954" spans="1:1" x14ac:dyDescent="0.25">
      <c r="A9954">
        <v>9953</v>
      </c>
    </row>
    <row r="9955" spans="1:1" x14ac:dyDescent="0.25">
      <c r="A9955">
        <v>9954</v>
      </c>
    </row>
    <row r="9956" spans="1:1" x14ac:dyDescent="0.25">
      <c r="A9956">
        <v>9955</v>
      </c>
    </row>
    <row r="9957" spans="1:1" x14ac:dyDescent="0.25">
      <c r="A9957">
        <v>9956</v>
      </c>
    </row>
    <row r="9958" spans="1:1" x14ac:dyDescent="0.25">
      <c r="A9958">
        <v>9957</v>
      </c>
    </row>
    <row r="9959" spans="1:1" x14ac:dyDescent="0.25">
      <c r="A9959">
        <v>9958</v>
      </c>
    </row>
    <row r="9960" spans="1:1" x14ac:dyDescent="0.25">
      <c r="A9960">
        <v>9959</v>
      </c>
    </row>
    <row r="9961" spans="1:1" x14ac:dyDescent="0.25">
      <c r="A9961">
        <v>9960</v>
      </c>
    </row>
    <row r="9962" spans="1:1" x14ac:dyDescent="0.25">
      <c r="A9962">
        <v>9961</v>
      </c>
    </row>
    <row r="9963" spans="1:1" x14ac:dyDescent="0.25">
      <c r="A9963">
        <v>9962</v>
      </c>
    </row>
    <row r="9964" spans="1:1" x14ac:dyDescent="0.25">
      <c r="A9964">
        <v>9963</v>
      </c>
    </row>
    <row r="9965" spans="1:1" x14ac:dyDescent="0.25">
      <c r="A9965">
        <v>9964</v>
      </c>
    </row>
    <row r="9966" spans="1:1" x14ac:dyDescent="0.25">
      <c r="A9966">
        <v>9965</v>
      </c>
    </row>
    <row r="9967" spans="1:1" x14ac:dyDescent="0.25">
      <c r="A9967">
        <v>9966</v>
      </c>
    </row>
    <row r="9968" spans="1:1" x14ac:dyDescent="0.25">
      <c r="A9968">
        <v>9967</v>
      </c>
    </row>
    <row r="9969" spans="1:1" x14ac:dyDescent="0.25">
      <c r="A9969">
        <v>9968</v>
      </c>
    </row>
    <row r="9970" spans="1:1" x14ac:dyDescent="0.25">
      <c r="A9970">
        <v>9969</v>
      </c>
    </row>
    <row r="9971" spans="1:1" x14ac:dyDescent="0.25">
      <c r="A9971">
        <v>9970</v>
      </c>
    </row>
    <row r="9972" spans="1:1" x14ac:dyDescent="0.25">
      <c r="A9972">
        <v>9971</v>
      </c>
    </row>
    <row r="9973" spans="1:1" x14ac:dyDescent="0.25">
      <c r="A9973">
        <v>9972</v>
      </c>
    </row>
    <row r="9974" spans="1:1" x14ac:dyDescent="0.25">
      <c r="A9974">
        <v>9973</v>
      </c>
    </row>
    <row r="9975" spans="1:1" x14ac:dyDescent="0.25">
      <c r="A9975">
        <v>9974</v>
      </c>
    </row>
    <row r="9976" spans="1:1" x14ac:dyDescent="0.25">
      <c r="A9976">
        <v>9975</v>
      </c>
    </row>
    <row r="9977" spans="1:1" x14ac:dyDescent="0.25">
      <c r="A9977">
        <v>9976</v>
      </c>
    </row>
    <row r="9978" spans="1:1" x14ac:dyDescent="0.25">
      <c r="A9978">
        <v>9977</v>
      </c>
    </row>
    <row r="9979" spans="1:1" x14ac:dyDescent="0.25">
      <c r="A9979">
        <v>9978</v>
      </c>
    </row>
    <row r="9980" spans="1:1" x14ac:dyDescent="0.25">
      <c r="A9980">
        <v>9979</v>
      </c>
    </row>
    <row r="9981" spans="1:1" x14ac:dyDescent="0.25">
      <c r="A9981">
        <v>9980</v>
      </c>
    </row>
    <row r="9982" spans="1:1" x14ac:dyDescent="0.25">
      <c r="A9982">
        <v>9981</v>
      </c>
    </row>
    <row r="9983" spans="1:1" x14ac:dyDescent="0.25">
      <c r="A9983">
        <v>9982</v>
      </c>
    </row>
    <row r="9984" spans="1:1" x14ac:dyDescent="0.25">
      <c r="A9984">
        <v>9983</v>
      </c>
    </row>
    <row r="9985" spans="1:1" x14ac:dyDescent="0.25">
      <c r="A9985">
        <v>9984</v>
      </c>
    </row>
    <row r="9986" spans="1:1" x14ac:dyDescent="0.25">
      <c r="A9986">
        <v>9985</v>
      </c>
    </row>
    <row r="9987" spans="1:1" x14ac:dyDescent="0.25">
      <c r="A9987">
        <v>9986</v>
      </c>
    </row>
    <row r="9988" spans="1:1" x14ac:dyDescent="0.25">
      <c r="A9988">
        <v>9987</v>
      </c>
    </row>
    <row r="9989" spans="1:1" x14ac:dyDescent="0.25">
      <c r="A9989">
        <v>9988</v>
      </c>
    </row>
    <row r="9990" spans="1:1" x14ac:dyDescent="0.25">
      <c r="A9990">
        <v>9989</v>
      </c>
    </row>
    <row r="9991" spans="1:1" x14ac:dyDescent="0.25">
      <c r="A9991">
        <v>9990</v>
      </c>
    </row>
    <row r="9992" spans="1:1" x14ac:dyDescent="0.25">
      <c r="A9992">
        <v>9991</v>
      </c>
    </row>
    <row r="9993" spans="1:1" x14ac:dyDescent="0.25">
      <c r="A9993">
        <v>9992</v>
      </c>
    </row>
    <row r="9994" spans="1:1" x14ac:dyDescent="0.25">
      <c r="A9994">
        <v>9993</v>
      </c>
    </row>
    <row r="9995" spans="1:1" x14ac:dyDescent="0.25">
      <c r="A9995">
        <v>9994</v>
      </c>
    </row>
    <row r="9996" spans="1:1" x14ac:dyDescent="0.25">
      <c r="A9996">
        <v>9995</v>
      </c>
    </row>
    <row r="9997" spans="1:1" x14ac:dyDescent="0.25">
      <c r="A9997">
        <v>9996</v>
      </c>
    </row>
    <row r="9998" spans="1:1" x14ac:dyDescent="0.25">
      <c r="A9998">
        <v>9997</v>
      </c>
    </row>
    <row r="9999" spans="1:1" x14ac:dyDescent="0.25">
      <c r="A9999">
        <v>9998</v>
      </c>
    </row>
    <row r="10000" spans="1:1" x14ac:dyDescent="0.25">
      <c r="A10000">
        <v>9999</v>
      </c>
    </row>
    <row r="10001" spans="1:1" x14ac:dyDescent="0.25">
      <c r="A10001">
        <v>10000</v>
      </c>
    </row>
    <row r="10002" spans="1:1" x14ac:dyDescent="0.25">
      <c r="A10002">
        <v>10001</v>
      </c>
    </row>
    <row r="10003" spans="1:1" x14ac:dyDescent="0.25">
      <c r="A10003">
        <v>10002</v>
      </c>
    </row>
    <row r="10004" spans="1:1" x14ac:dyDescent="0.25">
      <c r="A10004">
        <v>10003</v>
      </c>
    </row>
    <row r="10005" spans="1:1" x14ac:dyDescent="0.25">
      <c r="A10005">
        <v>10004</v>
      </c>
    </row>
    <row r="10006" spans="1:1" x14ac:dyDescent="0.25">
      <c r="A10006">
        <v>10005</v>
      </c>
    </row>
    <row r="10007" spans="1:1" x14ac:dyDescent="0.25">
      <c r="A10007">
        <v>10006</v>
      </c>
    </row>
    <row r="10008" spans="1:1" x14ac:dyDescent="0.25">
      <c r="A10008">
        <v>10007</v>
      </c>
    </row>
    <row r="10009" spans="1:1" x14ac:dyDescent="0.25">
      <c r="A10009">
        <v>10008</v>
      </c>
    </row>
    <row r="10010" spans="1:1" x14ac:dyDescent="0.25">
      <c r="A10010">
        <v>10009</v>
      </c>
    </row>
    <row r="10011" spans="1:1" x14ac:dyDescent="0.25">
      <c r="A10011">
        <v>10010</v>
      </c>
    </row>
    <row r="10012" spans="1:1" x14ac:dyDescent="0.25">
      <c r="A10012">
        <v>10011</v>
      </c>
    </row>
    <row r="10013" spans="1:1" x14ac:dyDescent="0.25">
      <c r="A10013">
        <v>10012</v>
      </c>
    </row>
    <row r="10014" spans="1:1" x14ac:dyDescent="0.25">
      <c r="A10014">
        <v>10013</v>
      </c>
    </row>
    <row r="10015" spans="1:1" x14ac:dyDescent="0.25">
      <c r="A10015">
        <v>10014</v>
      </c>
    </row>
    <row r="10016" spans="1:1" x14ac:dyDescent="0.25">
      <c r="A10016">
        <v>10015</v>
      </c>
    </row>
    <row r="10017" spans="1:1" x14ac:dyDescent="0.25">
      <c r="A10017">
        <v>10016</v>
      </c>
    </row>
    <row r="10018" spans="1:1" x14ac:dyDescent="0.25">
      <c r="A10018">
        <v>10017</v>
      </c>
    </row>
    <row r="10019" spans="1:1" x14ac:dyDescent="0.25">
      <c r="A10019">
        <v>10018</v>
      </c>
    </row>
    <row r="10020" spans="1:1" x14ac:dyDescent="0.25">
      <c r="A10020">
        <v>10019</v>
      </c>
    </row>
    <row r="10021" spans="1:1" x14ac:dyDescent="0.25">
      <c r="A10021">
        <v>10020</v>
      </c>
    </row>
    <row r="10022" spans="1:1" x14ac:dyDescent="0.25">
      <c r="A10022">
        <v>10021</v>
      </c>
    </row>
    <row r="10023" spans="1:1" x14ac:dyDescent="0.25">
      <c r="A10023">
        <v>10022</v>
      </c>
    </row>
    <row r="10024" spans="1:1" x14ac:dyDescent="0.25">
      <c r="A10024">
        <v>10023</v>
      </c>
    </row>
    <row r="10025" spans="1:1" x14ac:dyDescent="0.25">
      <c r="A10025">
        <v>10024</v>
      </c>
    </row>
    <row r="10026" spans="1:1" x14ac:dyDescent="0.25">
      <c r="A10026">
        <v>10025</v>
      </c>
    </row>
    <row r="10027" spans="1:1" x14ac:dyDescent="0.25">
      <c r="A10027">
        <v>10026</v>
      </c>
    </row>
    <row r="10028" spans="1:1" x14ac:dyDescent="0.25">
      <c r="A10028">
        <v>10027</v>
      </c>
    </row>
    <row r="10029" spans="1:1" x14ac:dyDescent="0.25">
      <c r="A10029">
        <v>10028</v>
      </c>
    </row>
    <row r="10030" spans="1:1" x14ac:dyDescent="0.25">
      <c r="A10030">
        <v>10029</v>
      </c>
    </row>
    <row r="10031" spans="1:1" x14ac:dyDescent="0.25">
      <c r="A10031">
        <v>10030</v>
      </c>
    </row>
    <row r="10032" spans="1:1" x14ac:dyDescent="0.25">
      <c r="A10032">
        <v>10031</v>
      </c>
    </row>
    <row r="10033" spans="1:1" x14ac:dyDescent="0.25">
      <c r="A10033">
        <v>10032</v>
      </c>
    </row>
    <row r="10034" spans="1:1" x14ac:dyDescent="0.25">
      <c r="A10034">
        <v>10033</v>
      </c>
    </row>
    <row r="10035" spans="1:1" x14ac:dyDescent="0.25">
      <c r="A10035">
        <v>10034</v>
      </c>
    </row>
    <row r="10036" spans="1:1" x14ac:dyDescent="0.25">
      <c r="A10036">
        <v>10035</v>
      </c>
    </row>
    <row r="10037" spans="1:1" x14ac:dyDescent="0.25">
      <c r="A10037">
        <v>10036</v>
      </c>
    </row>
    <row r="10038" spans="1:1" x14ac:dyDescent="0.25">
      <c r="A10038">
        <v>10037</v>
      </c>
    </row>
    <row r="10039" spans="1:1" x14ac:dyDescent="0.25">
      <c r="A10039">
        <v>10038</v>
      </c>
    </row>
    <row r="10040" spans="1:1" x14ac:dyDescent="0.25">
      <c r="A10040">
        <v>10039</v>
      </c>
    </row>
    <row r="10041" spans="1:1" x14ac:dyDescent="0.25">
      <c r="A10041">
        <v>10040</v>
      </c>
    </row>
    <row r="10042" spans="1:1" x14ac:dyDescent="0.25">
      <c r="A10042">
        <v>10041</v>
      </c>
    </row>
    <row r="10043" spans="1:1" x14ac:dyDescent="0.25">
      <c r="A10043">
        <v>10042</v>
      </c>
    </row>
    <row r="10044" spans="1:1" x14ac:dyDescent="0.25">
      <c r="A10044">
        <v>10043</v>
      </c>
    </row>
    <row r="10045" spans="1:1" x14ac:dyDescent="0.25">
      <c r="A10045">
        <v>10044</v>
      </c>
    </row>
    <row r="10046" spans="1:1" x14ac:dyDescent="0.25">
      <c r="A10046">
        <v>10045</v>
      </c>
    </row>
    <row r="10047" spans="1:1" x14ac:dyDescent="0.25">
      <c r="A10047">
        <v>10046</v>
      </c>
    </row>
    <row r="10048" spans="1:1" x14ac:dyDescent="0.25">
      <c r="A10048">
        <v>10047</v>
      </c>
    </row>
    <row r="10049" spans="1:1" x14ac:dyDescent="0.25">
      <c r="A10049">
        <v>10048</v>
      </c>
    </row>
    <row r="10050" spans="1:1" x14ac:dyDescent="0.25">
      <c r="A10050">
        <v>10049</v>
      </c>
    </row>
    <row r="10051" spans="1:1" x14ac:dyDescent="0.25">
      <c r="A10051">
        <v>10050</v>
      </c>
    </row>
    <row r="10052" spans="1:1" x14ac:dyDescent="0.25">
      <c r="A10052">
        <v>10051</v>
      </c>
    </row>
    <row r="10053" spans="1:1" x14ac:dyDescent="0.25">
      <c r="A10053">
        <v>10052</v>
      </c>
    </row>
    <row r="10054" spans="1:1" x14ac:dyDescent="0.25">
      <c r="A10054">
        <v>10053</v>
      </c>
    </row>
    <row r="10055" spans="1:1" x14ac:dyDescent="0.25">
      <c r="A10055">
        <v>10054</v>
      </c>
    </row>
    <row r="10056" spans="1:1" x14ac:dyDescent="0.25">
      <c r="A10056">
        <v>10055</v>
      </c>
    </row>
    <row r="10057" spans="1:1" x14ac:dyDescent="0.25">
      <c r="A10057">
        <v>10056</v>
      </c>
    </row>
    <row r="10058" spans="1:1" x14ac:dyDescent="0.25">
      <c r="A10058">
        <v>10057</v>
      </c>
    </row>
    <row r="10059" spans="1:1" x14ac:dyDescent="0.25">
      <c r="A10059">
        <v>10058</v>
      </c>
    </row>
    <row r="10060" spans="1:1" x14ac:dyDescent="0.25">
      <c r="A10060">
        <v>10059</v>
      </c>
    </row>
    <row r="10061" spans="1:1" x14ac:dyDescent="0.25">
      <c r="A10061">
        <v>10060</v>
      </c>
    </row>
    <row r="10062" spans="1:1" x14ac:dyDescent="0.25">
      <c r="A10062">
        <v>10061</v>
      </c>
    </row>
    <row r="10063" spans="1:1" x14ac:dyDescent="0.25">
      <c r="A10063">
        <v>10062</v>
      </c>
    </row>
    <row r="10064" spans="1:1" x14ac:dyDescent="0.25">
      <c r="A10064">
        <v>10063</v>
      </c>
    </row>
    <row r="10065" spans="1:1" x14ac:dyDescent="0.25">
      <c r="A10065">
        <v>10064</v>
      </c>
    </row>
    <row r="10066" spans="1:1" x14ac:dyDescent="0.25">
      <c r="A10066">
        <v>10065</v>
      </c>
    </row>
    <row r="10067" spans="1:1" x14ac:dyDescent="0.25">
      <c r="A10067">
        <v>10066</v>
      </c>
    </row>
    <row r="10068" spans="1:1" x14ac:dyDescent="0.25">
      <c r="A10068">
        <v>10067</v>
      </c>
    </row>
    <row r="10069" spans="1:1" x14ac:dyDescent="0.25">
      <c r="A10069">
        <v>10068</v>
      </c>
    </row>
    <row r="10070" spans="1:1" x14ac:dyDescent="0.25">
      <c r="A10070">
        <v>10069</v>
      </c>
    </row>
    <row r="10071" spans="1:1" x14ac:dyDescent="0.25">
      <c r="A10071">
        <v>10070</v>
      </c>
    </row>
    <row r="10072" spans="1:1" x14ac:dyDescent="0.25">
      <c r="A10072">
        <v>10071</v>
      </c>
    </row>
    <row r="10073" spans="1:1" x14ac:dyDescent="0.25">
      <c r="A10073">
        <v>10072</v>
      </c>
    </row>
    <row r="10074" spans="1:1" x14ac:dyDescent="0.25">
      <c r="A10074">
        <v>10073</v>
      </c>
    </row>
    <row r="10075" spans="1:1" x14ac:dyDescent="0.25">
      <c r="A10075">
        <v>10074</v>
      </c>
    </row>
    <row r="10076" spans="1:1" x14ac:dyDescent="0.25">
      <c r="A10076">
        <v>10075</v>
      </c>
    </row>
    <row r="10077" spans="1:1" x14ac:dyDescent="0.25">
      <c r="A10077">
        <v>10076</v>
      </c>
    </row>
    <row r="10078" spans="1:1" x14ac:dyDescent="0.25">
      <c r="A10078">
        <v>10077</v>
      </c>
    </row>
    <row r="10079" spans="1:1" x14ac:dyDescent="0.25">
      <c r="A10079">
        <v>10078</v>
      </c>
    </row>
    <row r="10080" spans="1:1" x14ac:dyDescent="0.25">
      <c r="A10080">
        <v>10079</v>
      </c>
    </row>
    <row r="10081" spans="1:1" x14ac:dyDescent="0.25">
      <c r="A10081">
        <v>10080</v>
      </c>
    </row>
    <row r="10082" spans="1:1" x14ac:dyDescent="0.25">
      <c r="A10082">
        <v>10081</v>
      </c>
    </row>
    <row r="10083" spans="1:1" x14ac:dyDescent="0.25">
      <c r="A10083">
        <v>10082</v>
      </c>
    </row>
    <row r="10084" spans="1:1" x14ac:dyDescent="0.25">
      <c r="A10084">
        <v>10083</v>
      </c>
    </row>
    <row r="10085" spans="1:1" x14ac:dyDescent="0.25">
      <c r="A10085">
        <v>10084</v>
      </c>
    </row>
    <row r="10086" spans="1:1" x14ac:dyDescent="0.25">
      <c r="A10086">
        <v>10085</v>
      </c>
    </row>
    <row r="10087" spans="1:1" x14ac:dyDescent="0.25">
      <c r="A10087">
        <v>10086</v>
      </c>
    </row>
    <row r="10088" spans="1:1" x14ac:dyDescent="0.25">
      <c r="A10088">
        <v>10087</v>
      </c>
    </row>
    <row r="10089" spans="1:1" x14ac:dyDescent="0.25">
      <c r="A10089">
        <v>10088</v>
      </c>
    </row>
    <row r="10090" spans="1:1" x14ac:dyDescent="0.25">
      <c r="A10090">
        <v>10089</v>
      </c>
    </row>
    <row r="10091" spans="1:1" x14ac:dyDescent="0.25">
      <c r="A10091">
        <v>10090</v>
      </c>
    </row>
    <row r="10092" spans="1:1" x14ac:dyDescent="0.25">
      <c r="A10092">
        <v>10091</v>
      </c>
    </row>
    <row r="10093" spans="1:1" x14ac:dyDescent="0.25">
      <c r="A10093">
        <v>10092</v>
      </c>
    </row>
    <row r="10094" spans="1:1" x14ac:dyDescent="0.25">
      <c r="A10094">
        <v>10093</v>
      </c>
    </row>
    <row r="10095" spans="1:1" x14ac:dyDescent="0.25">
      <c r="A10095">
        <v>10094</v>
      </c>
    </row>
    <row r="10096" spans="1:1" x14ac:dyDescent="0.25">
      <c r="A10096">
        <v>10095</v>
      </c>
    </row>
    <row r="10097" spans="1:1" x14ac:dyDescent="0.25">
      <c r="A10097">
        <v>10096</v>
      </c>
    </row>
    <row r="10098" spans="1:1" x14ac:dyDescent="0.25">
      <c r="A10098">
        <v>10097</v>
      </c>
    </row>
    <row r="10099" spans="1:1" x14ac:dyDescent="0.25">
      <c r="A10099">
        <v>10098</v>
      </c>
    </row>
    <row r="10100" spans="1:1" x14ac:dyDescent="0.25">
      <c r="A10100">
        <v>10099</v>
      </c>
    </row>
    <row r="10101" spans="1:1" x14ac:dyDescent="0.25">
      <c r="A10101">
        <v>10100</v>
      </c>
    </row>
    <row r="10102" spans="1:1" x14ac:dyDescent="0.25">
      <c r="A10102">
        <v>10101</v>
      </c>
    </row>
    <row r="10103" spans="1:1" x14ac:dyDescent="0.25">
      <c r="A10103">
        <v>10102</v>
      </c>
    </row>
    <row r="10104" spans="1:1" x14ac:dyDescent="0.25">
      <c r="A10104">
        <v>10103</v>
      </c>
    </row>
    <row r="10105" spans="1:1" x14ac:dyDescent="0.25">
      <c r="A10105">
        <v>10104</v>
      </c>
    </row>
    <row r="10106" spans="1:1" x14ac:dyDescent="0.25">
      <c r="A10106">
        <v>10105</v>
      </c>
    </row>
    <row r="10107" spans="1:1" x14ac:dyDescent="0.25">
      <c r="A10107">
        <v>10106</v>
      </c>
    </row>
    <row r="10108" spans="1:1" x14ac:dyDescent="0.25">
      <c r="A10108">
        <v>10107</v>
      </c>
    </row>
    <row r="10109" spans="1:1" x14ac:dyDescent="0.25">
      <c r="A10109">
        <v>10108</v>
      </c>
    </row>
    <row r="10110" spans="1:1" x14ac:dyDescent="0.25">
      <c r="A10110">
        <v>10109</v>
      </c>
    </row>
    <row r="10111" spans="1:1" x14ac:dyDescent="0.25">
      <c r="A10111">
        <v>10110</v>
      </c>
    </row>
    <row r="10112" spans="1:1" x14ac:dyDescent="0.25">
      <c r="A10112">
        <v>10111</v>
      </c>
    </row>
    <row r="10113" spans="1:1" x14ac:dyDescent="0.25">
      <c r="A10113">
        <v>10112</v>
      </c>
    </row>
    <row r="10114" spans="1:1" x14ac:dyDescent="0.25">
      <c r="A10114">
        <v>10113</v>
      </c>
    </row>
    <row r="10115" spans="1:1" x14ac:dyDescent="0.25">
      <c r="A10115">
        <v>10114</v>
      </c>
    </row>
    <row r="10116" spans="1:1" x14ac:dyDescent="0.25">
      <c r="A10116">
        <v>10115</v>
      </c>
    </row>
    <row r="10117" spans="1:1" x14ac:dyDescent="0.25">
      <c r="A10117">
        <v>10116</v>
      </c>
    </row>
    <row r="10118" spans="1:1" x14ac:dyDescent="0.25">
      <c r="A10118">
        <v>10117</v>
      </c>
    </row>
    <row r="10119" spans="1:1" x14ac:dyDescent="0.25">
      <c r="A10119">
        <v>10118</v>
      </c>
    </row>
    <row r="10120" spans="1:1" x14ac:dyDescent="0.25">
      <c r="A10120">
        <v>10119</v>
      </c>
    </row>
    <row r="10121" spans="1:1" x14ac:dyDescent="0.25">
      <c r="A10121">
        <v>10120</v>
      </c>
    </row>
    <row r="10122" spans="1:1" x14ac:dyDescent="0.25">
      <c r="A10122">
        <v>10121</v>
      </c>
    </row>
    <row r="10123" spans="1:1" x14ac:dyDescent="0.25">
      <c r="A10123">
        <v>10122</v>
      </c>
    </row>
    <row r="10124" spans="1:1" x14ac:dyDescent="0.25">
      <c r="A10124">
        <v>10123</v>
      </c>
    </row>
    <row r="10125" spans="1:1" x14ac:dyDescent="0.25">
      <c r="A10125">
        <v>10124</v>
      </c>
    </row>
    <row r="10126" spans="1:1" x14ac:dyDescent="0.25">
      <c r="A10126">
        <v>10125</v>
      </c>
    </row>
    <row r="10127" spans="1:1" x14ac:dyDescent="0.25">
      <c r="A10127">
        <v>10126</v>
      </c>
    </row>
    <row r="10128" spans="1:1" x14ac:dyDescent="0.25">
      <c r="A10128">
        <v>10127</v>
      </c>
    </row>
    <row r="10129" spans="1:1" x14ac:dyDescent="0.25">
      <c r="A10129">
        <v>10128</v>
      </c>
    </row>
    <row r="10130" spans="1:1" x14ac:dyDescent="0.25">
      <c r="A10130">
        <v>10129</v>
      </c>
    </row>
    <row r="10131" spans="1:1" x14ac:dyDescent="0.25">
      <c r="A10131">
        <v>10130</v>
      </c>
    </row>
    <row r="10132" spans="1:1" x14ac:dyDescent="0.25">
      <c r="A10132">
        <v>10131</v>
      </c>
    </row>
    <row r="10133" spans="1:1" x14ac:dyDescent="0.25">
      <c r="A10133">
        <v>10132</v>
      </c>
    </row>
    <row r="10134" spans="1:1" x14ac:dyDescent="0.25">
      <c r="A10134">
        <v>10133</v>
      </c>
    </row>
    <row r="10135" spans="1:1" x14ac:dyDescent="0.25">
      <c r="A10135">
        <v>10134</v>
      </c>
    </row>
    <row r="10136" spans="1:1" x14ac:dyDescent="0.25">
      <c r="A10136">
        <v>10135</v>
      </c>
    </row>
    <row r="10137" spans="1:1" x14ac:dyDescent="0.25">
      <c r="A10137">
        <v>10136</v>
      </c>
    </row>
    <row r="10138" spans="1:1" x14ac:dyDescent="0.25">
      <c r="A10138">
        <v>10137</v>
      </c>
    </row>
    <row r="10139" spans="1:1" x14ac:dyDescent="0.25">
      <c r="A10139">
        <v>10138</v>
      </c>
    </row>
    <row r="10140" spans="1:1" x14ac:dyDescent="0.25">
      <c r="A10140">
        <v>10139</v>
      </c>
    </row>
    <row r="10141" spans="1:1" x14ac:dyDescent="0.25">
      <c r="A10141">
        <v>10140</v>
      </c>
    </row>
    <row r="10142" spans="1:1" x14ac:dyDescent="0.25">
      <c r="A10142">
        <v>10141</v>
      </c>
    </row>
    <row r="10143" spans="1:1" x14ac:dyDescent="0.25">
      <c r="A10143">
        <v>10142</v>
      </c>
    </row>
    <row r="10144" spans="1:1" x14ac:dyDescent="0.25">
      <c r="A10144">
        <v>10143</v>
      </c>
    </row>
    <row r="10145" spans="1:1" x14ac:dyDescent="0.25">
      <c r="A10145">
        <v>10144</v>
      </c>
    </row>
    <row r="10146" spans="1:1" x14ac:dyDescent="0.25">
      <c r="A10146">
        <v>10145</v>
      </c>
    </row>
    <row r="10147" spans="1:1" x14ac:dyDescent="0.25">
      <c r="A10147">
        <v>10146</v>
      </c>
    </row>
    <row r="10148" spans="1:1" x14ac:dyDescent="0.25">
      <c r="A10148">
        <v>10147</v>
      </c>
    </row>
    <row r="10149" spans="1:1" x14ac:dyDescent="0.25">
      <c r="A10149">
        <v>10148</v>
      </c>
    </row>
    <row r="10150" spans="1:1" x14ac:dyDescent="0.25">
      <c r="A10150">
        <v>10149</v>
      </c>
    </row>
    <row r="10151" spans="1:1" x14ac:dyDescent="0.25">
      <c r="A10151">
        <v>10150</v>
      </c>
    </row>
    <row r="10152" spans="1:1" x14ac:dyDescent="0.25">
      <c r="A10152">
        <v>10151</v>
      </c>
    </row>
    <row r="10153" spans="1:1" x14ac:dyDescent="0.25">
      <c r="A10153">
        <v>10152</v>
      </c>
    </row>
    <row r="10154" spans="1:1" x14ac:dyDescent="0.25">
      <c r="A10154">
        <v>10153</v>
      </c>
    </row>
    <row r="10155" spans="1:1" x14ac:dyDescent="0.25">
      <c r="A10155">
        <v>10154</v>
      </c>
    </row>
    <row r="10156" spans="1:1" x14ac:dyDescent="0.25">
      <c r="A10156">
        <v>10155</v>
      </c>
    </row>
    <row r="10157" spans="1:1" x14ac:dyDescent="0.25">
      <c r="A10157">
        <v>10156</v>
      </c>
    </row>
    <row r="10158" spans="1:1" x14ac:dyDescent="0.25">
      <c r="A10158">
        <v>10157</v>
      </c>
    </row>
    <row r="10159" spans="1:1" x14ac:dyDescent="0.25">
      <c r="A10159">
        <v>10158</v>
      </c>
    </row>
    <row r="10160" spans="1:1" x14ac:dyDescent="0.25">
      <c r="A10160">
        <v>10159</v>
      </c>
    </row>
    <row r="10161" spans="1:1" x14ac:dyDescent="0.25">
      <c r="A10161">
        <v>10160</v>
      </c>
    </row>
    <row r="10162" spans="1:1" x14ac:dyDescent="0.25">
      <c r="A10162">
        <v>10161</v>
      </c>
    </row>
    <row r="10163" spans="1:1" x14ac:dyDescent="0.25">
      <c r="A10163">
        <v>10162</v>
      </c>
    </row>
    <row r="10164" spans="1:1" x14ac:dyDescent="0.25">
      <c r="A10164">
        <v>10163</v>
      </c>
    </row>
    <row r="10165" spans="1:1" x14ac:dyDescent="0.25">
      <c r="A10165">
        <v>10164</v>
      </c>
    </row>
    <row r="10166" spans="1:1" x14ac:dyDescent="0.25">
      <c r="A10166">
        <v>10165</v>
      </c>
    </row>
    <row r="10167" spans="1:1" x14ac:dyDescent="0.25">
      <c r="A10167">
        <v>10166</v>
      </c>
    </row>
    <row r="10168" spans="1:1" x14ac:dyDescent="0.25">
      <c r="A10168">
        <v>10167</v>
      </c>
    </row>
    <row r="10169" spans="1:1" x14ac:dyDescent="0.25">
      <c r="A10169">
        <v>10168</v>
      </c>
    </row>
    <row r="10170" spans="1:1" x14ac:dyDescent="0.25">
      <c r="A10170">
        <v>10169</v>
      </c>
    </row>
    <row r="10171" spans="1:1" x14ac:dyDescent="0.25">
      <c r="A10171">
        <v>10170</v>
      </c>
    </row>
    <row r="10172" spans="1:1" x14ac:dyDescent="0.25">
      <c r="A10172">
        <v>10171</v>
      </c>
    </row>
    <row r="10173" spans="1:1" x14ac:dyDescent="0.25">
      <c r="A10173">
        <v>10172</v>
      </c>
    </row>
    <row r="10174" spans="1:1" x14ac:dyDescent="0.25">
      <c r="A10174">
        <v>10173</v>
      </c>
    </row>
    <row r="10175" spans="1:1" x14ac:dyDescent="0.25">
      <c r="A10175">
        <v>10174</v>
      </c>
    </row>
    <row r="10176" spans="1:1" x14ac:dyDescent="0.25">
      <c r="A10176">
        <v>10175</v>
      </c>
    </row>
    <row r="10177" spans="1:1" x14ac:dyDescent="0.25">
      <c r="A10177">
        <v>10176</v>
      </c>
    </row>
    <row r="10178" spans="1:1" x14ac:dyDescent="0.25">
      <c r="A10178">
        <v>10177</v>
      </c>
    </row>
    <row r="10179" spans="1:1" x14ac:dyDescent="0.25">
      <c r="A10179">
        <v>10178</v>
      </c>
    </row>
    <row r="10180" spans="1:1" x14ac:dyDescent="0.25">
      <c r="A10180">
        <v>10179</v>
      </c>
    </row>
    <row r="10181" spans="1:1" x14ac:dyDescent="0.25">
      <c r="A10181">
        <v>10180</v>
      </c>
    </row>
    <row r="10182" spans="1:1" x14ac:dyDescent="0.25">
      <c r="A10182">
        <v>10181</v>
      </c>
    </row>
    <row r="10183" spans="1:1" x14ac:dyDescent="0.25">
      <c r="A10183">
        <v>10182</v>
      </c>
    </row>
    <row r="10184" spans="1:1" x14ac:dyDescent="0.25">
      <c r="A10184">
        <v>10183</v>
      </c>
    </row>
    <row r="10185" spans="1:1" x14ac:dyDescent="0.25">
      <c r="A10185">
        <v>10184</v>
      </c>
    </row>
    <row r="10186" spans="1:1" x14ac:dyDescent="0.25">
      <c r="A10186">
        <v>10185</v>
      </c>
    </row>
    <row r="10187" spans="1:1" x14ac:dyDescent="0.25">
      <c r="A10187">
        <v>10186</v>
      </c>
    </row>
    <row r="10188" spans="1:1" x14ac:dyDescent="0.25">
      <c r="A10188">
        <v>10187</v>
      </c>
    </row>
    <row r="10189" spans="1:1" x14ac:dyDescent="0.25">
      <c r="A10189">
        <v>10188</v>
      </c>
    </row>
    <row r="10190" spans="1:1" x14ac:dyDescent="0.25">
      <c r="A10190">
        <v>10189</v>
      </c>
    </row>
    <row r="10191" spans="1:1" x14ac:dyDescent="0.25">
      <c r="A10191">
        <v>10190</v>
      </c>
    </row>
    <row r="10192" spans="1:1" x14ac:dyDescent="0.25">
      <c r="A10192">
        <v>10191</v>
      </c>
    </row>
    <row r="10193" spans="1:1" x14ac:dyDescent="0.25">
      <c r="A10193">
        <v>10192</v>
      </c>
    </row>
    <row r="10194" spans="1:1" x14ac:dyDescent="0.25">
      <c r="A10194">
        <v>10193</v>
      </c>
    </row>
    <row r="10195" spans="1:1" x14ac:dyDescent="0.25">
      <c r="A10195">
        <v>10194</v>
      </c>
    </row>
    <row r="10196" spans="1:1" x14ac:dyDescent="0.25">
      <c r="A10196">
        <v>10195</v>
      </c>
    </row>
    <row r="10197" spans="1:1" x14ac:dyDescent="0.25">
      <c r="A10197">
        <v>10196</v>
      </c>
    </row>
    <row r="10198" spans="1:1" x14ac:dyDescent="0.25">
      <c r="A10198">
        <v>10197</v>
      </c>
    </row>
    <row r="10199" spans="1:1" x14ac:dyDescent="0.25">
      <c r="A10199">
        <v>10198</v>
      </c>
    </row>
    <row r="10200" spans="1:1" x14ac:dyDescent="0.25">
      <c r="A10200">
        <v>10199</v>
      </c>
    </row>
    <row r="10201" spans="1:1" x14ac:dyDescent="0.25">
      <c r="A10201">
        <v>10200</v>
      </c>
    </row>
    <row r="10202" spans="1:1" x14ac:dyDescent="0.25">
      <c r="A10202">
        <v>10201</v>
      </c>
    </row>
    <row r="10203" spans="1:1" x14ac:dyDescent="0.25">
      <c r="A10203">
        <v>10202</v>
      </c>
    </row>
    <row r="10204" spans="1:1" x14ac:dyDescent="0.25">
      <c r="A10204">
        <v>10203</v>
      </c>
    </row>
    <row r="10205" spans="1:1" x14ac:dyDescent="0.25">
      <c r="A10205">
        <v>10204</v>
      </c>
    </row>
    <row r="10206" spans="1:1" x14ac:dyDescent="0.25">
      <c r="A10206">
        <v>10205</v>
      </c>
    </row>
    <row r="10207" spans="1:1" x14ac:dyDescent="0.25">
      <c r="A10207">
        <v>10206</v>
      </c>
    </row>
    <row r="10208" spans="1:1" x14ac:dyDescent="0.25">
      <c r="A10208">
        <v>10207</v>
      </c>
    </row>
    <row r="10209" spans="1:1" x14ac:dyDescent="0.25">
      <c r="A10209">
        <v>10208</v>
      </c>
    </row>
    <row r="10210" spans="1:1" x14ac:dyDescent="0.25">
      <c r="A10210">
        <v>10209</v>
      </c>
    </row>
    <row r="10211" spans="1:1" x14ac:dyDescent="0.25">
      <c r="A10211">
        <v>10210</v>
      </c>
    </row>
    <row r="10212" spans="1:1" x14ac:dyDescent="0.25">
      <c r="A10212">
        <v>10211</v>
      </c>
    </row>
    <row r="10213" spans="1:1" x14ac:dyDescent="0.25">
      <c r="A10213">
        <v>10212</v>
      </c>
    </row>
    <row r="10214" spans="1:1" x14ac:dyDescent="0.25">
      <c r="A10214">
        <v>10213</v>
      </c>
    </row>
    <row r="10215" spans="1:1" x14ac:dyDescent="0.25">
      <c r="A10215">
        <v>10214</v>
      </c>
    </row>
    <row r="10216" spans="1:1" x14ac:dyDescent="0.25">
      <c r="A10216">
        <v>10215</v>
      </c>
    </row>
    <row r="10217" spans="1:1" x14ac:dyDescent="0.25">
      <c r="A10217">
        <v>10216</v>
      </c>
    </row>
    <row r="10218" spans="1:1" x14ac:dyDescent="0.25">
      <c r="A10218">
        <v>10217</v>
      </c>
    </row>
    <row r="10219" spans="1:1" x14ac:dyDescent="0.25">
      <c r="A10219">
        <v>10218</v>
      </c>
    </row>
    <row r="10220" spans="1:1" x14ac:dyDescent="0.25">
      <c r="A10220">
        <v>10219</v>
      </c>
    </row>
    <row r="10221" spans="1:1" x14ac:dyDescent="0.25">
      <c r="A10221">
        <v>10220</v>
      </c>
    </row>
    <row r="10222" spans="1:1" x14ac:dyDescent="0.25">
      <c r="A10222">
        <v>10221</v>
      </c>
    </row>
    <row r="10223" spans="1:1" x14ac:dyDescent="0.25">
      <c r="A10223">
        <v>10222</v>
      </c>
    </row>
    <row r="10224" spans="1:1" x14ac:dyDescent="0.25">
      <c r="A10224">
        <v>10223</v>
      </c>
    </row>
    <row r="10225" spans="1:1" x14ac:dyDescent="0.25">
      <c r="A10225">
        <v>10224</v>
      </c>
    </row>
    <row r="10226" spans="1:1" x14ac:dyDescent="0.25">
      <c r="A10226">
        <v>10225</v>
      </c>
    </row>
    <row r="10227" spans="1:1" x14ac:dyDescent="0.25">
      <c r="A10227">
        <v>10226</v>
      </c>
    </row>
    <row r="10228" spans="1:1" x14ac:dyDescent="0.25">
      <c r="A10228">
        <v>10227</v>
      </c>
    </row>
    <row r="10229" spans="1:1" x14ac:dyDescent="0.25">
      <c r="A10229">
        <v>10228</v>
      </c>
    </row>
    <row r="10230" spans="1:1" x14ac:dyDescent="0.25">
      <c r="A10230">
        <v>10229</v>
      </c>
    </row>
    <row r="10231" spans="1:1" x14ac:dyDescent="0.25">
      <c r="A10231">
        <v>10230</v>
      </c>
    </row>
    <row r="10232" spans="1:1" x14ac:dyDescent="0.25">
      <c r="A10232">
        <v>10231</v>
      </c>
    </row>
    <row r="10233" spans="1:1" x14ac:dyDescent="0.25">
      <c r="A10233">
        <v>10232</v>
      </c>
    </row>
    <row r="10234" spans="1:1" x14ac:dyDescent="0.25">
      <c r="A10234">
        <v>10233</v>
      </c>
    </row>
    <row r="10235" spans="1:1" x14ac:dyDescent="0.25">
      <c r="A10235">
        <v>10234</v>
      </c>
    </row>
    <row r="10236" spans="1:1" x14ac:dyDescent="0.25">
      <c r="A10236">
        <v>10235</v>
      </c>
    </row>
    <row r="10237" spans="1:1" x14ac:dyDescent="0.25">
      <c r="A10237">
        <v>10236</v>
      </c>
    </row>
    <row r="10238" spans="1:1" x14ac:dyDescent="0.25">
      <c r="A10238">
        <v>10237</v>
      </c>
    </row>
    <row r="10239" spans="1:1" x14ac:dyDescent="0.25">
      <c r="A10239">
        <v>10238</v>
      </c>
    </row>
    <row r="10240" spans="1:1" x14ac:dyDescent="0.25">
      <c r="A10240">
        <v>10239</v>
      </c>
    </row>
    <row r="10241" spans="1:1" x14ac:dyDescent="0.25">
      <c r="A10241">
        <v>10240</v>
      </c>
    </row>
    <row r="10242" spans="1:1" x14ac:dyDescent="0.25">
      <c r="A10242">
        <v>10241</v>
      </c>
    </row>
    <row r="10243" spans="1:1" x14ac:dyDescent="0.25">
      <c r="A10243">
        <v>10242</v>
      </c>
    </row>
    <row r="10244" spans="1:1" x14ac:dyDescent="0.25">
      <c r="A10244">
        <v>10243</v>
      </c>
    </row>
    <row r="10245" spans="1:1" x14ac:dyDescent="0.25">
      <c r="A10245">
        <v>10244</v>
      </c>
    </row>
    <row r="10246" spans="1:1" x14ac:dyDescent="0.25">
      <c r="A10246">
        <v>10245</v>
      </c>
    </row>
    <row r="10247" spans="1:1" x14ac:dyDescent="0.25">
      <c r="A10247">
        <v>10246</v>
      </c>
    </row>
    <row r="10248" spans="1:1" x14ac:dyDescent="0.25">
      <c r="A10248">
        <v>10247</v>
      </c>
    </row>
    <row r="10249" spans="1:1" x14ac:dyDescent="0.25">
      <c r="A10249">
        <v>10248</v>
      </c>
    </row>
    <row r="10250" spans="1:1" x14ac:dyDescent="0.25">
      <c r="A10250">
        <v>10249</v>
      </c>
    </row>
    <row r="10251" spans="1:1" x14ac:dyDescent="0.25">
      <c r="A10251">
        <v>10250</v>
      </c>
    </row>
    <row r="10252" spans="1:1" x14ac:dyDescent="0.25">
      <c r="A10252">
        <v>10251</v>
      </c>
    </row>
    <row r="10253" spans="1:1" x14ac:dyDescent="0.25">
      <c r="A10253">
        <v>10252</v>
      </c>
    </row>
    <row r="10254" spans="1:1" x14ac:dyDescent="0.25">
      <c r="A10254">
        <v>10253</v>
      </c>
    </row>
    <row r="10255" spans="1:1" x14ac:dyDescent="0.25">
      <c r="A10255">
        <v>10254</v>
      </c>
    </row>
    <row r="10256" spans="1:1" x14ac:dyDescent="0.25">
      <c r="A10256">
        <v>10255</v>
      </c>
    </row>
    <row r="10257" spans="1:1" x14ac:dyDescent="0.25">
      <c r="A10257">
        <v>10256</v>
      </c>
    </row>
    <row r="10258" spans="1:1" x14ac:dyDescent="0.25">
      <c r="A10258">
        <v>10257</v>
      </c>
    </row>
    <row r="10259" spans="1:1" x14ac:dyDescent="0.25">
      <c r="A10259">
        <v>10258</v>
      </c>
    </row>
    <row r="10260" spans="1:1" x14ac:dyDescent="0.25">
      <c r="A10260">
        <v>10259</v>
      </c>
    </row>
    <row r="10261" spans="1:1" x14ac:dyDescent="0.25">
      <c r="A10261">
        <v>10260</v>
      </c>
    </row>
    <row r="10262" spans="1:1" x14ac:dyDescent="0.25">
      <c r="A10262">
        <v>10261</v>
      </c>
    </row>
    <row r="10263" spans="1:1" x14ac:dyDescent="0.25">
      <c r="A10263">
        <v>10262</v>
      </c>
    </row>
    <row r="10264" spans="1:1" x14ac:dyDescent="0.25">
      <c r="A10264">
        <v>10263</v>
      </c>
    </row>
    <row r="10265" spans="1:1" x14ac:dyDescent="0.25">
      <c r="A10265">
        <v>10264</v>
      </c>
    </row>
    <row r="10266" spans="1:1" x14ac:dyDescent="0.25">
      <c r="A10266">
        <v>10265</v>
      </c>
    </row>
    <row r="10267" spans="1:1" x14ac:dyDescent="0.25">
      <c r="A10267">
        <v>10266</v>
      </c>
    </row>
    <row r="10268" spans="1:1" x14ac:dyDescent="0.25">
      <c r="A10268">
        <v>10267</v>
      </c>
    </row>
    <row r="10269" spans="1:1" x14ac:dyDescent="0.25">
      <c r="A10269">
        <v>10268</v>
      </c>
    </row>
    <row r="10270" spans="1:1" x14ac:dyDescent="0.25">
      <c r="A10270">
        <v>10269</v>
      </c>
    </row>
    <row r="10271" spans="1:1" x14ac:dyDescent="0.25">
      <c r="A10271">
        <v>10270</v>
      </c>
    </row>
    <row r="10272" spans="1:1" x14ac:dyDescent="0.25">
      <c r="A10272">
        <v>10271</v>
      </c>
    </row>
    <row r="10273" spans="1:1" x14ac:dyDescent="0.25">
      <c r="A10273">
        <v>10272</v>
      </c>
    </row>
    <row r="10274" spans="1:1" x14ac:dyDescent="0.25">
      <c r="A10274">
        <v>10273</v>
      </c>
    </row>
    <row r="10275" spans="1:1" x14ac:dyDescent="0.25">
      <c r="A10275">
        <v>10274</v>
      </c>
    </row>
    <row r="10276" spans="1:1" x14ac:dyDescent="0.25">
      <c r="A10276">
        <v>10275</v>
      </c>
    </row>
    <row r="10277" spans="1:1" x14ac:dyDescent="0.25">
      <c r="A10277">
        <v>10276</v>
      </c>
    </row>
    <row r="10278" spans="1:1" x14ac:dyDescent="0.25">
      <c r="A10278">
        <v>10277</v>
      </c>
    </row>
    <row r="10279" spans="1:1" x14ac:dyDescent="0.25">
      <c r="A10279">
        <v>10278</v>
      </c>
    </row>
    <row r="10280" spans="1:1" x14ac:dyDescent="0.25">
      <c r="A10280">
        <v>10279</v>
      </c>
    </row>
    <row r="10281" spans="1:1" x14ac:dyDescent="0.25">
      <c r="A10281">
        <v>10280</v>
      </c>
    </row>
    <row r="10282" spans="1:1" x14ac:dyDescent="0.25">
      <c r="A10282">
        <v>10281</v>
      </c>
    </row>
    <row r="10283" spans="1:1" x14ac:dyDescent="0.25">
      <c r="A10283">
        <v>10282</v>
      </c>
    </row>
    <row r="10284" spans="1:1" x14ac:dyDescent="0.25">
      <c r="A10284">
        <v>10283</v>
      </c>
    </row>
    <row r="10285" spans="1:1" x14ac:dyDescent="0.25">
      <c r="A10285">
        <v>10284</v>
      </c>
    </row>
    <row r="10286" spans="1:1" x14ac:dyDescent="0.25">
      <c r="A10286">
        <v>10285</v>
      </c>
    </row>
    <row r="10287" spans="1:1" x14ac:dyDescent="0.25">
      <c r="A10287">
        <v>10286</v>
      </c>
    </row>
    <row r="10288" spans="1:1" x14ac:dyDescent="0.25">
      <c r="A10288">
        <v>10287</v>
      </c>
    </row>
    <row r="10289" spans="1:1" x14ac:dyDescent="0.25">
      <c r="A10289">
        <v>10288</v>
      </c>
    </row>
    <row r="10290" spans="1:1" x14ac:dyDescent="0.25">
      <c r="A10290">
        <v>10289</v>
      </c>
    </row>
    <row r="10291" spans="1:1" x14ac:dyDescent="0.25">
      <c r="A10291">
        <v>10290</v>
      </c>
    </row>
    <row r="10292" spans="1:1" x14ac:dyDescent="0.25">
      <c r="A10292">
        <v>10291</v>
      </c>
    </row>
    <row r="10293" spans="1:1" x14ac:dyDescent="0.25">
      <c r="A10293">
        <v>10292</v>
      </c>
    </row>
    <row r="10294" spans="1:1" x14ac:dyDescent="0.25">
      <c r="A10294">
        <v>10293</v>
      </c>
    </row>
    <row r="10295" spans="1:1" x14ac:dyDescent="0.25">
      <c r="A10295">
        <v>10294</v>
      </c>
    </row>
    <row r="10296" spans="1:1" x14ac:dyDescent="0.25">
      <c r="A10296">
        <v>10295</v>
      </c>
    </row>
    <row r="10297" spans="1:1" x14ac:dyDescent="0.25">
      <c r="A10297">
        <v>10296</v>
      </c>
    </row>
    <row r="10298" spans="1:1" x14ac:dyDescent="0.25">
      <c r="A10298">
        <v>10297</v>
      </c>
    </row>
    <row r="10299" spans="1:1" x14ac:dyDescent="0.25">
      <c r="A10299">
        <v>10298</v>
      </c>
    </row>
    <row r="10300" spans="1:1" x14ac:dyDescent="0.25">
      <c r="A10300">
        <v>10299</v>
      </c>
    </row>
    <row r="10301" spans="1:1" x14ac:dyDescent="0.25">
      <c r="A10301">
        <v>10300</v>
      </c>
    </row>
    <row r="10302" spans="1:1" x14ac:dyDescent="0.25">
      <c r="A10302">
        <v>10301</v>
      </c>
    </row>
    <row r="10303" spans="1:1" x14ac:dyDescent="0.25">
      <c r="A10303">
        <v>10302</v>
      </c>
    </row>
    <row r="10304" spans="1:1" x14ac:dyDescent="0.25">
      <c r="A10304">
        <v>10303</v>
      </c>
    </row>
    <row r="10305" spans="1:1" x14ac:dyDescent="0.25">
      <c r="A10305">
        <v>10304</v>
      </c>
    </row>
    <row r="10306" spans="1:1" x14ac:dyDescent="0.25">
      <c r="A10306">
        <v>10305</v>
      </c>
    </row>
    <row r="10307" spans="1:1" x14ac:dyDescent="0.25">
      <c r="A10307">
        <v>10306</v>
      </c>
    </row>
    <row r="10308" spans="1:1" x14ac:dyDescent="0.25">
      <c r="A10308">
        <v>10307</v>
      </c>
    </row>
    <row r="10309" spans="1:1" x14ac:dyDescent="0.25">
      <c r="A10309">
        <v>10308</v>
      </c>
    </row>
    <row r="10310" spans="1:1" x14ac:dyDescent="0.25">
      <c r="A10310">
        <v>10309</v>
      </c>
    </row>
    <row r="10311" spans="1:1" x14ac:dyDescent="0.25">
      <c r="A10311">
        <v>10310</v>
      </c>
    </row>
    <row r="10312" spans="1:1" x14ac:dyDescent="0.25">
      <c r="A10312">
        <v>10311</v>
      </c>
    </row>
    <row r="10313" spans="1:1" x14ac:dyDescent="0.25">
      <c r="A10313">
        <v>10312</v>
      </c>
    </row>
    <row r="10314" spans="1:1" x14ac:dyDescent="0.25">
      <c r="A10314">
        <v>10313</v>
      </c>
    </row>
    <row r="10315" spans="1:1" x14ac:dyDescent="0.25">
      <c r="A10315">
        <v>10314</v>
      </c>
    </row>
    <row r="10316" spans="1:1" x14ac:dyDescent="0.25">
      <c r="A10316">
        <v>10315</v>
      </c>
    </row>
    <row r="10317" spans="1:1" x14ac:dyDescent="0.25">
      <c r="A10317">
        <v>10316</v>
      </c>
    </row>
    <row r="10318" spans="1:1" x14ac:dyDescent="0.25">
      <c r="A10318">
        <v>10317</v>
      </c>
    </row>
    <row r="10319" spans="1:1" x14ac:dyDescent="0.25">
      <c r="A10319">
        <v>10318</v>
      </c>
    </row>
    <row r="10320" spans="1:1" x14ac:dyDescent="0.25">
      <c r="A10320">
        <v>10319</v>
      </c>
    </row>
    <row r="10321" spans="1:1" x14ac:dyDescent="0.25">
      <c r="A10321">
        <v>10320</v>
      </c>
    </row>
    <row r="10322" spans="1:1" x14ac:dyDescent="0.25">
      <c r="A10322">
        <v>10321</v>
      </c>
    </row>
    <row r="10323" spans="1:1" x14ac:dyDescent="0.25">
      <c r="A10323">
        <v>10322</v>
      </c>
    </row>
    <row r="10324" spans="1:1" x14ac:dyDescent="0.25">
      <c r="A10324">
        <v>10323</v>
      </c>
    </row>
    <row r="10325" spans="1:1" x14ac:dyDescent="0.25">
      <c r="A10325">
        <v>10324</v>
      </c>
    </row>
    <row r="10326" spans="1:1" x14ac:dyDescent="0.25">
      <c r="A10326">
        <v>10325</v>
      </c>
    </row>
    <row r="10327" spans="1:1" x14ac:dyDescent="0.25">
      <c r="A10327">
        <v>10326</v>
      </c>
    </row>
    <row r="10328" spans="1:1" x14ac:dyDescent="0.25">
      <c r="A10328">
        <v>10327</v>
      </c>
    </row>
    <row r="10329" spans="1:1" x14ac:dyDescent="0.25">
      <c r="A10329">
        <v>10328</v>
      </c>
    </row>
    <row r="10330" spans="1:1" x14ac:dyDescent="0.25">
      <c r="A10330">
        <v>10329</v>
      </c>
    </row>
    <row r="10331" spans="1:1" x14ac:dyDescent="0.25">
      <c r="A10331">
        <v>10330</v>
      </c>
    </row>
    <row r="10332" spans="1:1" x14ac:dyDescent="0.25">
      <c r="A10332">
        <v>10331</v>
      </c>
    </row>
    <row r="10333" spans="1:1" x14ac:dyDescent="0.25">
      <c r="A10333">
        <v>10332</v>
      </c>
    </row>
    <row r="10334" spans="1:1" x14ac:dyDescent="0.25">
      <c r="A10334">
        <v>10333</v>
      </c>
    </row>
    <row r="10335" spans="1:1" x14ac:dyDescent="0.25">
      <c r="A10335">
        <v>10334</v>
      </c>
    </row>
    <row r="10336" spans="1:1" x14ac:dyDescent="0.25">
      <c r="A10336">
        <v>10335</v>
      </c>
    </row>
    <row r="10337" spans="1:1" x14ac:dyDescent="0.25">
      <c r="A10337">
        <v>10336</v>
      </c>
    </row>
    <row r="10338" spans="1:1" x14ac:dyDescent="0.25">
      <c r="A10338">
        <v>10337</v>
      </c>
    </row>
    <row r="10339" spans="1:1" x14ac:dyDescent="0.25">
      <c r="A10339">
        <v>10338</v>
      </c>
    </row>
    <row r="10340" spans="1:1" x14ac:dyDescent="0.25">
      <c r="A10340">
        <v>10339</v>
      </c>
    </row>
    <row r="10341" spans="1:1" x14ac:dyDescent="0.25">
      <c r="A10341">
        <v>10340</v>
      </c>
    </row>
    <row r="10342" spans="1:1" x14ac:dyDescent="0.25">
      <c r="A10342">
        <v>10341</v>
      </c>
    </row>
    <row r="10343" spans="1:1" x14ac:dyDescent="0.25">
      <c r="A10343">
        <v>10342</v>
      </c>
    </row>
    <row r="10344" spans="1:1" x14ac:dyDescent="0.25">
      <c r="A10344">
        <v>10343</v>
      </c>
    </row>
    <row r="10345" spans="1:1" x14ac:dyDescent="0.25">
      <c r="A10345">
        <v>10344</v>
      </c>
    </row>
    <row r="10346" spans="1:1" x14ac:dyDescent="0.25">
      <c r="A10346">
        <v>10345</v>
      </c>
    </row>
    <row r="10347" spans="1:1" x14ac:dyDescent="0.25">
      <c r="A10347">
        <v>10346</v>
      </c>
    </row>
    <row r="10348" spans="1:1" x14ac:dyDescent="0.25">
      <c r="A10348">
        <v>10347</v>
      </c>
    </row>
    <row r="10349" spans="1:1" x14ac:dyDescent="0.25">
      <c r="A10349">
        <v>10348</v>
      </c>
    </row>
    <row r="10350" spans="1:1" x14ac:dyDescent="0.25">
      <c r="A10350">
        <v>10349</v>
      </c>
    </row>
    <row r="10351" spans="1:1" x14ac:dyDescent="0.25">
      <c r="A10351">
        <v>10350</v>
      </c>
    </row>
    <row r="10352" spans="1:1" x14ac:dyDescent="0.25">
      <c r="A10352">
        <v>10351</v>
      </c>
    </row>
    <row r="10353" spans="1:1" x14ac:dyDescent="0.25">
      <c r="A10353">
        <v>10352</v>
      </c>
    </row>
    <row r="10354" spans="1:1" x14ac:dyDescent="0.25">
      <c r="A10354">
        <v>10353</v>
      </c>
    </row>
    <row r="10355" spans="1:1" x14ac:dyDescent="0.25">
      <c r="A10355">
        <v>10354</v>
      </c>
    </row>
    <row r="10356" spans="1:1" x14ac:dyDescent="0.25">
      <c r="A10356">
        <v>10355</v>
      </c>
    </row>
    <row r="10357" spans="1:1" x14ac:dyDescent="0.25">
      <c r="A10357">
        <v>10356</v>
      </c>
    </row>
    <row r="10358" spans="1:1" x14ac:dyDescent="0.25">
      <c r="A10358">
        <v>10357</v>
      </c>
    </row>
    <row r="10359" spans="1:1" x14ac:dyDescent="0.25">
      <c r="A10359">
        <v>10358</v>
      </c>
    </row>
    <row r="10360" spans="1:1" x14ac:dyDescent="0.25">
      <c r="A10360">
        <v>10359</v>
      </c>
    </row>
    <row r="10361" spans="1:1" x14ac:dyDescent="0.25">
      <c r="A10361">
        <v>10360</v>
      </c>
    </row>
    <row r="10362" spans="1:1" x14ac:dyDescent="0.25">
      <c r="A10362">
        <v>10361</v>
      </c>
    </row>
    <row r="10363" spans="1:1" x14ac:dyDescent="0.25">
      <c r="A10363">
        <v>10362</v>
      </c>
    </row>
    <row r="10364" spans="1:1" x14ac:dyDescent="0.25">
      <c r="A10364">
        <v>10363</v>
      </c>
    </row>
    <row r="10365" spans="1:1" x14ac:dyDescent="0.25">
      <c r="A10365">
        <v>10364</v>
      </c>
    </row>
    <row r="10366" spans="1:1" x14ac:dyDescent="0.25">
      <c r="A10366">
        <v>10365</v>
      </c>
    </row>
    <row r="10367" spans="1:1" x14ac:dyDescent="0.25">
      <c r="A10367">
        <v>10366</v>
      </c>
    </row>
    <row r="10368" spans="1:1" x14ac:dyDescent="0.25">
      <c r="A10368">
        <v>10367</v>
      </c>
    </row>
    <row r="10369" spans="1:1" x14ac:dyDescent="0.25">
      <c r="A10369">
        <v>10368</v>
      </c>
    </row>
    <row r="10370" spans="1:1" x14ac:dyDescent="0.25">
      <c r="A10370">
        <v>10369</v>
      </c>
    </row>
    <row r="10371" spans="1:1" x14ac:dyDescent="0.25">
      <c r="A10371">
        <v>10370</v>
      </c>
    </row>
    <row r="10372" spans="1:1" x14ac:dyDescent="0.25">
      <c r="A10372">
        <v>10371</v>
      </c>
    </row>
    <row r="10373" spans="1:1" x14ac:dyDescent="0.25">
      <c r="A10373">
        <v>10372</v>
      </c>
    </row>
    <row r="10374" spans="1:1" x14ac:dyDescent="0.25">
      <c r="A10374">
        <v>10373</v>
      </c>
    </row>
    <row r="10375" spans="1:1" x14ac:dyDescent="0.25">
      <c r="A10375">
        <v>10374</v>
      </c>
    </row>
    <row r="10376" spans="1:1" x14ac:dyDescent="0.25">
      <c r="A10376">
        <v>10375</v>
      </c>
    </row>
    <row r="10377" spans="1:1" x14ac:dyDescent="0.25">
      <c r="A10377">
        <v>10376</v>
      </c>
    </row>
    <row r="10378" spans="1:1" x14ac:dyDescent="0.25">
      <c r="A10378">
        <v>10377</v>
      </c>
    </row>
    <row r="10379" spans="1:1" x14ac:dyDescent="0.25">
      <c r="A10379">
        <v>10378</v>
      </c>
    </row>
    <row r="10380" spans="1:1" x14ac:dyDescent="0.25">
      <c r="A10380">
        <v>10379</v>
      </c>
    </row>
    <row r="10381" spans="1:1" x14ac:dyDescent="0.25">
      <c r="A10381">
        <v>10380</v>
      </c>
    </row>
    <row r="10382" spans="1:1" x14ac:dyDescent="0.25">
      <c r="A10382">
        <v>10381</v>
      </c>
    </row>
    <row r="10383" spans="1:1" x14ac:dyDescent="0.25">
      <c r="A10383">
        <v>10382</v>
      </c>
    </row>
    <row r="10384" spans="1:1" x14ac:dyDescent="0.25">
      <c r="A10384">
        <v>10383</v>
      </c>
    </row>
    <row r="10385" spans="1:1" x14ac:dyDescent="0.25">
      <c r="A10385">
        <v>10384</v>
      </c>
    </row>
    <row r="10386" spans="1:1" x14ac:dyDescent="0.25">
      <c r="A10386">
        <v>10385</v>
      </c>
    </row>
    <row r="10387" spans="1:1" x14ac:dyDescent="0.25">
      <c r="A10387">
        <v>10386</v>
      </c>
    </row>
    <row r="10388" spans="1:1" x14ac:dyDescent="0.25">
      <c r="A10388">
        <v>10387</v>
      </c>
    </row>
    <row r="10389" spans="1:1" x14ac:dyDescent="0.25">
      <c r="A10389">
        <v>10388</v>
      </c>
    </row>
    <row r="10390" spans="1:1" x14ac:dyDescent="0.25">
      <c r="A10390">
        <v>10389</v>
      </c>
    </row>
    <row r="10391" spans="1:1" x14ac:dyDescent="0.25">
      <c r="A10391">
        <v>10390</v>
      </c>
    </row>
    <row r="10392" spans="1:1" x14ac:dyDescent="0.25">
      <c r="A10392">
        <v>10391</v>
      </c>
    </row>
    <row r="10393" spans="1:1" x14ac:dyDescent="0.25">
      <c r="A10393">
        <v>10392</v>
      </c>
    </row>
    <row r="10394" spans="1:1" x14ac:dyDescent="0.25">
      <c r="A10394">
        <v>10393</v>
      </c>
    </row>
    <row r="10395" spans="1:1" x14ac:dyDescent="0.25">
      <c r="A10395">
        <v>10394</v>
      </c>
    </row>
    <row r="10396" spans="1:1" x14ac:dyDescent="0.25">
      <c r="A10396">
        <v>10395</v>
      </c>
    </row>
    <row r="10397" spans="1:1" x14ac:dyDescent="0.25">
      <c r="A10397">
        <v>10396</v>
      </c>
    </row>
    <row r="10398" spans="1:1" x14ac:dyDescent="0.25">
      <c r="A10398">
        <v>10397</v>
      </c>
    </row>
    <row r="10399" spans="1:1" x14ac:dyDescent="0.25">
      <c r="A10399">
        <v>10398</v>
      </c>
    </row>
    <row r="10400" spans="1:1" x14ac:dyDescent="0.25">
      <c r="A10400">
        <v>10399</v>
      </c>
    </row>
    <row r="10401" spans="1:1" x14ac:dyDescent="0.25">
      <c r="A10401">
        <v>10400</v>
      </c>
    </row>
    <row r="10402" spans="1:1" x14ac:dyDescent="0.25">
      <c r="A10402">
        <v>10401</v>
      </c>
    </row>
    <row r="10403" spans="1:1" x14ac:dyDescent="0.25">
      <c r="A10403">
        <v>10402</v>
      </c>
    </row>
    <row r="10404" spans="1:1" x14ac:dyDescent="0.25">
      <c r="A10404">
        <v>10403</v>
      </c>
    </row>
    <row r="10405" spans="1:1" x14ac:dyDescent="0.25">
      <c r="A10405">
        <v>10404</v>
      </c>
    </row>
    <row r="10406" spans="1:1" x14ac:dyDescent="0.25">
      <c r="A10406">
        <v>10405</v>
      </c>
    </row>
    <row r="10407" spans="1:1" x14ac:dyDescent="0.25">
      <c r="A10407">
        <v>10406</v>
      </c>
    </row>
    <row r="10408" spans="1:1" x14ac:dyDescent="0.25">
      <c r="A10408">
        <v>10407</v>
      </c>
    </row>
    <row r="10409" spans="1:1" x14ac:dyDescent="0.25">
      <c r="A10409">
        <v>10408</v>
      </c>
    </row>
    <row r="10410" spans="1:1" x14ac:dyDescent="0.25">
      <c r="A10410">
        <v>10409</v>
      </c>
    </row>
    <row r="10411" spans="1:1" x14ac:dyDescent="0.25">
      <c r="A10411">
        <v>10410</v>
      </c>
    </row>
    <row r="10412" spans="1:1" x14ac:dyDescent="0.25">
      <c r="A10412">
        <v>10411</v>
      </c>
    </row>
    <row r="10413" spans="1:1" x14ac:dyDescent="0.25">
      <c r="A10413">
        <v>10412</v>
      </c>
    </row>
    <row r="10414" spans="1:1" x14ac:dyDescent="0.25">
      <c r="A10414">
        <v>10413</v>
      </c>
    </row>
    <row r="10415" spans="1:1" x14ac:dyDescent="0.25">
      <c r="A10415">
        <v>10414</v>
      </c>
    </row>
    <row r="10416" spans="1:1" x14ac:dyDescent="0.25">
      <c r="A10416">
        <v>10415</v>
      </c>
    </row>
    <row r="10417" spans="1:1" x14ac:dyDescent="0.25">
      <c r="A10417">
        <v>10416</v>
      </c>
    </row>
    <row r="10418" spans="1:1" x14ac:dyDescent="0.25">
      <c r="A10418">
        <v>10417</v>
      </c>
    </row>
    <row r="10419" spans="1:1" x14ac:dyDescent="0.25">
      <c r="A10419">
        <v>10418</v>
      </c>
    </row>
    <row r="10420" spans="1:1" x14ac:dyDescent="0.25">
      <c r="A10420">
        <v>10419</v>
      </c>
    </row>
    <row r="10421" spans="1:1" x14ac:dyDescent="0.25">
      <c r="A10421">
        <v>10420</v>
      </c>
    </row>
    <row r="10422" spans="1:1" x14ac:dyDescent="0.25">
      <c r="A10422">
        <v>10421</v>
      </c>
    </row>
    <row r="10423" spans="1:1" x14ac:dyDescent="0.25">
      <c r="A10423">
        <v>10422</v>
      </c>
    </row>
    <row r="10424" spans="1:1" x14ac:dyDescent="0.25">
      <c r="A10424">
        <v>10423</v>
      </c>
    </row>
    <row r="10425" spans="1:1" x14ac:dyDescent="0.25">
      <c r="A10425">
        <v>10424</v>
      </c>
    </row>
    <row r="10426" spans="1:1" x14ac:dyDescent="0.25">
      <c r="A10426">
        <v>10425</v>
      </c>
    </row>
    <row r="10427" spans="1:1" x14ac:dyDescent="0.25">
      <c r="A10427">
        <v>10426</v>
      </c>
    </row>
    <row r="10428" spans="1:1" x14ac:dyDescent="0.25">
      <c r="A10428">
        <v>10427</v>
      </c>
    </row>
    <row r="10429" spans="1:1" x14ac:dyDescent="0.25">
      <c r="A10429">
        <v>10428</v>
      </c>
    </row>
    <row r="10430" spans="1:1" x14ac:dyDescent="0.25">
      <c r="A10430">
        <v>10429</v>
      </c>
    </row>
    <row r="10431" spans="1:1" x14ac:dyDescent="0.25">
      <c r="A10431">
        <v>10430</v>
      </c>
    </row>
    <row r="10432" spans="1:1" x14ac:dyDescent="0.25">
      <c r="A10432">
        <v>10431</v>
      </c>
    </row>
    <row r="10433" spans="1:1" x14ac:dyDescent="0.25">
      <c r="A10433">
        <v>10432</v>
      </c>
    </row>
    <row r="10434" spans="1:1" x14ac:dyDescent="0.25">
      <c r="A10434">
        <v>10433</v>
      </c>
    </row>
    <row r="10435" spans="1:1" x14ac:dyDescent="0.25">
      <c r="A10435">
        <v>10434</v>
      </c>
    </row>
    <row r="10436" spans="1:1" x14ac:dyDescent="0.25">
      <c r="A10436">
        <v>10435</v>
      </c>
    </row>
    <row r="10437" spans="1:1" x14ac:dyDescent="0.25">
      <c r="A10437">
        <v>10436</v>
      </c>
    </row>
    <row r="10438" spans="1:1" x14ac:dyDescent="0.25">
      <c r="A10438">
        <v>10437</v>
      </c>
    </row>
    <row r="10439" spans="1:1" x14ac:dyDescent="0.25">
      <c r="A10439">
        <v>10438</v>
      </c>
    </row>
    <row r="10440" spans="1:1" x14ac:dyDescent="0.25">
      <c r="A10440">
        <v>10439</v>
      </c>
    </row>
    <row r="10441" spans="1:1" x14ac:dyDescent="0.25">
      <c r="A10441">
        <v>10440</v>
      </c>
    </row>
    <row r="10442" spans="1:1" x14ac:dyDescent="0.25">
      <c r="A10442">
        <v>10441</v>
      </c>
    </row>
    <row r="10443" spans="1:1" x14ac:dyDescent="0.25">
      <c r="A10443">
        <v>10442</v>
      </c>
    </row>
    <row r="10444" spans="1:1" x14ac:dyDescent="0.25">
      <c r="A10444">
        <v>10443</v>
      </c>
    </row>
    <row r="10445" spans="1:1" x14ac:dyDescent="0.25">
      <c r="A10445">
        <v>10444</v>
      </c>
    </row>
    <row r="10446" spans="1:1" x14ac:dyDescent="0.25">
      <c r="A10446">
        <v>10445</v>
      </c>
    </row>
    <row r="10447" spans="1:1" x14ac:dyDescent="0.25">
      <c r="A10447">
        <v>10446</v>
      </c>
    </row>
    <row r="10448" spans="1:1" x14ac:dyDescent="0.25">
      <c r="A10448">
        <v>10447</v>
      </c>
    </row>
    <row r="10449" spans="1:1" x14ac:dyDescent="0.25">
      <c r="A10449">
        <v>10448</v>
      </c>
    </row>
    <row r="10450" spans="1:1" x14ac:dyDescent="0.25">
      <c r="A10450">
        <v>10449</v>
      </c>
    </row>
    <row r="10451" spans="1:1" x14ac:dyDescent="0.25">
      <c r="A10451">
        <v>10450</v>
      </c>
    </row>
    <row r="10452" spans="1:1" x14ac:dyDescent="0.25">
      <c r="A10452">
        <v>10451</v>
      </c>
    </row>
    <row r="10453" spans="1:1" x14ac:dyDescent="0.25">
      <c r="A10453">
        <v>10452</v>
      </c>
    </row>
    <row r="10454" spans="1:1" x14ac:dyDescent="0.25">
      <c r="A10454">
        <v>10453</v>
      </c>
    </row>
    <row r="10455" spans="1:1" x14ac:dyDescent="0.25">
      <c r="A10455">
        <v>10454</v>
      </c>
    </row>
    <row r="10456" spans="1:1" x14ac:dyDescent="0.25">
      <c r="A10456">
        <v>10455</v>
      </c>
    </row>
    <row r="10457" spans="1:1" x14ac:dyDescent="0.25">
      <c r="A10457">
        <v>10456</v>
      </c>
    </row>
    <row r="10458" spans="1:1" x14ac:dyDescent="0.25">
      <c r="A10458">
        <v>10457</v>
      </c>
    </row>
    <row r="10459" spans="1:1" x14ac:dyDescent="0.25">
      <c r="A10459">
        <v>10458</v>
      </c>
    </row>
    <row r="10460" spans="1:1" x14ac:dyDescent="0.25">
      <c r="A10460">
        <v>10459</v>
      </c>
    </row>
    <row r="10461" spans="1:1" x14ac:dyDescent="0.25">
      <c r="A10461">
        <v>10460</v>
      </c>
    </row>
    <row r="10462" spans="1:1" x14ac:dyDescent="0.25">
      <c r="A10462">
        <v>10461</v>
      </c>
    </row>
    <row r="10463" spans="1:1" x14ac:dyDescent="0.25">
      <c r="A10463">
        <v>10462</v>
      </c>
    </row>
    <row r="10464" spans="1:1" x14ac:dyDescent="0.25">
      <c r="A10464">
        <v>10463</v>
      </c>
    </row>
    <row r="10465" spans="1:1" x14ac:dyDescent="0.25">
      <c r="A10465">
        <v>10464</v>
      </c>
    </row>
    <row r="10466" spans="1:1" x14ac:dyDescent="0.25">
      <c r="A10466">
        <v>10465</v>
      </c>
    </row>
    <row r="10467" spans="1:1" x14ac:dyDescent="0.25">
      <c r="A10467">
        <v>10466</v>
      </c>
    </row>
    <row r="10468" spans="1:1" x14ac:dyDescent="0.25">
      <c r="A10468">
        <v>10467</v>
      </c>
    </row>
    <row r="10469" spans="1:1" x14ac:dyDescent="0.25">
      <c r="A10469">
        <v>10468</v>
      </c>
    </row>
    <row r="10470" spans="1:1" x14ac:dyDescent="0.25">
      <c r="A10470">
        <v>10469</v>
      </c>
    </row>
    <row r="10471" spans="1:1" x14ac:dyDescent="0.25">
      <c r="A10471">
        <v>10470</v>
      </c>
    </row>
    <row r="10472" spans="1:1" x14ac:dyDescent="0.25">
      <c r="A10472">
        <v>10471</v>
      </c>
    </row>
    <row r="10473" spans="1:1" x14ac:dyDescent="0.25">
      <c r="A10473">
        <v>10472</v>
      </c>
    </row>
    <row r="10474" spans="1:1" x14ac:dyDescent="0.25">
      <c r="A10474">
        <v>10473</v>
      </c>
    </row>
    <row r="10475" spans="1:1" x14ac:dyDescent="0.25">
      <c r="A10475">
        <v>10474</v>
      </c>
    </row>
    <row r="10476" spans="1:1" x14ac:dyDescent="0.25">
      <c r="A10476">
        <v>10475</v>
      </c>
    </row>
    <row r="10477" spans="1:1" x14ac:dyDescent="0.25">
      <c r="A10477">
        <v>10476</v>
      </c>
    </row>
    <row r="10478" spans="1:1" x14ac:dyDescent="0.25">
      <c r="A10478">
        <v>10477</v>
      </c>
    </row>
    <row r="10479" spans="1:1" x14ac:dyDescent="0.25">
      <c r="A10479">
        <v>10478</v>
      </c>
    </row>
    <row r="10480" spans="1:1" x14ac:dyDescent="0.25">
      <c r="A10480">
        <v>10479</v>
      </c>
    </row>
    <row r="10481" spans="1:1" x14ac:dyDescent="0.25">
      <c r="A10481">
        <v>10480</v>
      </c>
    </row>
    <row r="10482" spans="1:1" x14ac:dyDescent="0.25">
      <c r="A10482">
        <v>10481</v>
      </c>
    </row>
    <row r="10483" spans="1:1" x14ac:dyDescent="0.25">
      <c r="A10483">
        <v>10482</v>
      </c>
    </row>
    <row r="10484" spans="1:1" x14ac:dyDescent="0.25">
      <c r="A10484">
        <v>10483</v>
      </c>
    </row>
    <row r="10485" spans="1:1" x14ac:dyDescent="0.25">
      <c r="A10485">
        <v>10484</v>
      </c>
    </row>
    <row r="10486" spans="1:1" x14ac:dyDescent="0.25">
      <c r="A10486">
        <v>10485</v>
      </c>
    </row>
    <row r="10487" spans="1:1" x14ac:dyDescent="0.25">
      <c r="A10487">
        <v>10486</v>
      </c>
    </row>
    <row r="10488" spans="1:1" x14ac:dyDescent="0.25">
      <c r="A10488">
        <v>10487</v>
      </c>
    </row>
    <row r="10489" spans="1:1" x14ac:dyDescent="0.25">
      <c r="A10489">
        <v>10488</v>
      </c>
    </row>
    <row r="10490" spans="1:1" x14ac:dyDescent="0.25">
      <c r="A10490">
        <v>10489</v>
      </c>
    </row>
    <row r="10491" spans="1:1" x14ac:dyDescent="0.25">
      <c r="A10491">
        <v>10490</v>
      </c>
    </row>
    <row r="10492" spans="1:1" x14ac:dyDescent="0.25">
      <c r="A10492">
        <v>10491</v>
      </c>
    </row>
    <row r="10493" spans="1:1" x14ac:dyDescent="0.25">
      <c r="A10493">
        <v>10492</v>
      </c>
    </row>
    <row r="10494" spans="1:1" x14ac:dyDescent="0.25">
      <c r="A10494">
        <v>10493</v>
      </c>
    </row>
    <row r="10495" spans="1:1" x14ac:dyDescent="0.25">
      <c r="A10495">
        <v>10494</v>
      </c>
    </row>
    <row r="10496" spans="1:1" x14ac:dyDescent="0.25">
      <c r="A10496">
        <v>10495</v>
      </c>
    </row>
    <row r="10497" spans="1:1" x14ac:dyDescent="0.25">
      <c r="A10497">
        <v>10496</v>
      </c>
    </row>
    <row r="10498" spans="1:1" x14ac:dyDescent="0.25">
      <c r="A10498">
        <v>10497</v>
      </c>
    </row>
    <row r="10499" spans="1:1" x14ac:dyDescent="0.25">
      <c r="A10499">
        <v>10498</v>
      </c>
    </row>
    <row r="10500" spans="1:1" x14ac:dyDescent="0.25">
      <c r="A10500">
        <v>10499</v>
      </c>
    </row>
    <row r="10501" spans="1:1" x14ac:dyDescent="0.25">
      <c r="A10501">
        <v>10500</v>
      </c>
    </row>
    <row r="10502" spans="1:1" x14ac:dyDescent="0.25">
      <c r="A10502">
        <v>10501</v>
      </c>
    </row>
    <row r="10503" spans="1:1" x14ac:dyDescent="0.25">
      <c r="A10503">
        <v>10502</v>
      </c>
    </row>
    <row r="10504" spans="1:1" x14ac:dyDescent="0.25">
      <c r="A10504">
        <v>10503</v>
      </c>
    </row>
    <row r="10505" spans="1:1" x14ac:dyDescent="0.25">
      <c r="A10505">
        <v>10504</v>
      </c>
    </row>
    <row r="10506" spans="1:1" x14ac:dyDescent="0.25">
      <c r="A10506">
        <v>10505</v>
      </c>
    </row>
    <row r="10507" spans="1:1" x14ac:dyDescent="0.25">
      <c r="A10507">
        <v>10506</v>
      </c>
    </row>
    <row r="10508" spans="1:1" x14ac:dyDescent="0.25">
      <c r="A10508">
        <v>10507</v>
      </c>
    </row>
    <row r="10509" spans="1:1" x14ac:dyDescent="0.25">
      <c r="A10509">
        <v>10508</v>
      </c>
    </row>
    <row r="10510" spans="1:1" x14ac:dyDescent="0.25">
      <c r="A10510">
        <v>10509</v>
      </c>
    </row>
    <row r="10511" spans="1:1" x14ac:dyDescent="0.25">
      <c r="A10511">
        <v>10510</v>
      </c>
    </row>
    <row r="10512" spans="1:1" x14ac:dyDescent="0.25">
      <c r="A10512">
        <v>10511</v>
      </c>
    </row>
    <row r="10513" spans="1:1" x14ac:dyDescent="0.25">
      <c r="A10513">
        <v>10512</v>
      </c>
    </row>
    <row r="10514" spans="1:1" x14ac:dyDescent="0.25">
      <c r="A10514">
        <v>10513</v>
      </c>
    </row>
    <row r="10515" spans="1:1" x14ac:dyDescent="0.25">
      <c r="A10515">
        <v>10514</v>
      </c>
    </row>
    <row r="10516" spans="1:1" x14ac:dyDescent="0.25">
      <c r="A10516">
        <v>10515</v>
      </c>
    </row>
    <row r="10517" spans="1:1" x14ac:dyDescent="0.25">
      <c r="A10517">
        <v>10516</v>
      </c>
    </row>
    <row r="10518" spans="1:1" x14ac:dyDescent="0.25">
      <c r="A10518">
        <v>10517</v>
      </c>
    </row>
    <row r="10519" spans="1:1" x14ac:dyDescent="0.25">
      <c r="A10519">
        <v>10518</v>
      </c>
    </row>
    <row r="10520" spans="1:1" x14ac:dyDescent="0.25">
      <c r="A10520">
        <v>10519</v>
      </c>
    </row>
    <row r="10521" spans="1:1" x14ac:dyDescent="0.25">
      <c r="A10521">
        <v>10520</v>
      </c>
    </row>
    <row r="10522" spans="1:1" x14ac:dyDescent="0.25">
      <c r="A10522">
        <v>10521</v>
      </c>
    </row>
    <row r="10523" spans="1:1" x14ac:dyDescent="0.25">
      <c r="A10523">
        <v>10522</v>
      </c>
    </row>
    <row r="10524" spans="1:1" x14ac:dyDescent="0.25">
      <c r="A10524">
        <v>10523</v>
      </c>
    </row>
    <row r="10525" spans="1:1" x14ac:dyDescent="0.25">
      <c r="A10525">
        <v>10524</v>
      </c>
    </row>
    <row r="10526" spans="1:1" x14ac:dyDescent="0.25">
      <c r="A10526">
        <v>10525</v>
      </c>
    </row>
    <row r="10527" spans="1:1" x14ac:dyDescent="0.25">
      <c r="A10527">
        <v>10526</v>
      </c>
    </row>
    <row r="10528" spans="1:1" x14ac:dyDescent="0.25">
      <c r="A10528">
        <v>10527</v>
      </c>
    </row>
    <row r="10529" spans="1:1" x14ac:dyDescent="0.25">
      <c r="A10529">
        <v>10528</v>
      </c>
    </row>
    <row r="10530" spans="1:1" x14ac:dyDescent="0.25">
      <c r="A10530">
        <v>10529</v>
      </c>
    </row>
    <row r="10531" spans="1:1" x14ac:dyDescent="0.25">
      <c r="A10531">
        <v>10530</v>
      </c>
    </row>
    <row r="10532" spans="1:1" x14ac:dyDescent="0.25">
      <c r="A10532">
        <v>10531</v>
      </c>
    </row>
    <row r="10533" spans="1:1" x14ac:dyDescent="0.25">
      <c r="A10533">
        <v>10532</v>
      </c>
    </row>
    <row r="10534" spans="1:1" x14ac:dyDescent="0.25">
      <c r="A10534">
        <v>10533</v>
      </c>
    </row>
    <row r="10535" spans="1:1" x14ac:dyDescent="0.25">
      <c r="A10535">
        <v>10534</v>
      </c>
    </row>
    <row r="10536" spans="1:1" x14ac:dyDescent="0.25">
      <c r="A10536">
        <v>10535</v>
      </c>
    </row>
    <row r="10537" spans="1:1" x14ac:dyDescent="0.25">
      <c r="A10537">
        <v>10536</v>
      </c>
    </row>
    <row r="10538" spans="1:1" x14ac:dyDescent="0.25">
      <c r="A10538">
        <v>10537</v>
      </c>
    </row>
    <row r="10539" spans="1:1" x14ac:dyDescent="0.25">
      <c r="A10539">
        <v>10538</v>
      </c>
    </row>
    <row r="10540" spans="1:1" x14ac:dyDescent="0.25">
      <c r="A10540">
        <v>10539</v>
      </c>
    </row>
    <row r="10541" spans="1:1" x14ac:dyDescent="0.25">
      <c r="A10541">
        <v>10540</v>
      </c>
    </row>
    <row r="10542" spans="1:1" x14ac:dyDescent="0.25">
      <c r="A10542">
        <v>10541</v>
      </c>
    </row>
    <row r="10543" spans="1:1" x14ac:dyDescent="0.25">
      <c r="A10543">
        <v>10542</v>
      </c>
    </row>
    <row r="10544" spans="1:1" x14ac:dyDescent="0.25">
      <c r="A10544">
        <v>10543</v>
      </c>
    </row>
    <row r="10545" spans="1:1" x14ac:dyDescent="0.25">
      <c r="A10545">
        <v>10544</v>
      </c>
    </row>
    <row r="10546" spans="1:1" x14ac:dyDescent="0.25">
      <c r="A10546">
        <v>10545</v>
      </c>
    </row>
    <row r="10547" spans="1:1" x14ac:dyDescent="0.25">
      <c r="A10547">
        <v>10546</v>
      </c>
    </row>
    <row r="10548" spans="1:1" x14ac:dyDescent="0.25">
      <c r="A10548">
        <v>10547</v>
      </c>
    </row>
    <row r="10549" spans="1:1" x14ac:dyDescent="0.25">
      <c r="A10549">
        <v>10548</v>
      </c>
    </row>
    <row r="10550" spans="1:1" x14ac:dyDescent="0.25">
      <c r="A10550">
        <v>10549</v>
      </c>
    </row>
    <row r="10551" spans="1:1" x14ac:dyDescent="0.25">
      <c r="A10551">
        <v>10550</v>
      </c>
    </row>
    <row r="10552" spans="1:1" x14ac:dyDescent="0.25">
      <c r="A10552">
        <v>10551</v>
      </c>
    </row>
    <row r="10553" spans="1:1" x14ac:dyDescent="0.25">
      <c r="A10553">
        <v>10552</v>
      </c>
    </row>
    <row r="10554" spans="1:1" x14ac:dyDescent="0.25">
      <c r="A10554">
        <v>10553</v>
      </c>
    </row>
    <row r="10555" spans="1:1" x14ac:dyDescent="0.25">
      <c r="A10555">
        <v>10554</v>
      </c>
    </row>
    <row r="10556" spans="1:1" x14ac:dyDescent="0.25">
      <c r="A10556">
        <v>10555</v>
      </c>
    </row>
    <row r="10557" spans="1:1" x14ac:dyDescent="0.25">
      <c r="A10557">
        <v>10556</v>
      </c>
    </row>
    <row r="10558" spans="1:1" x14ac:dyDescent="0.25">
      <c r="A10558">
        <v>10557</v>
      </c>
    </row>
    <row r="10559" spans="1:1" x14ac:dyDescent="0.25">
      <c r="A10559">
        <v>10558</v>
      </c>
    </row>
    <row r="10560" spans="1:1" x14ac:dyDescent="0.25">
      <c r="A10560">
        <v>10559</v>
      </c>
    </row>
    <row r="10561" spans="1:1" x14ac:dyDescent="0.25">
      <c r="A10561">
        <v>10560</v>
      </c>
    </row>
    <row r="10562" spans="1:1" x14ac:dyDescent="0.25">
      <c r="A10562">
        <v>10561</v>
      </c>
    </row>
    <row r="10563" spans="1:1" x14ac:dyDescent="0.25">
      <c r="A10563">
        <v>10562</v>
      </c>
    </row>
    <row r="10564" spans="1:1" x14ac:dyDescent="0.25">
      <c r="A10564">
        <v>10563</v>
      </c>
    </row>
    <row r="10565" spans="1:1" x14ac:dyDescent="0.25">
      <c r="A10565">
        <v>10564</v>
      </c>
    </row>
    <row r="10566" spans="1:1" x14ac:dyDescent="0.25">
      <c r="A10566">
        <v>10565</v>
      </c>
    </row>
    <row r="10567" spans="1:1" x14ac:dyDescent="0.25">
      <c r="A10567">
        <v>10566</v>
      </c>
    </row>
    <row r="10568" spans="1:1" x14ac:dyDescent="0.25">
      <c r="A10568">
        <v>10567</v>
      </c>
    </row>
    <row r="10569" spans="1:1" x14ac:dyDescent="0.25">
      <c r="A10569">
        <v>10568</v>
      </c>
    </row>
    <row r="10570" spans="1:1" x14ac:dyDescent="0.25">
      <c r="A10570">
        <v>10569</v>
      </c>
    </row>
    <row r="10571" spans="1:1" x14ac:dyDescent="0.25">
      <c r="A10571">
        <v>10570</v>
      </c>
    </row>
    <row r="10572" spans="1:1" x14ac:dyDescent="0.25">
      <c r="A10572">
        <v>10571</v>
      </c>
    </row>
    <row r="10573" spans="1:1" x14ac:dyDescent="0.25">
      <c r="A10573">
        <v>10572</v>
      </c>
    </row>
    <row r="10574" spans="1:1" x14ac:dyDescent="0.25">
      <c r="A10574">
        <v>10573</v>
      </c>
    </row>
    <row r="10575" spans="1:1" x14ac:dyDescent="0.25">
      <c r="A10575">
        <v>10574</v>
      </c>
    </row>
    <row r="10576" spans="1:1" x14ac:dyDescent="0.25">
      <c r="A10576">
        <v>10575</v>
      </c>
    </row>
    <row r="10577" spans="1:1" x14ac:dyDescent="0.25">
      <c r="A10577">
        <v>10576</v>
      </c>
    </row>
    <row r="10578" spans="1:1" x14ac:dyDescent="0.25">
      <c r="A10578">
        <v>10577</v>
      </c>
    </row>
    <row r="10579" spans="1:1" x14ac:dyDescent="0.25">
      <c r="A10579">
        <v>10578</v>
      </c>
    </row>
    <row r="10580" spans="1:1" x14ac:dyDescent="0.25">
      <c r="A10580">
        <v>10579</v>
      </c>
    </row>
    <row r="10581" spans="1:1" x14ac:dyDescent="0.25">
      <c r="A10581">
        <v>10580</v>
      </c>
    </row>
    <row r="10582" spans="1:1" x14ac:dyDescent="0.25">
      <c r="A10582">
        <v>10581</v>
      </c>
    </row>
    <row r="10583" spans="1:1" x14ac:dyDescent="0.25">
      <c r="A10583">
        <v>10582</v>
      </c>
    </row>
    <row r="10584" spans="1:1" x14ac:dyDescent="0.25">
      <c r="A10584">
        <v>10583</v>
      </c>
    </row>
    <row r="10585" spans="1:1" x14ac:dyDescent="0.25">
      <c r="A10585">
        <v>10584</v>
      </c>
    </row>
    <row r="10586" spans="1:1" x14ac:dyDescent="0.25">
      <c r="A10586">
        <v>10585</v>
      </c>
    </row>
    <row r="10587" spans="1:1" x14ac:dyDescent="0.25">
      <c r="A10587">
        <v>10586</v>
      </c>
    </row>
    <row r="10588" spans="1:1" x14ac:dyDescent="0.25">
      <c r="A10588">
        <v>10587</v>
      </c>
    </row>
    <row r="10589" spans="1:1" x14ac:dyDescent="0.25">
      <c r="A10589">
        <v>10588</v>
      </c>
    </row>
    <row r="10590" spans="1:1" x14ac:dyDescent="0.25">
      <c r="A10590">
        <v>10589</v>
      </c>
    </row>
    <row r="10591" spans="1:1" x14ac:dyDescent="0.25">
      <c r="A10591">
        <v>10590</v>
      </c>
    </row>
    <row r="10592" spans="1:1" x14ac:dyDescent="0.25">
      <c r="A10592">
        <v>10591</v>
      </c>
    </row>
    <row r="10593" spans="1:1" x14ac:dyDescent="0.25">
      <c r="A10593">
        <v>10592</v>
      </c>
    </row>
    <row r="10594" spans="1:1" x14ac:dyDescent="0.25">
      <c r="A10594">
        <v>10593</v>
      </c>
    </row>
    <row r="10595" spans="1:1" x14ac:dyDescent="0.25">
      <c r="A10595">
        <v>10594</v>
      </c>
    </row>
    <row r="10596" spans="1:1" x14ac:dyDescent="0.25">
      <c r="A10596">
        <v>10595</v>
      </c>
    </row>
    <row r="10597" spans="1:1" x14ac:dyDescent="0.25">
      <c r="A10597">
        <v>10596</v>
      </c>
    </row>
    <row r="10598" spans="1:1" x14ac:dyDescent="0.25">
      <c r="A10598">
        <v>10597</v>
      </c>
    </row>
    <row r="10599" spans="1:1" x14ac:dyDescent="0.25">
      <c r="A10599">
        <v>10598</v>
      </c>
    </row>
    <row r="10600" spans="1:1" x14ac:dyDescent="0.25">
      <c r="A10600">
        <v>10599</v>
      </c>
    </row>
    <row r="10601" spans="1:1" x14ac:dyDescent="0.25">
      <c r="A10601">
        <v>10600</v>
      </c>
    </row>
    <row r="10602" spans="1:1" x14ac:dyDescent="0.25">
      <c r="A10602">
        <v>10601</v>
      </c>
    </row>
    <row r="10603" spans="1:1" x14ac:dyDescent="0.25">
      <c r="A10603">
        <v>10602</v>
      </c>
    </row>
    <row r="10604" spans="1:1" x14ac:dyDescent="0.25">
      <c r="A10604">
        <v>10603</v>
      </c>
    </row>
    <row r="10605" spans="1:1" x14ac:dyDescent="0.25">
      <c r="A10605">
        <v>10604</v>
      </c>
    </row>
    <row r="10606" spans="1:1" x14ac:dyDescent="0.25">
      <c r="A10606">
        <v>10605</v>
      </c>
    </row>
    <row r="10607" spans="1:1" x14ac:dyDescent="0.25">
      <c r="A10607">
        <v>10606</v>
      </c>
    </row>
    <row r="10608" spans="1:1" x14ac:dyDescent="0.25">
      <c r="A10608">
        <v>10607</v>
      </c>
    </row>
    <row r="10609" spans="1:1" x14ac:dyDescent="0.25">
      <c r="A10609">
        <v>10608</v>
      </c>
    </row>
    <row r="10610" spans="1:1" x14ac:dyDescent="0.25">
      <c r="A10610">
        <v>10609</v>
      </c>
    </row>
    <row r="10611" spans="1:1" x14ac:dyDescent="0.25">
      <c r="A10611">
        <v>10610</v>
      </c>
    </row>
    <row r="10612" spans="1:1" x14ac:dyDescent="0.25">
      <c r="A10612">
        <v>10611</v>
      </c>
    </row>
    <row r="10613" spans="1:1" x14ac:dyDescent="0.25">
      <c r="A10613">
        <v>10612</v>
      </c>
    </row>
    <row r="10614" spans="1:1" x14ac:dyDescent="0.25">
      <c r="A10614">
        <v>10613</v>
      </c>
    </row>
    <row r="10615" spans="1:1" x14ac:dyDescent="0.25">
      <c r="A10615">
        <v>10614</v>
      </c>
    </row>
    <row r="10616" spans="1:1" x14ac:dyDescent="0.25">
      <c r="A10616">
        <v>10615</v>
      </c>
    </row>
    <row r="10617" spans="1:1" x14ac:dyDescent="0.25">
      <c r="A10617">
        <v>10616</v>
      </c>
    </row>
    <row r="10618" spans="1:1" x14ac:dyDescent="0.25">
      <c r="A10618">
        <v>10617</v>
      </c>
    </row>
    <row r="10619" spans="1:1" x14ac:dyDescent="0.25">
      <c r="A10619">
        <v>10618</v>
      </c>
    </row>
    <row r="10620" spans="1:1" x14ac:dyDescent="0.25">
      <c r="A10620">
        <v>10619</v>
      </c>
    </row>
    <row r="10621" spans="1:1" x14ac:dyDescent="0.25">
      <c r="A10621">
        <v>10620</v>
      </c>
    </row>
    <row r="10622" spans="1:1" x14ac:dyDescent="0.25">
      <c r="A10622">
        <v>10621</v>
      </c>
    </row>
    <row r="10623" spans="1:1" x14ac:dyDescent="0.25">
      <c r="A10623">
        <v>10622</v>
      </c>
    </row>
    <row r="10624" spans="1:1" x14ac:dyDescent="0.25">
      <c r="A10624">
        <v>10623</v>
      </c>
    </row>
    <row r="10625" spans="1:1" x14ac:dyDescent="0.25">
      <c r="A10625">
        <v>10624</v>
      </c>
    </row>
    <row r="10626" spans="1:1" x14ac:dyDescent="0.25">
      <c r="A10626">
        <v>10625</v>
      </c>
    </row>
    <row r="10627" spans="1:1" x14ac:dyDescent="0.25">
      <c r="A10627">
        <v>10626</v>
      </c>
    </row>
    <row r="10628" spans="1:1" x14ac:dyDescent="0.25">
      <c r="A10628">
        <v>10627</v>
      </c>
    </row>
    <row r="10629" spans="1:1" x14ac:dyDescent="0.25">
      <c r="A10629">
        <v>10628</v>
      </c>
    </row>
    <row r="10630" spans="1:1" x14ac:dyDescent="0.25">
      <c r="A10630">
        <v>10629</v>
      </c>
    </row>
    <row r="10631" spans="1:1" x14ac:dyDescent="0.25">
      <c r="A10631">
        <v>10630</v>
      </c>
    </row>
    <row r="10632" spans="1:1" x14ac:dyDescent="0.25">
      <c r="A10632">
        <v>10631</v>
      </c>
    </row>
    <row r="10633" spans="1:1" x14ac:dyDescent="0.25">
      <c r="A10633">
        <v>10632</v>
      </c>
    </row>
    <row r="10634" spans="1:1" x14ac:dyDescent="0.25">
      <c r="A10634">
        <v>10633</v>
      </c>
    </row>
    <row r="10635" spans="1:1" x14ac:dyDescent="0.25">
      <c r="A10635">
        <v>10634</v>
      </c>
    </row>
    <row r="10636" spans="1:1" x14ac:dyDescent="0.25">
      <c r="A10636">
        <v>10635</v>
      </c>
    </row>
    <row r="10637" spans="1:1" x14ac:dyDescent="0.25">
      <c r="A10637">
        <v>10636</v>
      </c>
    </row>
    <row r="10638" spans="1:1" x14ac:dyDescent="0.25">
      <c r="A10638">
        <v>10637</v>
      </c>
    </row>
    <row r="10639" spans="1:1" x14ac:dyDescent="0.25">
      <c r="A10639">
        <v>10638</v>
      </c>
    </row>
    <row r="10640" spans="1:1" x14ac:dyDescent="0.25">
      <c r="A10640">
        <v>10639</v>
      </c>
    </row>
    <row r="10641" spans="1:1" x14ac:dyDescent="0.25">
      <c r="A10641">
        <v>10640</v>
      </c>
    </row>
    <row r="10642" spans="1:1" x14ac:dyDescent="0.25">
      <c r="A10642">
        <v>10641</v>
      </c>
    </row>
    <row r="10643" spans="1:1" x14ac:dyDescent="0.25">
      <c r="A10643">
        <v>10642</v>
      </c>
    </row>
    <row r="10644" spans="1:1" x14ac:dyDescent="0.25">
      <c r="A10644">
        <v>10643</v>
      </c>
    </row>
    <row r="10645" spans="1:1" x14ac:dyDescent="0.25">
      <c r="A10645">
        <v>10644</v>
      </c>
    </row>
    <row r="10646" spans="1:1" x14ac:dyDescent="0.25">
      <c r="A10646">
        <v>10645</v>
      </c>
    </row>
    <row r="10647" spans="1:1" x14ac:dyDescent="0.25">
      <c r="A10647">
        <v>10646</v>
      </c>
    </row>
    <row r="10648" spans="1:1" x14ac:dyDescent="0.25">
      <c r="A10648">
        <v>10647</v>
      </c>
    </row>
    <row r="10649" spans="1:1" x14ac:dyDescent="0.25">
      <c r="A10649">
        <v>10648</v>
      </c>
    </row>
    <row r="10650" spans="1:1" x14ac:dyDescent="0.25">
      <c r="A10650">
        <v>10649</v>
      </c>
    </row>
    <row r="10651" spans="1:1" x14ac:dyDescent="0.25">
      <c r="A10651">
        <v>10650</v>
      </c>
    </row>
    <row r="10652" spans="1:1" x14ac:dyDescent="0.25">
      <c r="A10652">
        <v>10651</v>
      </c>
    </row>
    <row r="10653" spans="1:1" x14ac:dyDescent="0.25">
      <c r="A10653">
        <v>10652</v>
      </c>
    </row>
    <row r="10654" spans="1:1" x14ac:dyDescent="0.25">
      <c r="A10654">
        <v>10653</v>
      </c>
    </row>
    <row r="10655" spans="1:1" x14ac:dyDescent="0.25">
      <c r="A10655">
        <v>10654</v>
      </c>
    </row>
    <row r="10656" spans="1:1" x14ac:dyDescent="0.25">
      <c r="A10656">
        <v>10655</v>
      </c>
    </row>
    <row r="10657" spans="1:1" x14ac:dyDescent="0.25">
      <c r="A10657">
        <v>10656</v>
      </c>
    </row>
    <row r="10658" spans="1:1" x14ac:dyDescent="0.25">
      <c r="A10658">
        <v>10657</v>
      </c>
    </row>
    <row r="10659" spans="1:1" x14ac:dyDescent="0.25">
      <c r="A10659">
        <v>10658</v>
      </c>
    </row>
    <row r="10660" spans="1:1" x14ac:dyDescent="0.25">
      <c r="A10660">
        <v>10659</v>
      </c>
    </row>
    <row r="10661" spans="1:1" x14ac:dyDescent="0.25">
      <c r="A10661">
        <v>10660</v>
      </c>
    </row>
    <row r="10662" spans="1:1" x14ac:dyDescent="0.25">
      <c r="A10662">
        <v>10661</v>
      </c>
    </row>
    <row r="10663" spans="1:1" x14ac:dyDescent="0.25">
      <c r="A10663">
        <v>10662</v>
      </c>
    </row>
    <row r="10664" spans="1:1" x14ac:dyDescent="0.25">
      <c r="A10664">
        <v>10663</v>
      </c>
    </row>
    <row r="10665" spans="1:1" x14ac:dyDescent="0.25">
      <c r="A10665">
        <v>10664</v>
      </c>
    </row>
    <row r="10666" spans="1:1" x14ac:dyDescent="0.25">
      <c r="A10666">
        <v>10665</v>
      </c>
    </row>
    <row r="10667" spans="1:1" x14ac:dyDescent="0.25">
      <c r="A10667">
        <v>10666</v>
      </c>
    </row>
    <row r="10668" spans="1:1" x14ac:dyDescent="0.25">
      <c r="A10668">
        <v>10667</v>
      </c>
    </row>
    <row r="10669" spans="1:1" x14ac:dyDescent="0.25">
      <c r="A10669">
        <v>10668</v>
      </c>
    </row>
    <row r="10670" spans="1:1" x14ac:dyDescent="0.25">
      <c r="A10670">
        <v>10669</v>
      </c>
    </row>
    <row r="10671" spans="1:1" x14ac:dyDescent="0.25">
      <c r="A10671">
        <v>10670</v>
      </c>
    </row>
    <row r="10672" spans="1:1" x14ac:dyDescent="0.25">
      <c r="A10672">
        <v>10671</v>
      </c>
    </row>
    <row r="10673" spans="1:1" x14ac:dyDescent="0.25">
      <c r="A10673">
        <v>10672</v>
      </c>
    </row>
    <row r="10674" spans="1:1" x14ac:dyDescent="0.25">
      <c r="A10674">
        <v>10673</v>
      </c>
    </row>
    <row r="10675" spans="1:1" x14ac:dyDescent="0.25">
      <c r="A10675">
        <v>10674</v>
      </c>
    </row>
    <row r="10676" spans="1:1" x14ac:dyDescent="0.25">
      <c r="A10676">
        <v>10675</v>
      </c>
    </row>
    <row r="10677" spans="1:1" x14ac:dyDescent="0.25">
      <c r="A10677">
        <v>10676</v>
      </c>
    </row>
    <row r="10678" spans="1:1" x14ac:dyDescent="0.25">
      <c r="A10678">
        <v>10677</v>
      </c>
    </row>
    <row r="10679" spans="1:1" x14ac:dyDescent="0.25">
      <c r="A10679">
        <v>10678</v>
      </c>
    </row>
    <row r="10680" spans="1:1" x14ac:dyDescent="0.25">
      <c r="A10680">
        <v>10679</v>
      </c>
    </row>
    <row r="10681" spans="1:1" x14ac:dyDescent="0.25">
      <c r="A10681">
        <v>10680</v>
      </c>
    </row>
    <row r="10682" spans="1:1" x14ac:dyDescent="0.25">
      <c r="A10682">
        <v>10681</v>
      </c>
    </row>
    <row r="10683" spans="1:1" x14ac:dyDescent="0.25">
      <c r="A10683">
        <v>10682</v>
      </c>
    </row>
    <row r="10684" spans="1:1" x14ac:dyDescent="0.25">
      <c r="A10684">
        <v>10683</v>
      </c>
    </row>
    <row r="10685" spans="1:1" x14ac:dyDescent="0.25">
      <c r="A10685">
        <v>10684</v>
      </c>
    </row>
    <row r="10686" spans="1:1" x14ac:dyDescent="0.25">
      <c r="A10686">
        <v>10685</v>
      </c>
    </row>
    <row r="10687" spans="1:1" x14ac:dyDescent="0.25">
      <c r="A10687">
        <v>10686</v>
      </c>
    </row>
    <row r="10688" spans="1:1" x14ac:dyDescent="0.25">
      <c r="A10688">
        <v>10687</v>
      </c>
    </row>
    <row r="10689" spans="1:1" x14ac:dyDescent="0.25">
      <c r="A10689">
        <v>10688</v>
      </c>
    </row>
    <row r="10690" spans="1:1" x14ac:dyDescent="0.25">
      <c r="A10690">
        <v>10689</v>
      </c>
    </row>
    <row r="10691" spans="1:1" x14ac:dyDescent="0.25">
      <c r="A10691">
        <v>10690</v>
      </c>
    </row>
    <row r="10692" spans="1:1" x14ac:dyDescent="0.25">
      <c r="A10692">
        <v>10691</v>
      </c>
    </row>
    <row r="10693" spans="1:1" x14ac:dyDescent="0.25">
      <c r="A10693">
        <v>10692</v>
      </c>
    </row>
    <row r="10694" spans="1:1" x14ac:dyDescent="0.25">
      <c r="A10694">
        <v>10693</v>
      </c>
    </row>
    <row r="10695" spans="1:1" x14ac:dyDescent="0.25">
      <c r="A10695">
        <v>10694</v>
      </c>
    </row>
    <row r="10696" spans="1:1" x14ac:dyDescent="0.25">
      <c r="A10696">
        <v>10695</v>
      </c>
    </row>
    <row r="10697" spans="1:1" x14ac:dyDescent="0.25">
      <c r="A10697">
        <v>10696</v>
      </c>
    </row>
    <row r="10698" spans="1:1" x14ac:dyDescent="0.25">
      <c r="A10698">
        <v>10697</v>
      </c>
    </row>
    <row r="10699" spans="1:1" x14ac:dyDescent="0.25">
      <c r="A10699">
        <v>10698</v>
      </c>
    </row>
    <row r="10700" spans="1:1" x14ac:dyDescent="0.25">
      <c r="A10700">
        <v>10699</v>
      </c>
    </row>
    <row r="10701" spans="1:1" x14ac:dyDescent="0.25">
      <c r="A10701">
        <v>10700</v>
      </c>
    </row>
    <row r="10702" spans="1:1" x14ac:dyDescent="0.25">
      <c r="A10702">
        <v>10701</v>
      </c>
    </row>
    <row r="10703" spans="1:1" x14ac:dyDescent="0.25">
      <c r="A10703">
        <v>10702</v>
      </c>
    </row>
    <row r="10704" spans="1:1" x14ac:dyDescent="0.25">
      <c r="A10704">
        <v>10703</v>
      </c>
    </row>
    <row r="10705" spans="1:1" x14ac:dyDescent="0.25">
      <c r="A10705">
        <v>10704</v>
      </c>
    </row>
    <row r="10706" spans="1:1" x14ac:dyDescent="0.25">
      <c r="A10706">
        <v>10705</v>
      </c>
    </row>
    <row r="10707" spans="1:1" x14ac:dyDescent="0.25">
      <c r="A10707">
        <v>10706</v>
      </c>
    </row>
    <row r="10708" spans="1:1" x14ac:dyDescent="0.25">
      <c r="A10708">
        <v>10707</v>
      </c>
    </row>
    <row r="10709" spans="1:1" x14ac:dyDescent="0.25">
      <c r="A10709">
        <v>10708</v>
      </c>
    </row>
    <row r="10710" spans="1:1" x14ac:dyDescent="0.25">
      <c r="A10710">
        <v>10709</v>
      </c>
    </row>
    <row r="10711" spans="1:1" x14ac:dyDescent="0.25">
      <c r="A10711">
        <v>10710</v>
      </c>
    </row>
    <row r="10712" spans="1:1" x14ac:dyDescent="0.25">
      <c r="A10712">
        <v>10711</v>
      </c>
    </row>
    <row r="10713" spans="1:1" x14ac:dyDescent="0.25">
      <c r="A10713">
        <v>10712</v>
      </c>
    </row>
    <row r="10714" spans="1:1" x14ac:dyDescent="0.25">
      <c r="A10714">
        <v>10713</v>
      </c>
    </row>
    <row r="10715" spans="1:1" x14ac:dyDescent="0.25">
      <c r="A10715">
        <v>10714</v>
      </c>
    </row>
    <row r="10716" spans="1:1" x14ac:dyDescent="0.25">
      <c r="A10716">
        <v>10715</v>
      </c>
    </row>
    <row r="10717" spans="1:1" x14ac:dyDescent="0.25">
      <c r="A10717">
        <v>10716</v>
      </c>
    </row>
    <row r="10718" spans="1:1" x14ac:dyDescent="0.25">
      <c r="A10718">
        <v>10717</v>
      </c>
    </row>
    <row r="10719" spans="1:1" x14ac:dyDescent="0.25">
      <c r="A10719">
        <v>10718</v>
      </c>
    </row>
    <row r="10720" spans="1:1" x14ac:dyDescent="0.25">
      <c r="A10720">
        <v>10719</v>
      </c>
    </row>
    <row r="10721" spans="1:1" x14ac:dyDescent="0.25">
      <c r="A10721">
        <v>10720</v>
      </c>
    </row>
    <row r="10722" spans="1:1" x14ac:dyDescent="0.25">
      <c r="A10722">
        <v>10721</v>
      </c>
    </row>
    <row r="10723" spans="1:1" x14ac:dyDescent="0.25">
      <c r="A10723">
        <v>10722</v>
      </c>
    </row>
    <row r="10724" spans="1:1" x14ac:dyDescent="0.25">
      <c r="A10724">
        <v>10723</v>
      </c>
    </row>
    <row r="10725" spans="1:1" x14ac:dyDescent="0.25">
      <c r="A10725">
        <v>10724</v>
      </c>
    </row>
    <row r="10726" spans="1:1" x14ac:dyDescent="0.25">
      <c r="A10726">
        <v>10725</v>
      </c>
    </row>
    <row r="10727" spans="1:1" x14ac:dyDescent="0.25">
      <c r="A10727">
        <v>10726</v>
      </c>
    </row>
    <row r="10728" spans="1:1" x14ac:dyDescent="0.25">
      <c r="A10728">
        <v>10727</v>
      </c>
    </row>
    <row r="10729" spans="1:1" x14ac:dyDescent="0.25">
      <c r="A10729">
        <v>10728</v>
      </c>
    </row>
    <row r="10730" spans="1:1" x14ac:dyDescent="0.25">
      <c r="A10730">
        <v>10729</v>
      </c>
    </row>
    <row r="10731" spans="1:1" x14ac:dyDescent="0.25">
      <c r="A10731">
        <v>10730</v>
      </c>
    </row>
    <row r="10732" spans="1:1" x14ac:dyDescent="0.25">
      <c r="A10732">
        <v>10731</v>
      </c>
    </row>
    <row r="10733" spans="1:1" x14ac:dyDescent="0.25">
      <c r="A10733">
        <v>10732</v>
      </c>
    </row>
    <row r="10734" spans="1:1" x14ac:dyDescent="0.25">
      <c r="A10734">
        <v>10733</v>
      </c>
    </row>
    <row r="10735" spans="1:1" x14ac:dyDescent="0.25">
      <c r="A10735">
        <v>10734</v>
      </c>
    </row>
    <row r="10736" spans="1:1" x14ac:dyDescent="0.25">
      <c r="A10736">
        <v>10735</v>
      </c>
    </row>
    <row r="10737" spans="1:1" x14ac:dyDescent="0.25">
      <c r="A10737">
        <v>10736</v>
      </c>
    </row>
    <row r="10738" spans="1:1" x14ac:dyDescent="0.25">
      <c r="A10738">
        <v>10737</v>
      </c>
    </row>
    <row r="10739" spans="1:1" x14ac:dyDescent="0.25">
      <c r="A10739">
        <v>10738</v>
      </c>
    </row>
    <row r="10740" spans="1:1" x14ac:dyDescent="0.25">
      <c r="A10740">
        <v>10739</v>
      </c>
    </row>
    <row r="10741" spans="1:1" x14ac:dyDescent="0.25">
      <c r="A10741">
        <v>10740</v>
      </c>
    </row>
    <row r="10742" spans="1:1" x14ac:dyDescent="0.25">
      <c r="A10742">
        <v>10741</v>
      </c>
    </row>
    <row r="10743" spans="1:1" x14ac:dyDescent="0.25">
      <c r="A10743">
        <v>10742</v>
      </c>
    </row>
    <row r="10744" spans="1:1" x14ac:dyDescent="0.25">
      <c r="A10744">
        <v>10743</v>
      </c>
    </row>
    <row r="10745" spans="1:1" x14ac:dyDescent="0.25">
      <c r="A10745">
        <v>10744</v>
      </c>
    </row>
    <row r="10746" spans="1:1" x14ac:dyDescent="0.25">
      <c r="A10746">
        <v>10745</v>
      </c>
    </row>
    <row r="10747" spans="1:1" x14ac:dyDescent="0.25">
      <c r="A10747">
        <v>10746</v>
      </c>
    </row>
    <row r="10748" spans="1:1" x14ac:dyDescent="0.25">
      <c r="A10748">
        <v>10747</v>
      </c>
    </row>
    <row r="10749" spans="1:1" x14ac:dyDescent="0.25">
      <c r="A10749">
        <v>10748</v>
      </c>
    </row>
    <row r="10750" spans="1:1" x14ac:dyDescent="0.25">
      <c r="A10750">
        <v>10749</v>
      </c>
    </row>
    <row r="10751" spans="1:1" x14ac:dyDescent="0.25">
      <c r="A10751">
        <v>10750</v>
      </c>
    </row>
    <row r="10752" spans="1:1" x14ac:dyDescent="0.25">
      <c r="A10752">
        <v>10751</v>
      </c>
    </row>
    <row r="10753" spans="1:1" x14ac:dyDescent="0.25">
      <c r="A10753">
        <v>10752</v>
      </c>
    </row>
    <row r="10754" spans="1:1" x14ac:dyDescent="0.25">
      <c r="A10754">
        <v>10753</v>
      </c>
    </row>
    <row r="10755" spans="1:1" x14ac:dyDescent="0.25">
      <c r="A10755">
        <v>10754</v>
      </c>
    </row>
    <row r="10756" spans="1:1" x14ac:dyDescent="0.25">
      <c r="A10756">
        <v>10755</v>
      </c>
    </row>
    <row r="10757" spans="1:1" x14ac:dyDescent="0.25">
      <c r="A10757">
        <v>10756</v>
      </c>
    </row>
    <row r="10758" spans="1:1" x14ac:dyDescent="0.25">
      <c r="A10758">
        <v>10757</v>
      </c>
    </row>
    <row r="10759" spans="1:1" x14ac:dyDescent="0.25">
      <c r="A10759">
        <v>10758</v>
      </c>
    </row>
    <row r="10760" spans="1:1" x14ac:dyDescent="0.25">
      <c r="A10760">
        <v>10759</v>
      </c>
    </row>
    <row r="10761" spans="1:1" x14ac:dyDescent="0.25">
      <c r="A10761">
        <v>10760</v>
      </c>
    </row>
    <row r="10762" spans="1:1" x14ac:dyDescent="0.25">
      <c r="A10762">
        <v>10761</v>
      </c>
    </row>
    <row r="10763" spans="1:1" x14ac:dyDescent="0.25">
      <c r="A10763">
        <v>10762</v>
      </c>
    </row>
    <row r="10764" spans="1:1" x14ac:dyDescent="0.25">
      <c r="A10764">
        <v>10763</v>
      </c>
    </row>
    <row r="10765" spans="1:1" x14ac:dyDescent="0.25">
      <c r="A10765">
        <v>10764</v>
      </c>
    </row>
    <row r="10766" spans="1:1" x14ac:dyDescent="0.25">
      <c r="A10766">
        <v>10765</v>
      </c>
    </row>
    <row r="10767" spans="1:1" x14ac:dyDescent="0.25">
      <c r="A10767">
        <v>10766</v>
      </c>
    </row>
    <row r="10768" spans="1:1" x14ac:dyDescent="0.25">
      <c r="A10768">
        <v>10767</v>
      </c>
    </row>
    <row r="10769" spans="1:1" x14ac:dyDescent="0.25">
      <c r="A10769">
        <v>10768</v>
      </c>
    </row>
    <row r="10770" spans="1:1" x14ac:dyDescent="0.25">
      <c r="A10770">
        <v>10769</v>
      </c>
    </row>
    <row r="10771" spans="1:1" x14ac:dyDescent="0.25">
      <c r="A10771">
        <v>10770</v>
      </c>
    </row>
    <row r="10772" spans="1:1" x14ac:dyDescent="0.25">
      <c r="A10772">
        <v>10771</v>
      </c>
    </row>
    <row r="10773" spans="1:1" x14ac:dyDescent="0.25">
      <c r="A10773">
        <v>10772</v>
      </c>
    </row>
    <row r="10774" spans="1:1" x14ac:dyDescent="0.25">
      <c r="A10774">
        <v>10773</v>
      </c>
    </row>
    <row r="10775" spans="1:1" x14ac:dyDescent="0.25">
      <c r="A10775">
        <v>10774</v>
      </c>
    </row>
    <row r="10776" spans="1:1" x14ac:dyDescent="0.25">
      <c r="A10776">
        <v>10775</v>
      </c>
    </row>
    <row r="10777" spans="1:1" x14ac:dyDescent="0.25">
      <c r="A10777">
        <v>10776</v>
      </c>
    </row>
    <row r="10778" spans="1:1" x14ac:dyDescent="0.25">
      <c r="A10778">
        <v>10777</v>
      </c>
    </row>
    <row r="10779" spans="1:1" x14ac:dyDescent="0.25">
      <c r="A10779">
        <v>10778</v>
      </c>
    </row>
    <row r="10780" spans="1:1" x14ac:dyDescent="0.25">
      <c r="A10780">
        <v>10779</v>
      </c>
    </row>
    <row r="10781" spans="1:1" x14ac:dyDescent="0.25">
      <c r="A10781">
        <v>10780</v>
      </c>
    </row>
    <row r="10782" spans="1:1" x14ac:dyDescent="0.25">
      <c r="A10782">
        <v>10781</v>
      </c>
    </row>
    <row r="10783" spans="1:1" x14ac:dyDescent="0.25">
      <c r="A10783">
        <v>10782</v>
      </c>
    </row>
    <row r="10784" spans="1:1" x14ac:dyDescent="0.25">
      <c r="A10784">
        <v>10783</v>
      </c>
    </row>
    <row r="10785" spans="1:1" x14ac:dyDescent="0.25">
      <c r="A10785">
        <v>10784</v>
      </c>
    </row>
    <row r="10786" spans="1:1" x14ac:dyDescent="0.25">
      <c r="A10786">
        <v>10785</v>
      </c>
    </row>
    <row r="10787" spans="1:1" x14ac:dyDescent="0.25">
      <c r="A10787">
        <v>10786</v>
      </c>
    </row>
    <row r="10788" spans="1:1" x14ac:dyDescent="0.25">
      <c r="A10788">
        <v>10787</v>
      </c>
    </row>
    <row r="10789" spans="1:1" x14ac:dyDescent="0.25">
      <c r="A10789">
        <v>10788</v>
      </c>
    </row>
    <row r="10790" spans="1:1" x14ac:dyDescent="0.25">
      <c r="A10790">
        <v>10789</v>
      </c>
    </row>
    <row r="10791" spans="1:1" x14ac:dyDescent="0.25">
      <c r="A10791">
        <v>10790</v>
      </c>
    </row>
    <row r="10792" spans="1:1" x14ac:dyDescent="0.25">
      <c r="A10792">
        <v>10791</v>
      </c>
    </row>
    <row r="10793" spans="1:1" x14ac:dyDescent="0.25">
      <c r="A10793">
        <v>10792</v>
      </c>
    </row>
    <row r="10794" spans="1:1" x14ac:dyDescent="0.25">
      <c r="A10794">
        <v>10793</v>
      </c>
    </row>
    <row r="10795" spans="1:1" x14ac:dyDescent="0.25">
      <c r="A10795">
        <v>10794</v>
      </c>
    </row>
    <row r="10796" spans="1:1" x14ac:dyDescent="0.25">
      <c r="A10796">
        <v>10795</v>
      </c>
    </row>
    <row r="10797" spans="1:1" x14ac:dyDescent="0.25">
      <c r="A10797">
        <v>10796</v>
      </c>
    </row>
    <row r="10798" spans="1:1" x14ac:dyDescent="0.25">
      <c r="A10798">
        <v>10797</v>
      </c>
    </row>
    <row r="10799" spans="1:1" x14ac:dyDescent="0.25">
      <c r="A10799">
        <v>10798</v>
      </c>
    </row>
    <row r="10800" spans="1:1" x14ac:dyDescent="0.25">
      <c r="A10800">
        <v>10799</v>
      </c>
    </row>
    <row r="10801" spans="1:1" x14ac:dyDescent="0.25">
      <c r="A10801">
        <v>10800</v>
      </c>
    </row>
    <row r="10802" spans="1:1" x14ac:dyDescent="0.25">
      <c r="A10802">
        <v>10801</v>
      </c>
    </row>
    <row r="10803" spans="1:1" x14ac:dyDescent="0.25">
      <c r="A10803">
        <v>10802</v>
      </c>
    </row>
    <row r="10804" spans="1:1" x14ac:dyDescent="0.25">
      <c r="A10804">
        <v>10803</v>
      </c>
    </row>
    <row r="10805" spans="1:1" x14ac:dyDescent="0.25">
      <c r="A10805">
        <v>10804</v>
      </c>
    </row>
    <row r="10806" spans="1:1" x14ac:dyDescent="0.25">
      <c r="A10806">
        <v>10805</v>
      </c>
    </row>
    <row r="10807" spans="1:1" x14ac:dyDescent="0.25">
      <c r="A10807">
        <v>10806</v>
      </c>
    </row>
    <row r="10808" spans="1:1" x14ac:dyDescent="0.25">
      <c r="A10808">
        <v>10807</v>
      </c>
    </row>
    <row r="10809" spans="1:1" x14ac:dyDescent="0.25">
      <c r="A10809">
        <v>10808</v>
      </c>
    </row>
    <row r="10810" spans="1:1" x14ac:dyDescent="0.25">
      <c r="A10810">
        <v>10809</v>
      </c>
    </row>
    <row r="10811" spans="1:1" x14ac:dyDescent="0.25">
      <c r="A10811">
        <v>10810</v>
      </c>
    </row>
    <row r="10812" spans="1:1" x14ac:dyDescent="0.25">
      <c r="A10812">
        <v>10811</v>
      </c>
    </row>
    <row r="10813" spans="1:1" x14ac:dyDescent="0.25">
      <c r="A10813">
        <v>10812</v>
      </c>
    </row>
    <row r="10814" spans="1:1" x14ac:dyDescent="0.25">
      <c r="A10814">
        <v>10813</v>
      </c>
    </row>
    <row r="10815" spans="1:1" x14ac:dyDescent="0.25">
      <c r="A10815">
        <v>10814</v>
      </c>
    </row>
    <row r="10816" spans="1:1" x14ac:dyDescent="0.25">
      <c r="A10816">
        <v>10815</v>
      </c>
    </row>
    <row r="10817" spans="1:1" x14ac:dyDescent="0.25">
      <c r="A10817">
        <v>10816</v>
      </c>
    </row>
    <row r="10818" spans="1:1" x14ac:dyDescent="0.25">
      <c r="A10818">
        <v>10817</v>
      </c>
    </row>
    <row r="10819" spans="1:1" x14ac:dyDescent="0.25">
      <c r="A10819">
        <v>10818</v>
      </c>
    </row>
    <row r="10820" spans="1:1" x14ac:dyDescent="0.25">
      <c r="A10820">
        <v>10819</v>
      </c>
    </row>
    <row r="10821" spans="1:1" x14ac:dyDescent="0.25">
      <c r="A10821">
        <v>10820</v>
      </c>
    </row>
    <row r="10822" spans="1:1" x14ac:dyDescent="0.25">
      <c r="A10822">
        <v>10821</v>
      </c>
    </row>
    <row r="10823" spans="1:1" x14ac:dyDescent="0.25">
      <c r="A10823">
        <v>10822</v>
      </c>
    </row>
    <row r="10824" spans="1:1" x14ac:dyDescent="0.25">
      <c r="A10824">
        <v>10823</v>
      </c>
    </row>
    <row r="10825" spans="1:1" x14ac:dyDescent="0.25">
      <c r="A10825">
        <v>10824</v>
      </c>
    </row>
    <row r="10826" spans="1:1" x14ac:dyDescent="0.25">
      <c r="A10826">
        <v>10825</v>
      </c>
    </row>
    <row r="10827" spans="1:1" x14ac:dyDescent="0.25">
      <c r="A10827">
        <v>10826</v>
      </c>
    </row>
    <row r="10828" spans="1:1" x14ac:dyDescent="0.25">
      <c r="A10828">
        <v>10827</v>
      </c>
    </row>
    <row r="10829" spans="1:1" x14ac:dyDescent="0.25">
      <c r="A10829">
        <v>10828</v>
      </c>
    </row>
    <row r="10830" spans="1:1" x14ac:dyDescent="0.25">
      <c r="A10830">
        <v>10829</v>
      </c>
    </row>
    <row r="10831" spans="1:1" x14ac:dyDescent="0.25">
      <c r="A10831">
        <v>10830</v>
      </c>
    </row>
    <row r="10832" spans="1:1" x14ac:dyDescent="0.25">
      <c r="A10832">
        <v>10831</v>
      </c>
    </row>
    <row r="10833" spans="1:1" x14ac:dyDescent="0.25">
      <c r="A10833">
        <v>10832</v>
      </c>
    </row>
    <row r="10834" spans="1:1" x14ac:dyDescent="0.25">
      <c r="A10834">
        <v>10833</v>
      </c>
    </row>
    <row r="10835" spans="1:1" x14ac:dyDescent="0.25">
      <c r="A10835">
        <v>10834</v>
      </c>
    </row>
    <row r="10836" spans="1:1" x14ac:dyDescent="0.25">
      <c r="A10836">
        <v>10835</v>
      </c>
    </row>
    <row r="10837" spans="1:1" x14ac:dyDescent="0.25">
      <c r="A10837">
        <v>10836</v>
      </c>
    </row>
    <row r="10838" spans="1:1" x14ac:dyDescent="0.25">
      <c r="A10838">
        <v>10837</v>
      </c>
    </row>
    <row r="10839" spans="1:1" x14ac:dyDescent="0.25">
      <c r="A10839">
        <v>10838</v>
      </c>
    </row>
    <row r="10840" spans="1:1" x14ac:dyDescent="0.25">
      <c r="A10840">
        <v>10839</v>
      </c>
    </row>
    <row r="10841" spans="1:1" x14ac:dyDescent="0.25">
      <c r="A10841">
        <v>10840</v>
      </c>
    </row>
    <row r="10842" spans="1:1" x14ac:dyDescent="0.25">
      <c r="A10842">
        <v>10841</v>
      </c>
    </row>
    <row r="10843" spans="1:1" x14ac:dyDescent="0.25">
      <c r="A10843">
        <v>10842</v>
      </c>
    </row>
    <row r="10844" spans="1:1" x14ac:dyDescent="0.25">
      <c r="A10844">
        <v>10843</v>
      </c>
    </row>
    <row r="10845" spans="1:1" x14ac:dyDescent="0.25">
      <c r="A10845">
        <v>10844</v>
      </c>
    </row>
    <row r="10846" spans="1:1" x14ac:dyDescent="0.25">
      <c r="A10846">
        <v>10845</v>
      </c>
    </row>
    <row r="10847" spans="1:1" x14ac:dyDescent="0.25">
      <c r="A10847">
        <v>10846</v>
      </c>
    </row>
    <row r="10848" spans="1:1" x14ac:dyDescent="0.25">
      <c r="A10848">
        <v>10847</v>
      </c>
    </row>
    <row r="10849" spans="1:1" x14ac:dyDescent="0.25">
      <c r="A10849">
        <v>10848</v>
      </c>
    </row>
    <row r="10850" spans="1:1" x14ac:dyDescent="0.25">
      <c r="A10850">
        <v>10849</v>
      </c>
    </row>
    <row r="10851" spans="1:1" x14ac:dyDescent="0.25">
      <c r="A10851">
        <v>10850</v>
      </c>
    </row>
    <row r="10852" spans="1:1" x14ac:dyDescent="0.25">
      <c r="A10852">
        <v>10851</v>
      </c>
    </row>
    <row r="10853" spans="1:1" x14ac:dyDescent="0.25">
      <c r="A10853">
        <v>10852</v>
      </c>
    </row>
    <row r="10854" spans="1:1" x14ac:dyDescent="0.25">
      <c r="A10854">
        <v>10853</v>
      </c>
    </row>
    <row r="10855" spans="1:1" x14ac:dyDescent="0.25">
      <c r="A10855">
        <v>10854</v>
      </c>
    </row>
    <row r="10856" spans="1:1" x14ac:dyDescent="0.25">
      <c r="A10856">
        <v>10855</v>
      </c>
    </row>
    <row r="10857" spans="1:1" x14ac:dyDescent="0.25">
      <c r="A10857">
        <v>10856</v>
      </c>
    </row>
    <row r="10858" spans="1:1" x14ac:dyDescent="0.25">
      <c r="A10858">
        <v>10857</v>
      </c>
    </row>
    <row r="10859" spans="1:1" x14ac:dyDescent="0.25">
      <c r="A10859">
        <v>10858</v>
      </c>
    </row>
    <row r="10860" spans="1:1" x14ac:dyDescent="0.25">
      <c r="A10860">
        <v>10859</v>
      </c>
    </row>
    <row r="10861" spans="1:1" x14ac:dyDescent="0.25">
      <c r="A10861">
        <v>10860</v>
      </c>
    </row>
    <row r="10862" spans="1:1" x14ac:dyDescent="0.25">
      <c r="A10862">
        <v>10861</v>
      </c>
    </row>
    <row r="10863" spans="1:1" x14ac:dyDescent="0.25">
      <c r="A10863">
        <v>10862</v>
      </c>
    </row>
    <row r="10864" spans="1:1" x14ac:dyDescent="0.25">
      <c r="A10864">
        <v>10863</v>
      </c>
    </row>
    <row r="10865" spans="1:1" x14ac:dyDescent="0.25">
      <c r="A10865">
        <v>10864</v>
      </c>
    </row>
    <row r="10866" spans="1:1" x14ac:dyDescent="0.25">
      <c r="A10866">
        <v>10865</v>
      </c>
    </row>
    <row r="10867" spans="1:1" x14ac:dyDescent="0.25">
      <c r="A10867">
        <v>10866</v>
      </c>
    </row>
    <row r="10868" spans="1:1" x14ac:dyDescent="0.25">
      <c r="A10868">
        <v>10867</v>
      </c>
    </row>
    <row r="10869" spans="1:1" x14ac:dyDescent="0.25">
      <c r="A10869">
        <v>10868</v>
      </c>
    </row>
    <row r="10870" spans="1:1" x14ac:dyDescent="0.25">
      <c r="A10870">
        <v>10869</v>
      </c>
    </row>
    <row r="10871" spans="1:1" x14ac:dyDescent="0.25">
      <c r="A10871">
        <v>10870</v>
      </c>
    </row>
    <row r="10872" spans="1:1" x14ac:dyDescent="0.25">
      <c r="A10872">
        <v>10871</v>
      </c>
    </row>
    <row r="10873" spans="1:1" x14ac:dyDescent="0.25">
      <c r="A10873">
        <v>10872</v>
      </c>
    </row>
    <row r="10874" spans="1:1" x14ac:dyDescent="0.25">
      <c r="A10874">
        <v>10873</v>
      </c>
    </row>
    <row r="10875" spans="1:1" x14ac:dyDescent="0.25">
      <c r="A10875">
        <v>10874</v>
      </c>
    </row>
    <row r="10876" spans="1:1" x14ac:dyDescent="0.25">
      <c r="A10876">
        <v>10875</v>
      </c>
    </row>
    <row r="10877" spans="1:1" x14ac:dyDescent="0.25">
      <c r="A10877">
        <v>10876</v>
      </c>
    </row>
    <row r="10878" spans="1:1" x14ac:dyDescent="0.25">
      <c r="A10878">
        <v>10877</v>
      </c>
    </row>
    <row r="10879" spans="1:1" x14ac:dyDescent="0.25">
      <c r="A10879">
        <v>10878</v>
      </c>
    </row>
    <row r="10880" spans="1:1" x14ac:dyDescent="0.25">
      <c r="A10880">
        <v>10879</v>
      </c>
    </row>
    <row r="10881" spans="1:1" x14ac:dyDescent="0.25">
      <c r="A10881">
        <v>10880</v>
      </c>
    </row>
    <row r="10882" spans="1:1" x14ac:dyDescent="0.25">
      <c r="A10882">
        <v>10881</v>
      </c>
    </row>
    <row r="10883" spans="1:1" x14ac:dyDescent="0.25">
      <c r="A10883">
        <v>10882</v>
      </c>
    </row>
    <row r="10884" spans="1:1" x14ac:dyDescent="0.25">
      <c r="A10884">
        <v>10883</v>
      </c>
    </row>
    <row r="10885" spans="1:1" x14ac:dyDescent="0.25">
      <c r="A10885">
        <v>10884</v>
      </c>
    </row>
    <row r="10886" spans="1:1" x14ac:dyDescent="0.25">
      <c r="A10886">
        <v>10885</v>
      </c>
    </row>
    <row r="10887" spans="1:1" x14ac:dyDescent="0.25">
      <c r="A10887">
        <v>10886</v>
      </c>
    </row>
    <row r="10888" spans="1:1" x14ac:dyDescent="0.25">
      <c r="A10888">
        <v>10887</v>
      </c>
    </row>
    <row r="10889" spans="1:1" x14ac:dyDescent="0.25">
      <c r="A10889">
        <v>10888</v>
      </c>
    </row>
    <row r="10890" spans="1:1" x14ac:dyDescent="0.25">
      <c r="A10890">
        <v>10889</v>
      </c>
    </row>
    <row r="10891" spans="1:1" x14ac:dyDescent="0.25">
      <c r="A10891">
        <v>10890</v>
      </c>
    </row>
    <row r="10892" spans="1:1" x14ac:dyDescent="0.25">
      <c r="A10892">
        <v>10891</v>
      </c>
    </row>
    <row r="10893" spans="1:1" x14ac:dyDescent="0.25">
      <c r="A10893">
        <v>10892</v>
      </c>
    </row>
    <row r="10894" spans="1:1" x14ac:dyDescent="0.25">
      <c r="A10894">
        <v>10893</v>
      </c>
    </row>
    <row r="10895" spans="1:1" x14ac:dyDescent="0.25">
      <c r="A10895">
        <v>10894</v>
      </c>
    </row>
    <row r="10896" spans="1:1" x14ac:dyDescent="0.25">
      <c r="A10896">
        <v>10895</v>
      </c>
    </row>
    <row r="10897" spans="1:1" x14ac:dyDescent="0.25">
      <c r="A10897">
        <v>10896</v>
      </c>
    </row>
    <row r="10898" spans="1:1" x14ac:dyDescent="0.25">
      <c r="A10898">
        <v>10897</v>
      </c>
    </row>
    <row r="10899" spans="1:1" x14ac:dyDescent="0.25">
      <c r="A10899">
        <v>10898</v>
      </c>
    </row>
    <row r="10900" spans="1:1" x14ac:dyDescent="0.25">
      <c r="A10900">
        <v>10899</v>
      </c>
    </row>
    <row r="10901" spans="1:1" x14ac:dyDescent="0.25">
      <c r="A10901">
        <v>10900</v>
      </c>
    </row>
    <row r="10902" spans="1:1" x14ac:dyDescent="0.25">
      <c r="A10902">
        <v>10901</v>
      </c>
    </row>
    <row r="10903" spans="1:1" x14ac:dyDescent="0.25">
      <c r="A10903">
        <v>10902</v>
      </c>
    </row>
    <row r="10904" spans="1:1" x14ac:dyDescent="0.25">
      <c r="A10904">
        <v>10903</v>
      </c>
    </row>
    <row r="10905" spans="1:1" x14ac:dyDescent="0.25">
      <c r="A10905">
        <v>10904</v>
      </c>
    </row>
    <row r="10906" spans="1:1" x14ac:dyDescent="0.25">
      <c r="A10906">
        <v>10905</v>
      </c>
    </row>
    <row r="10907" spans="1:1" x14ac:dyDescent="0.25">
      <c r="A10907">
        <v>10906</v>
      </c>
    </row>
    <row r="10908" spans="1:1" x14ac:dyDescent="0.25">
      <c r="A10908">
        <v>10907</v>
      </c>
    </row>
    <row r="10909" spans="1:1" x14ac:dyDescent="0.25">
      <c r="A10909">
        <v>10908</v>
      </c>
    </row>
    <row r="10910" spans="1:1" x14ac:dyDescent="0.25">
      <c r="A10910">
        <v>10909</v>
      </c>
    </row>
    <row r="10911" spans="1:1" x14ac:dyDescent="0.25">
      <c r="A10911">
        <v>10910</v>
      </c>
    </row>
    <row r="10912" spans="1:1" x14ac:dyDescent="0.25">
      <c r="A10912">
        <v>10911</v>
      </c>
    </row>
    <row r="10913" spans="1:1" x14ac:dyDescent="0.25">
      <c r="A10913">
        <v>10912</v>
      </c>
    </row>
    <row r="10914" spans="1:1" x14ac:dyDescent="0.25">
      <c r="A10914">
        <v>10913</v>
      </c>
    </row>
    <row r="10915" spans="1:1" x14ac:dyDescent="0.25">
      <c r="A10915">
        <v>10914</v>
      </c>
    </row>
    <row r="10916" spans="1:1" x14ac:dyDescent="0.25">
      <c r="A10916">
        <v>10915</v>
      </c>
    </row>
    <row r="10917" spans="1:1" x14ac:dyDescent="0.25">
      <c r="A10917">
        <v>10916</v>
      </c>
    </row>
    <row r="10918" spans="1:1" x14ac:dyDescent="0.25">
      <c r="A10918">
        <v>10917</v>
      </c>
    </row>
    <row r="10919" spans="1:1" x14ac:dyDescent="0.25">
      <c r="A10919">
        <v>10918</v>
      </c>
    </row>
    <row r="10920" spans="1:1" x14ac:dyDescent="0.25">
      <c r="A10920">
        <v>10919</v>
      </c>
    </row>
    <row r="10921" spans="1:1" x14ac:dyDescent="0.25">
      <c r="A10921">
        <v>10920</v>
      </c>
    </row>
    <row r="10922" spans="1:1" x14ac:dyDescent="0.25">
      <c r="A10922">
        <v>10921</v>
      </c>
    </row>
    <row r="10923" spans="1:1" x14ac:dyDescent="0.25">
      <c r="A10923">
        <v>10922</v>
      </c>
    </row>
    <row r="10924" spans="1:1" x14ac:dyDescent="0.25">
      <c r="A10924">
        <v>10923</v>
      </c>
    </row>
    <row r="10925" spans="1:1" x14ac:dyDescent="0.25">
      <c r="A10925">
        <v>10924</v>
      </c>
    </row>
    <row r="10926" spans="1:1" x14ac:dyDescent="0.25">
      <c r="A10926">
        <v>10925</v>
      </c>
    </row>
    <row r="10927" spans="1:1" x14ac:dyDescent="0.25">
      <c r="A10927">
        <v>10926</v>
      </c>
    </row>
    <row r="10928" spans="1:1" x14ac:dyDescent="0.25">
      <c r="A10928">
        <v>10927</v>
      </c>
    </row>
    <row r="10929" spans="1:1" x14ac:dyDescent="0.25">
      <c r="A10929">
        <v>10928</v>
      </c>
    </row>
    <row r="10930" spans="1:1" x14ac:dyDescent="0.25">
      <c r="A10930">
        <v>10929</v>
      </c>
    </row>
    <row r="10931" spans="1:1" x14ac:dyDescent="0.25">
      <c r="A10931">
        <v>10930</v>
      </c>
    </row>
    <row r="10932" spans="1:1" x14ac:dyDescent="0.25">
      <c r="A10932">
        <v>10931</v>
      </c>
    </row>
    <row r="10933" spans="1:1" x14ac:dyDescent="0.25">
      <c r="A10933">
        <v>10932</v>
      </c>
    </row>
    <row r="10934" spans="1:1" x14ac:dyDescent="0.25">
      <c r="A10934">
        <v>10933</v>
      </c>
    </row>
    <row r="10935" spans="1:1" x14ac:dyDescent="0.25">
      <c r="A10935">
        <v>10934</v>
      </c>
    </row>
    <row r="10936" spans="1:1" x14ac:dyDescent="0.25">
      <c r="A10936">
        <v>10935</v>
      </c>
    </row>
    <row r="10937" spans="1:1" x14ac:dyDescent="0.25">
      <c r="A10937">
        <v>10936</v>
      </c>
    </row>
    <row r="10938" spans="1:1" x14ac:dyDescent="0.25">
      <c r="A10938">
        <v>10937</v>
      </c>
    </row>
    <row r="10939" spans="1:1" x14ac:dyDescent="0.25">
      <c r="A10939">
        <v>10938</v>
      </c>
    </row>
    <row r="10940" spans="1:1" x14ac:dyDescent="0.25">
      <c r="A10940">
        <v>10939</v>
      </c>
    </row>
    <row r="10941" spans="1:1" x14ac:dyDescent="0.25">
      <c r="A10941">
        <v>10940</v>
      </c>
    </row>
    <row r="10942" spans="1:1" x14ac:dyDescent="0.25">
      <c r="A10942">
        <v>10941</v>
      </c>
    </row>
    <row r="10943" spans="1:1" x14ac:dyDescent="0.25">
      <c r="A10943">
        <v>10942</v>
      </c>
    </row>
    <row r="10944" spans="1:1" x14ac:dyDescent="0.25">
      <c r="A10944">
        <v>10943</v>
      </c>
    </row>
    <row r="10945" spans="1:1" x14ac:dyDescent="0.25">
      <c r="A10945">
        <v>10944</v>
      </c>
    </row>
    <row r="10946" spans="1:1" x14ac:dyDescent="0.25">
      <c r="A10946">
        <v>10945</v>
      </c>
    </row>
    <row r="10947" spans="1:1" x14ac:dyDescent="0.25">
      <c r="A10947">
        <v>10946</v>
      </c>
    </row>
    <row r="10948" spans="1:1" x14ac:dyDescent="0.25">
      <c r="A10948">
        <v>10947</v>
      </c>
    </row>
    <row r="10949" spans="1:1" x14ac:dyDescent="0.25">
      <c r="A10949">
        <v>10948</v>
      </c>
    </row>
    <row r="10950" spans="1:1" x14ac:dyDescent="0.25">
      <c r="A10950">
        <v>10949</v>
      </c>
    </row>
    <row r="10951" spans="1:1" x14ac:dyDescent="0.25">
      <c r="A10951">
        <v>10950</v>
      </c>
    </row>
    <row r="10952" spans="1:1" x14ac:dyDescent="0.25">
      <c r="A10952">
        <v>10951</v>
      </c>
    </row>
    <row r="10953" spans="1:1" x14ac:dyDescent="0.25">
      <c r="A10953">
        <v>10952</v>
      </c>
    </row>
    <row r="10954" spans="1:1" x14ac:dyDescent="0.25">
      <c r="A10954">
        <v>10953</v>
      </c>
    </row>
    <row r="10955" spans="1:1" x14ac:dyDescent="0.25">
      <c r="A10955">
        <v>10954</v>
      </c>
    </row>
    <row r="10956" spans="1:1" x14ac:dyDescent="0.25">
      <c r="A10956">
        <v>10955</v>
      </c>
    </row>
    <row r="10957" spans="1:1" x14ac:dyDescent="0.25">
      <c r="A10957">
        <v>10956</v>
      </c>
    </row>
    <row r="10958" spans="1:1" x14ac:dyDescent="0.25">
      <c r="A10958">
        <v>10957</v>
      </c>
    </row>
    <row r="10959" spans="1:1" x14ac:dyDescent="0.25">
      <c r="A10959">
        <v>10958</v>
      </c>
    </row>
    <row r="10960" spans="1:1" x14ac:dyDescent="0.25">
      <c r="A10960">
        <v>10959</v>
      </c>
    </row>
    <row r="10961" spans="1:1" x14ac:dyDescent="0.25">
      <c r="A10961">
        <v>10960</v>
      </c>
    </row>
    <row r="10962" spans="1:1" x14ac:dyDescent="0.25">
      <c r="A10962">
        <v>10961</v>
      </c>
    </row>
    <row r="10963" spans="1:1" x14ac:dyDescent="0.25">
      <c r="A10963">
        <v>10962</v>
      </c>
    </row>
    <row r="10964" spans="1:1" x14ac:dyDescent="0.25">
      <c r="A10964">
        <v>10963</v>
      </c>
    </row>
    <row r="10965" spans="1:1" x14ac:dyDescent="0.25">
      <c r="A10965">
        <v>10964</v>
      </c>
    </row>
    <row r="10966" spans="1:1" x14ac:dyDescent="0.25">
      <c r="A10966">
        <v>10965</v>
      </c>
    </row>
    <row r="10967" spans="1:1" x14ac:dyDescent="0.25">
      <c r="A10967">
        <v>10966</v>
      </c>
    </row>
    <row r="10968" spans="1:1" x14ac:dyDescent="0.25">
      <c r="A10968">
        <v>10967</v>
      </c>
    </row>
    <row r="10969" spans="1:1" x14ac:dyDescent="0.25">
      <c r="A10969">
        <v>10968</v>
      </c>
    </row>
    <row r="10970" spans="1:1" x14ac:dyDescent="0.25">
      <c r="A10970">
        <v>10969</v>
      </c>
    </row>
    <row r="10971" spans="1:1" x14ac:dyDescent="0.25">
      <c r="A10971">
        <v>10970</v>
      </c>
    </row>
    <row r="10972" spans="1:1" x14ac:dyDescent="0.25">
      <c r="A10972">
        <v>10971</v>
      </c>
    </row>
    <row r="10973" spans="1:1" x14ac:dyDescent="0.25">
      <c r="A10973">
        <v>10972</v>
      </c>
    </row>
    <row r="10974" spans="1:1" x14ac:dyDescent="0.25">
      <c r="A10974">
        <v>10973</v>
      </c>
    </row>
    <row r="10975" spans="1:1" x14ac:dyDescent="0.25">
      <c r="A10975">
        <v>10974</v>
      </c>
    </row>
    <row r="10976" spans="1:1" x14ac:dyDescent="0.25">
      <c r="A10976">
        <v>10975</v>
      </c>
    </row>
    <row r="10977" spans="1:1" x14ac:dyDescent="0.25">
      <c r="A10977">
        <v>10976</v>
      </c>
    </row>
    <row r="10978" spans="1:1" x14ac:dyDescent="0.25">
      <c r="A10978">
        <v>10977</v>
      </c>
    </row>
    <row r="10979" spans="1:1" x14ac:dyDescent="0.25">
      <c r="A10979">
        <v>10978</v>
      </c>
    </row>
    <row r="10980" spans="1:1" x14ac:dyDescent="0.25">
      <c r="A10980">
        <v>10979</v>
      </c>
    </row>
    <row r="10981" spans="1:1" x14ac:dyDescent="0.25">
      <c r="A10981">
        <v>10980</v>
      </c>
    </row>
    <row r="10982" spans="1:1" x14ac:dyDescent="0.25">
      <c r="A10982">
        <v>10981</v>
      </c>
    </row>
    <row r="10983" spans="1:1" x14ac:dyDescent="0.25">
      <c r="A10983">
        <v>10982</v>
      </c>
    </row>
    <row r="10984" spans="1:1" x14ac:dyDescent="0.25">
      <c r="A10984">
        <v>10983</v>
      </c>
    </row>
    <row r="10985" spans="1:1" x14ac:dyDescent="0.25">
      <c r="A10985">
        <v>10984</v>
      </c>
    </row>
    <row r="10986" spans="1:1" x14ac:dyDescent="0.25">
      <c r="A10986">
        <v>10985</v>
      </c>
    </row>
    <row r="10987" spans="1:1" x14ac:dyDescent="0.25">
      <c r="A10987">
        <v>10986</v>
      </c>
    </row>
    <row r="10988" spans="1:1" x14ac:dyDescent="0.25">
      <c r="A10988">
        <v>10987</v>
      </c>
    </row>
    <row r="10989" spans="1:1" x14ac:dyDescent="0.25">
      <c r="A10989">
        <v>10988</v>
      </c>
    </row>
    <row r="10990" spans="1:1" x14ac:dyDescent="0.25">
      <c r="A10990">
        <v>10989</v>
      </c>
    </row>
    <row r="10991" spans="1:1" x14ac:dyDescent="0.25">
      <c r="A10991">
        <v>10990</v>
      </c>
    </row>
    <row r="10992" spans="1:1" x14ac:dyDescent="0.25">
      <c r="A10992">
        <v>10991</v>
      </c>
    </row>
    <row r="10993" spans="1:1" x14ac:dyDescent="0.25">
      <c r="A10993">
        <v>10992</v>
      </c>
    </row>
    <row r="10994" spans="1:1" x14ac:dyDescent="0.25">
      <c r="A10994">
        <v>10993</v>
      </c>
    </row>
    <row r="10995" spans="1:1" x14ac:dyDescent="0.25">
      <c r="A10995">
        <v>10994</v>
      </c>
    </row>
    <row r="10996" spans="1:1" x14ac:dyDescent="0.25">
      <c r="A10996">
        <v>10995</v>
      </c>
    </row>
    <row r="10997" spans="1:1" x14ac:dyDescent="0.25">
      <c r="A10997">
        <v>10996</v>
      </c>
    </row>
    <row r="10998" spans="1:1" x14ac:dyDescent="0.25">
      <c r="A10998">
        <v>10997</v>
      </c>
    </row>
    <row r="10999" spans="1:1" x14ac:dyDescent="0.25">
      <c r="A10999">
        <v>10998</v>
      </c>
    </row>
    <row r="11000" spans="1:1" x14ac:dyDescent="0.25">
      <c r="A11000">
        <v>10999</v>
      </c>
    </row>
    <row r="11001" spans="1:1" x14ac:dyDescent="0.25">
      <c r="A11001">
        <v>11000</v>
      </c>
    </row>
    <row r="11002" spans="1:1" x14ac:dyDescent="0.25">
      <c r="A11002">
        <v>11001</v>
      </c>
    </row>
    <row r="11003" spans="1:1" x14ac:dyDescent="0.25">
      <c r="A11003">
        <v>11002</v>
      </c>
    </row>
    <row r="11004" spans="1:1" x14ac:dyDescent="0.25">
      <c r="A11004">
        <v>11003</v>
      </c>
    </row>
    <row r="11005" spans="1:1" x14ac:dyDescent="0.25">
      <c r="A11005">
        <v>11004</v>
      </c>
    </row>
    <row r="11006" spans="1:1" x14ac:dyDescent="0.25">
      <c r="A11006">
        <v>11005</v>
      </c>
    </row>
    <row r="11007" spans="1:1" x14ac:dyDescent="0.25">
      <c r="A11007">
        <v>11006</v>
      </c>
    </row>
    <row r="11008" spans="1:1" x14ac:dyDescent="0.25">
      <c r="A11008">
        <v>11007</v>
      </c>
    </row>
    <row r="11009" spans="1:1" x14ac:dyDescent="0.25">
      <c r="A11009">
        <v>11008</v>
      </c>
    </row>
    <row r="11010" spans="1:1" x14ac:dyDescent="0.25">
      <c r="A11010">
        <v>11009</v>
      </c>
    </row>
    <row r="11011" spans="1:1" x14ac:dyDescent="0.25">
      <c r="A11011">
        <v>11010</v>
      </c>
    </row>
    <row r="11012" spans="1:1" x14ac:dyDescent="0.25">
      <c r="A11012">
        <v>11011</v>
      </c>
    </row>
    <row r="11013" spans="1:1" x14ac:dyDescent="0.25">
      <c r="A11013">
        <v>11012</v>
      </c>
    </row>
    <row r="11014" spans="1:1" x14ac:dyDescent="0.25">
      <c r="A11014">
        <v>11013</v>
      </c>
    </row>
    <row r="11015" spans="1:1" x14ac:dyDescent="0.25">
      <c r="A11015">
        <v>11014</v>
      </c>
    </row>
    <row r="11016" spans="1:1" x14ac:dyDescent="0.25">
      <c r="A11016">
        <v>11015</v>
      </c>
    </row>
    <row r="11017" spans="1:1" x14ac:dyDescent="0.25">
      <c r="A11017">
        <v>11016</v>
      </c>
    </row>
    <row r="11018" spans="1:1" x14ac:dyDescent="0.25">
      <c r="A11018">
        <v>11017</v>
      </c>
    </row>
    <row r="11019" spans="1:1" x14ac:dyDescent="0.25">
      <c r="A11019">
        <v>11018</v>
      </c>
    </row>
    <row r="11020" spans="1:1" x14ac:dyDescent="0.25">
      <c r="A11020">
        <v>11019</v>
      </c>
    </row>
    <row r="11021" spans="1:1" x14ac:dyDescent="0.25">
      <c r="A11021">
        <v>11020</v>
      </c>
    </row>
    <row r="11022" spans="1:1" x14ac:dyDescent="0.25">
      <c r="A11022">
        <v>11021</v>
      </c>
    </row>
    <row r="11023" spans="1:1" x14ac:dyDescent="0.25">
      <c r="A11023">
        <v>11022</v>
      </c>
    </row>
    <row r="11024" spans="1:1" x14ac:dyDescent="0.25">
      <c r="A11024">
        <v>11023</v>
      </c>
    </row>
    <row r="11025" spans="1:1" x14ac:dyDescent="0.25">
      <c r="A11025">
        <v>11024</v>
      </c>
    </row>
    <row r="11026" spans="1:1" x14ac:dyDescent="0.25">
      <c r="A11026">
        <v>11025</v>
      </c>
    </row>
    <row r="11027" spans="1:1" x14ac:dyDescent="0.25">
      <c r="A11027">
        <v>11026</v>
      </c>
    </row>
    <row r="11028" spans="1:1" x14ac:dyDescent="0.25">
      <c r="A11028">
        <v>11027</v>
      </c>
    </row>
    <row r="11029" spans="1:1" x14ac:dyDescent="0.25">
      <c r="A11029">
        <v>11028</v>
      </c>
    </row>
    <row r="11030" spans="1:1" x14ac:dyDescent="0.25">
      <c r="A11030">
        <v>11029</v>
      </c>
    </row>
    <row r="11031" spans="1:1" x14ac:dyDescent="0.25">
      <c r="A11031">
        <v>11030</v>
      </c>
    </row>
    <row r="11032" spans="1:1" x14ac:dyDescent="0.25">
      <c r="A11032">
        <v>11031</v>
      </c>
    </row>
    <row r="11033" spans="1:1" x14ac:dyDescent="0.25">
      <c r="A11033">
        <v>11032</v>
      </c>
    </row>
    <row r="11034" spans="1:1" x14ac:dyDescent="0.25">
      <c r="A11034">
        <v>11033</v>
      </c>
    </row>
    <row r="11035" spans="1:1" x14ac:dyDescent="0.25">
      <c r="A11035">
        <v>11034</v>
      </c>
    </row>
    <row r="11036" spans="1:1" x14ac:dyDescent="0.25">
      <c r="A11036">
        <v>11035</v>
      </c>
    </row>
    <row r="11037" spans="1:1" x14ac:dyDescent="0.25">
      <c r="A11037">
        <v>11036</v>
      </c>
    </row>
    <row r="11038" spans="1:1" x14ac:dyDescent="0.25">
      <c r="A11038">
        <v>11037</v>
      </c>
    </row>
    <row r="11039" spans="1:1" x14ac:dyDescent="0.25">
      <c r="A11039">
        <v>11038</v>
      </c>
    </row>
    <row r="11040" spans="1:1" x14ac:dyDescent="0.25">
      <c r="A11040">
        <v>11039</v>
      </c>
    </row>
    <row r="11041" spans="1:1" x14ac:dyDescent="0.25">
      <c r="A11041">
        <v>11040</v>
      </c>
    </row>
    <row r="11042" spans="1:1" x14ac:dyDescent="0.25">
      <c r="A11042">
        <v>11041</v>
      </c>
    </row>
    <row r="11043" spans="1:1" x14ac:dyDescent="0.25">
      <c r="A11043">
        <v>11042</v>
      </c>
    </row>
    <row r="11044" spans="1:1" x14ac:dyDescent="0.25">
      <c r="A11044">
        <v>11043</v>
      </c>
    </row>
    <row r="11045" spans="1:1" x14ac:dyDescent="0.25">
      <c r="A11045">
        <v>11044</v>
      </c>
    </row>
    <row r="11046" spans="1:1" x14ac:dyDescent="0.25">
      <c r="A11046">
        <v>11045</v>
      </c>
    </row>
    <row r="11047" spans="1:1" x14ac:dyDescent="0.25">
      <c r="A11047">
        <v>11046</v>
      </c>
    </row>
    <row r="11048" spans="1:1" x14ac:dyDescent="0.25">
      <c r="A11048">
        <v>11047</v>
      </c>
    </row>
    <row r="11049" spans="1:1" x14ac:dyDescent="0.25">
      <c r="A11049">
        <v>11048</v>
      </c>
    </row>
    <row r="11050" spans="1:1" x14ac:dyDescent="0.25">
      <c r="A11050">
        <v>11049</v>
      </c>
    </row>
    <row r="11051" spans="1:1" x14ac:dyDescent="0.25">
      <c r="A11051">
        <v>11050</v>
      </c>
    </row>
    <row r="11052" spans="1:1" x14ac:dyDescent="0.25">
      <c r="A11052">
        <v>11051</v>
      </c>
    </row>
    <row r="11053" spans="1:1" x14ac:dyDescent="0.25">
      <c r="A11053">
        <v>11052</v>
      </c>
    </row>
    <row r="11054" spans="1:1" x14ac:dyDescent="0.25">
      <c r="A11054">
        <v>11053</v>
      </c>
    </row>
    <row r="11055" spans="1:1" x14ac:dyDescent="0.25">
      <c r="A11055">
        <v>11054</v>
      </c>
    </row>
    <row r="11056" spans="1:1" x14ac:dyDescent="0.25">
      <c r="A11056">
        <v>11055</v>
      </c>
    </row>
    <row r="11057" spans="1:1" x14ac:dyDescent="0.25">
      <c r="A11057">
        <v>11056</v>
      </c>
    </row>
    <row r="11058" spans="1:1" x14ac:dyDescent="0.25">
      <c r="A11058">
        <v>11057</v>
      </c>
    </row>
    <row r="11059" spans="1:1" x14ac:dyDescent="0.25">
      <c r="A11059">
        <v>11058</v>
      </c>
    </row>
    <row r="11060" spans="1:1" x14ac:dyDescent="0.25">
      <c r="A11060">
        <v>11059</v>
      </c>
    </row>
    <row r="11061" spans="1:1" x14ac:dyDescent="0.25">
      <c r="A11061">
        <v>11060</v>
      </c>
    </row>
    <row r="11062" spans="1:1" x14ac:dyDescent="0.25">
      <c r="A11062">
        <v>11061</v>
      </c>
    </row>
    <row r="11063" spans="1:1" x14ac:dyDescent="0.25">
      <c r="A11063">
        <v>11062</v>
      </c>
    </row>
    <row r="11064" spans="1:1" x14ac:dyDescent="0.25">
      <c r="A11064">
        <v>11063</v>
      </c>
    </row>
    <row r="11065" spans="1:1" x14ac:dyDescent="0.25">
      <c r="A11065">
        <v>11064</v>
      </c>
    </row>
    <row r="11066" spans="1:1" x14ac:dyDescent="0.25">
      <c r="A11066">
        <v>11065</v>
      </c>
    </row>
    <row r="11067" spans="1:1" x14ac:dyDescent="0.25">
      <c r="A11067">
        <v>11066</v>
      </c>
    </row>
    <row r="11068" spans="1:1" x14ac:dyDescent="0.25">
      <c r="A11068">
        <v>11067</v>
      </c>
    </row>
    <row r="11069" spans="1:1" x14ac:dyDescent="0.25">
      <c r="A11069">
        <v>11068</v>
      </c>
    </row>
    <row r="11070" spans="1:1" x14ac:dyDescent="0.25">
      <c r="A11070">
        <v>11069</v>
      </c>
    </row>
    <row r="11071" spans="1:1" x14ac:dyDescent="0.25">
      <c r="A11071">
        <v>11070</v>
      </c>
    </row>
    <row r="11072" spans="1:1" x14ac:dyDescent="0.25">
      <c r="A11072">
        <v>11071</v>
      </c>
    </row>
    <row r="11073" spans="1:1" x14ac:dyDescent="0.25">
      <c r="A11073">
        <v>11072</v>
      </c>
    </row>
    <row r="11074" spans="1:1" x14ac:dyDescent="0.25">
      <c r="A11074">
        <v>11073</v>
      </c>
    </row>
    <row r="11075" spans="1:1" x14ac:dyDescent="0.25">
      <c r="A11075">
        <v>11074</v>
      </c>
    </row>
    <row r="11076" spans="1:1" x14ac:dyDescent="0.25">
      <c r="A11076">
        <v>11075</v>
      </c>
    </row>
    <row r="11077" spans="1:1" x14ac:dyDescent="0.25">
      <c r="A11077">
        <v>11076</v>
      </c>
    </row>
    <row r="11078" spans="1:1" x14ac:dyDescent="0.25">
      <c r="A11078">
        <v>11077</v>
      </c>
    </row>
    <row r="11079" spans="1:1" x14ac:dyDescent="0.25">
      <c r="A11079">
        <v>11078</v>
      </c>
    </row>
    <row r="11080" spans="1:1" x14ac:dyDescent="0.25">
      <c r="A11080">
        <v>11079</v>
      </c>
    </row>
    <row r="11081" spans="1:1" x14ac:dyDescent="0.25">
      <c r="A11081">
        <v>11080</v>
      </c>
    </row>
    <row r="11082" spans="1:1" x14ac:dyDescent="0.25">
      <c r="A11082">
        <v>11081</v>
      </c>
    </row>
    <row r="11083" spans="1:1" x14ac:dyDescent="0.25">
      <c r="A11083">
        <v>11082</v>
      </c>
    </row>
    <row r="11084" spans="1:1" x14ac:dyDescent="0.25">
      <c r="A11084">
        <v>11083</v>
      </c>
    </row>
    <row r="11085" spans="1:1" x14ac:dyDescent="0.25">
      <c r="A11085">
        <v>11084</v>
      </c>
    </row>
    <row r="11086" spans="1:1" x14ac:dyDescent="0.25">
      <c r="A11086">
        <v>11085</v>
      </c>
    </row>
    <row r="11087" spans="1:1" x14ac:dyDescent="0.25">
      <c r="A11087">
        <v>11086</v>
      </c>
    </row>
    <row r="11088" spans="1:1" x14ac:dyDescent="0.25">
      <c r="A11088">
        <v>11087</v>
      </c>
    </row>
    <row r="11089" spans="1:1" x14ac:dyDescent="0.25">
      <c r="A11089">
        <v>11088</v>
      </c>
    </row>
    <row r="11090" spans="1:1" x14ac:dyDescent="0.25">
      <c r="A11090">
        <v>11089</v>
      </c>
    </row>
    <row r="11091" spans="1:1" x14ac:dyDescent="0.25">
      <c r="A11091">
        <v>11090</v>
      </c>
    </row>
    <row r="11092" spans="1:1" x14ac:dyDescent="0.25">
      <c r="A11092">
        <v>11091</v>
      </c>
    </row>
    <row r="11093" spans="1:1" x14ac:dyDescent="0.25">
      <c r="A11093">
        <v>11092</v>
      </c>
    </row>
    <row r="11094" spans="1:1" x14ac:dyDescent="0.25">
      <c r="A11094">
        <v>11093</v>
      </c>
    </row>
    <row r="11095" spans="1:1" x14ac:dyDescent="0.25">
      <c r="A11095">
        <v>11094</v>
      </c>
    </row>
    <row r="11096" spans="1:1" x14ac:dyDescent="0.25">
      <c r="A11096">
        <v>11095</v>
      </c>
    </row>
    <row r="11097" spans="1:1" x14ac:dyDescent="0.25">
      <c r="A11097">
        <v>11096</v>
      </c>
    </row>
    <row r="11098" spans="1:1" x14ac:dyDescent="0.25">
      <c r="A11098">
        <v>11097</v>
      </c>
    </row>
    <row r="11099" spans="1:1" x14ac:dyDescent="0.25">
      <c r="A11099">
        <v>11098</v>
      </c>
    </row>
    <row r="11100" spans="1:1" x14ac:dyDescent="0.25">
      <c r="A11100">
        <v>11099</v>
      </c>
    </row>
    <row r="11101" spans="1:1" x14ac:dyDescent="0.25">
      <c r="A11101">
        <v>11100</v>
      </c>
    </row>
    <row r="11102" spans="1:1" x14ac:dyDescent="0.25">
      <c r="A11102">
        <v>11101</v>
      </c>
    </row>
    <row r="11103" spans="1:1" x14ac:dyDescent="0.25">
      <c r="A11103">
        <v>11102</v>
      </c>
    </row>
    <row r="11104" spans="1:1" x14ac:dyDescent="0.25">
      <c r="A11104">
        <v>11103</v>
      </c>
    </row>
    <row r="11105" spans="1:1" x14ac:dyDescent="0.25">
      <c r="A11105">
        <v>11104</v>
      </c>
    </row>
    <row r="11106" spans="1:1" x14ac:dyDescent="0.25">
      <c r="A11106">
        <v>11105</v>
      </c>
    </row>
    <row r="11107" spans="1:1" x14ac:dyDescent="0.25">
      <c r="A11107">
        <v>11106</v>
      </c>
    </row>
    <row r="11108" spans="1:1" x14ac:dyDescent="0.25">
      <c r="A11108">
        <v>11107</v>
      </c>
    </row>
    <row r="11109" spans="1:1" x14ac:dyDescent="0.25">
      <c r="A11109">
        <v>11108</v>
      </c>
    </row>
    <row r="11110" spans="1:1" x14ac:dyDescent="0.25">
      <c r="A11110">
        <v>11109</v>
      </c>
    </row>
    <row r="11111" spans="1:1" x14ac:dyDescent="0.25">
      <c r="A11111">
        <v>11110</v>
      </c>
    </row>
    <row r="11112" spans="1:1" x14ac:dyDescent="0.25">
      <c r="A11112">
        <v>11111</v>
      </c>
    </row>
    <row r="11113" spans="1:1" x14ac:dyDescent="0.25">
      <c r="A11113">
        <v>11112</v>
      </c>
    </row>
    <row r="11114" spans="1:1" x14ac:dyDescent="0.25">
      <c r="A11114">
        <v>11113</v>
      </c>
    </row>
    <row r="11115" spans="1:1" x14ac:dyDescent="0.25">
      <c r="A11115">
        <v>11114</v>
      </c>
    </row>
    <row r="11116" spans="1:1" x14ac:dyDescent="0.25">
      <c r="A11116">
        <v>11115</v>
      </c>
    </row>
    <row r="11117" spans="1:1" x14ac:dyDescent="0.25">
      <c r="A11117">
        <v>11116</v>
      </c>
    </row>
    <row r="11118" spans="1:1" x14ac:dyDescent="0.25">
      <c r="A11118">
        <v>11117</v>
      </c>
    </row>
    <row r="11119" spans="1:1" x14ac:dyDescent="0.25">
      <c r="A11119">
        <v>11118</v>
      </c>
    </row>
    <row r="11120" spans="1:1" x14ac:dyDescent="0.25">
      <c r="A11120">
        <v>11119</v>
      </c>
    </row>
    <row r="11121" spans="1:1" x14ac:dyDescent="0.25">
      <c r="A11121">
        <v>11120</v>
      </c>
    </row>
    <row r="11122" spans="1:1" x14ac:dyDescent="0.25">
      <c r="A11122">
        <v>11121</v>
      </c>
    </row>
    <row r="11123" spans="1:1" x14ac:dyDescent="0.25">
      <c r="A11123">
        <v>11122</v>
      </c>
    </row>
    <row r="11124" spans="1:1" x14ac:dyDescent="0.25">
      <c r="A11124">
        <v>11123</v>
      </c>
    </row>
    <row r="11125" spans="1:1" x14ac:dyDescent="0.25">
      <c r="A11125">
        <v>11124</v>
      </c>
    </row>
    <row r="11126" spans="1:1" x14ac:dyDescent="0.25">
      <c r="A11126">
        <v>11125</v>
      </c>
    </row>
    <row r="11127" spans="1:1" x14ac:dyDescent="0.25">
      <c r="A11127">
        <v>11126</v>
      </c>
    </row>
    <row r="11128" spans="1:1" x14ac:dyDescent="0.25">
      <c r="A11128">
        <v>11127</v>
      </c>
    </row>
    <row r="11129" spans="1:1" x14ac:dyDescent="0.25">
      <c r="A11129">
        <v>11128</v>
      </c>
    </row>
    <row r="11130" spans="1:1" x14ac:dyDescent="0.25">
      <c r="A11130">
        <v>11129</v>
      </c>
    </row>
    <row r="11131" spans="1:1" x14ac:dyDescent="0.25">
      <c r="A11131">
        <v>11130</v>
      </c>
    </row>
    <row r="11132" spans="1:1" x14ac:dyDescent="0.25">
      <c r="A11132">
        <v>11131</v>
      </c>
    </row>
    <row r="11133" spans="1:1" x14ac:dyDescent="0.25">
      <c r="A11133">
        <v>11132</v>
      </c>
    </row>
    <row r="11134" spans="1:1" x14ac:dyDescent="0.25">
      <c r="A11134">
        <v>11133</v>
      </c>
    </row>
    <row r="11135" spans="1:1" x14ac:dyDescent="0.25">
      <c r="A11135">
        <v>11134</v>
      </c>
    </row>
    <row r="11136" spans="1:1" x14ac:dyDescent="0.25">
      <c r="A11136">
        <v>11135</v>
      </c>
    </row>
    <row r="11137" spans="1:1" x14ac:dyDescent="0.25">
      <c r="A11137">
        <v>11136</v>
      </c>
    </row>
    <row r="11138" spans="1:1" x14ac:dyDescent="0.25">
      <c r="A11138">
        <v>11137</v>
      </c>
    </row>
    <row r="11139" spans="1:1" x14ac:dyDescent="0.25">
      <c r="A11139">
        <v>11138</v>
      </c>
    </row>
    <row r="11140" spans="1:1" x14ac:dyDescent="0.25">
      <c r="A11140">
        <v>11139</v>
      </c>
    </row>
    <row r="11141" spans="1:1" x14ac:dyDescent="0.25">
      <c r="A11141">
        <v>11140</v>
      </c>
    </row>
    <row r="11142" spans="1:1" x14ac:dyDescent="0.25">
      <c r="A11142">
        <v>11141</v>
      </c>
    </row>
    <row r="11143" spans="1:1" x14ac:dyDescent="0.25">
      <c r="A11143">
        <v>11142</v>
      </c>
    </row>
    <row r="11144" spans="1:1" x14ac:dyDescent="0.25">
      <c r="A11144">
        <v>11143</v>
      </c>
    </row>
    <row r="11145" spans="1:1" x14ac:dyDescent="0.25">
      <c r="A11145">
        <v>11144</v>
      </c>
    </row>
    <row r="11146" spans="1:1" x14ac:dyDescent="0.25">
      <c r="A11146">
        <v>11145</v>
      </c>
    </row>
    <row r="11147" spans="1:1" x14ac:dyDescent="0.25">
      <c r="A11147">
        <v>11146</v>
      </c>
    </row>
    <row r="11148" spans="1:1" x14ac:dyDescent="0.25">
      <c r="A11148">
        <v>11147</v>
      </c>
    </row>
    <row r="11149" spans="1:1" x14ac:dyDescent="0.25">
      <c r="A11149">
        <v>11148</v>
      </c>
    </row>
    <row r="11150" spans="1:1" x14ac:dyDescent="0.25">
      <c r="A11150">
        <v>11149</v>
      </c>
    </row>
    <row r="11151" spans="1:1" x14ac:dyDescent="0.25">
      <c r="A11151">
        <v>11150</v>
      </c>
    </row>
    <row r="11152" spans="1:1" x14ac:dyDescent="0.25">
      <c r="A11152">
        <v>11151</v>
      </c>
    </row>
    <row r="11153" spans="1:1" x14ac:dyDescent="0.25">
      <c r="A11153">
        <v>11152</v>
      </c>
    </row>
    <row r="11154" spans="1:1" x14ac:dyDescent="0.25">
      <c r="A11154">
        <v>11153</v>
      </c>
    </row>
    <row r="11155" spans="1:1" x14ac:dyDescent="0.25">
      <c r="A11155">
        <v>11154</v>
      </c>
    </row>
    <row r="11156" spans="1:1" x14ac:dyDescent="0.25">
      <c r="A11156">
        <v>11155</v>
      </c>
    </row>
    <row r="11157" spans="1:1" x14ac:dyDescent="0.25">
      <c r="A11157">
        <v>11156</v>
      </c>
    </row>
    <row r="11158" spans="1:1" x14ac:dyDescent="0.25">
      <c r="A11158">
        <v>11157</v>
      </c>
    </row>
    <row r="11159" spans="1:1" x14ac:dyDescent="0.25">
      <c r="A11159">
        <v>11158</v>
      </c>
    </row>
    <row r="11160" spans="1:1" x14ac:dyDescent="0.25">
      <c r="A11160">
        <v>11159</v>
      </c>
    </row>
    <row r="11161" spans="1:1" x14ac:dyDescent="0.25">
      <c r="A11161">
        <v>11160</v>
      </c>
    </row>
    <row r="11162" spans="1:1" x14ac:dyDescent="0.25">
      <c r="A11162">
        <v>11161</v>
      </c>
    </row>
    <row r="11163" spans="1:1" x14ac:dyDescent="0.25">
      <c r="A11163">
        <v>11162</v>
      </c>
    </row>
    <row r="11164" spans="1:1" x14ac:dyDescent="0.25">
      <c r="A11164">
        <v>11163</v>
      </c>
    </row>
    <row r="11165" spans="1:1" x14ac:dyDescent="0.25">
      <c r="A11165">
        <v>11164</v>
      </c>
    </row>
    <row r="11166" spans="1:1" x14ac:dyDescent="0.25">
      <c r="A11166">
        <v>11165</v>
      </c>
    </row>
    <row r="11167" spans="1:1" x14ac:dyDescent="0.25">
      <c r="A11167">
        <v>11166</v>
      </c>
    </row>
    <row r="11168" spans="1:1" x14ac:dyDescent="0.25">
      <c r="A11168">
        <v>11167</v>
      </c>
    </row>
    <row r="11169" spans="1:1" x14ac:dyDescent="0.25">
      <c r="A11169">
        <v>11168</v>
      </c>
    </row>
    <row r="11170" spans="1:1" x14ac:dyDescent="0.25">
      <c r="A11170">
        <v>11169</v>
      </c>
    </row>
    <row r="11171" spans="1:1" x14ac:dyDescent="0.25">
      <c r="A11171">
        <v>11170</v>
      </c>
    </row>
    <row r="11172" spans="1:1" x14ac:dyDescent="0.25">
      <c r="A11172">
        <v>11171</v>
      </c>
    </row>
    <row r="11173" spans="1:1" x14ac:dyDescent="0.25">
      <c r="A11173">
        <v>11172</v>
      </c>
    </row>
    <row r="11174" spans="1:1" x14ac:dyDescent="0.25">
      <c r="A11174">
        <v>11173</v>
      </c>
    </row>
    <row r="11175" spans="1:1" x14ac:dyDescent="0.25">
      <c r="A11175">
        <v>11174</v>
      </c>
    </row>
    <row r="11176" spans="1:1" x14ac:dyDescent="0.25">
      <c r="A11176">
        <v>11175</v>
      </c>
    </row>
    <row r="11177" spans="1:1" x14ac:dyDescent="0.25">
      <c r="A11177">
        <v>11176</v>
      </c>
    </row>
    <row r="11178" spans="1:1" x14ac:dyDescent="0.25">
      <c r="A11178">
        <v>11177</v>
      </c>
    </row>
    <row r="11179" spans="1:1" x14ac:dyDescent="0.25">
      <c r="A11179">
        <v>11178</v>
      </c>
    </row>
    <row r="11180" spans="1:1" x14ac:dyDescent="0.25">
      <c r="A11180">
        <v>11179</v>
      </c>
    </row>
    <row r="11181" spans="1:1" x14ac:dyDescent="0.25">
      <c r="A11181">
        <v>11180</v>
      </c>
    </row>
    <row r="11182" spans="1:1" x14ac:dyDescent="0.25">
      <c r="A11182">
        <v>11181</v>
      </c>
    </row>
    <row r="11183" spans="1:1" x14ac:dyDescent="0.25">
      <c r="A11183">
        <v>11182</v>
      </c>
    </row>
    <row r="11184" spans="1:1" x14ac:dyDescent="0.25">
      <c r="A11184">
        <v>11183</v>
      </c>
    </row>
    <row r="11185" spans="1:1" x14ac:dyDescent="0.25">
      <c r="A11185">
        <v>11184</v>
      </c>
    </row>
    <row r="11186" spans="1:1" x14ac:dyDescent="0.25">
      <c r="A11186">
        <v>11185</v>
      </c>
    </row>
    <row r="11187" spans="1:1" x14ac:dyDescent="0.25">
      <c r="A11187">
        <v>11186</v>
      </c>
    </row>
    <row r="11188" spans="1:1" x14ac:dyDescent="0.25">
      <c r="A11188">
        <v>11187</v>
      </c>
    </row>
    <row r="11189" spans="1:1" x14ac:dyDescent="0.25">
      <c r="A11189">
        <v>11188</v>
      </c>
    </row>
    <row r="11190" spans="1:1" x14ac:dyDescent="0.25">
      <c r="A11190">
        <v>11189</v>
      </c>
    </row>
    <row r="11191" spans="1:1" x14ac:dyDescent="0.25">
      <c r="A11191">
        <v>11190</v>
      </c>
    </row>
    <row r="11192" spans="1:1" x14ac:dyDescent="0.25">
      <c r="A11192">
        <v>11191</v>
      </c>
    </row>
    <row r="11193" spans="1:1" x14ac:dyDescent="0.25">
      <c r="A11193">
        <v>11192</v>
      </c>
    </row>
    <row r="11194" spans="1:1" x14ac:dyDescent="0.25">
      <c r="A11194">
        <v>11193</v>
      </c>
    </row>
    <row r="11195" spans="1:1" x14ac:dyDescent="0.25">
      <c r="A11195">
        <v>11194</v>
      </c>
    </row>
    <row r="11196" spans="1:1" x14ac:dyDescent="0.25">
      <c r="A11196">
        <v>11195</v>
      </c>
    </row>
    <row r="11197" spans="1:1" x14ac:dyDescent="0.25">
      <c r="A11197">
        <v>11196</v>
      </c>
    </row>
    <row r="11198" spans="1:1" x14ac:dyDescent="0.25">
      <c r="A11198">
        <v>11197</v>
      </c>
    </row>
    <row r="11199" spans="1:1" x14ac:dyDescent="0.25">
      <c r="A11199">
        <v>11198</v>
      </c>
    </row>
    <row r="11200" spans="1:1" x14ac:dyDescent="0.25">
      <c r="A11200">
        <v>11199</v>
      </c>
    </row>
    <row r="11201" spans="1:1" x14ac:dyDescent="0.25">
      <c r="A11201">
        <v>11200</v>
      </c>
    </row>
    <row r="11202" spans="1:1" x14ac:dyDescent="0.25">
      <c r="A11202">
        <v>11201</v>
      </c>
    </row>
    <row r="11203" spans="1:1" x14ac:dyDescent="0.25">
      <c r="A11203">
        <v>11202</v>
      </c>
    </row>
    <row r="11204" spans="1:1" x14ac:dyDescent="0.25">
      <c r="A11204">
        <v>11203</v>
      </c>
    </row>
    <row r="11205" spans="1:1" x14ac:dyDescent="0.25">
      <c r="A11205">
        <v>11204</v>
      </c>
    </row>
    <row r="11206" spans="1:1" x14ac:dyDescent="0.25">
      <c r="A11206">
        <v>11205</v>
      </c>
    </row>
    <row r="11207" spans="1:1" x14ac:dyDescent="0.25">
      <c r="A11207">
        <v>11206</v>
      </c>
    </row>
    <row r="11208" spans="1:1" x14ac:dyDescent="0.25">
      <c r="A11208">
        <v>11207</v>
      </c>
    </row>
    <row r="11209" spans="1:1" x14ac:dyDescent="0.25">
      <c r="A11209">
        <v>11208</v>
      </c>
    </row>
    <row r="11210" spans="1:1" x14ac:dyDescent="0.25">
      <c r="A11210">
        <v>11209</v>
      </c>
    </row>
    <row r="11211" spans="1:1" x14ac:dyDescent="0.25">
      <c r="A11211">
        <v>11210</v>
      </c>
    </row>
    <row r="11212" spans="1:1" x14ac:dyDescent="0.25">
      <c r="A11212">
        <v>11211</v>
      </c>
    </row>
    <row r="11213" spans="1:1" x14ac:dyDescent="0.25">
      <c r="A11213">
        <v>11212</v>
      </c>
    </row>
    <row r="11214" spans="1:1" x14ac:dyDescent="0.25">
      <c r="A11214">
        <v>11213</v>
      </c>
    </row>
    <row r="11215" spans="1:1" x14ac:dyDescent="0.25">
      <c r="A11215">
        <v>11214</v>
      </c>
    </row>
    <row r="11216" spans="1:1" x14ac:dyDescent="0.25">
      <c r="A11216">
        <v>11215</v>
      </c>
    </row>
    <row r="11217" spans="1:1" x14ac:dyDescent="0.25">
      <c r="A11217">
        <v>11216</v>
      </c>
    </row>
    <row r="11218" spans="1:1" x14ac:dyDescent="0.25">
      <c r="A11218">
        <v>11217</v>
      </c>
    </row>
    <row r="11219" spans="1:1" x14ac:dyDescent="0.25">
      <c r="A11219">
        <v>11218</v>
      </c>
    </row>
    <row r="11220" spans="1:1" x14ac:dyDescent="0.25">
      <c r="A11220">
        <v>11219</v>
      </c>
    </row>
    <row r="11221" spans="1:1" x14ac:dyDescent="0.25">
      <c r="A11221">
        <v>11220</v>
      </c>
    </row>
    <row r="11222" spans="1:1" x14ac:dyDescent="0.25">
      <c r="A11222">
        <v>11221</v>
      </c>
    </row>
    <row r="11223" spans="1:1" x14ac:dyDescent="0.25">
      <c r="A11223">
        <v>11222</v>
      </c>
    </row>
    <row r="11224" spans="1:1" x14ac:dyDescent="0.25">
      <c r="A11224">
        <v>11223</v>
      </c>
    </row>
    <row r="11225" spans="1:1" x14ac:dyDescent="0.25">
      <c r="A11225">
        <v>11224</v>
      </c>
    </row>
    <row r="11226" spans="1:1" x14ac:dyDescent="0.25">
      <c r="A11226">
        <v>11225</v>
      </c>
    </row>
    <row r="11227" spans="1:1" x14ac:dyDescent="0.25">
      <c r="A11227">
        <v>11226</v>
      </c>
    </row>
    <row r="11228" spans="1:1" x14ac:dyDescent="0.25">
      <c r="A11228">
        <v>11227</v>
      </c>
    </row>
    <row r="11229" spans="1:1" x14ac:dyDescent="0.25">
      <c r="A11229">
        <v>11228</v>
      </c>
    </row>
    <row r="11230" spans="1:1" x14ac:dyDescent="0.25">
      <c r="A11230">
        <v>11229</v>
      </c>
    </row>
    <row r="11231" spans="1:1" x14ac:dyDescent="0.25">
      <c r="A11231">
        <v>11230</v>
      </c>
    </row>
    <row r="11232" spans="1:1" x14ac:dyDescent="0.25">
      <c r="A11232">
        <v>11231</v>
      </c>
    </row>
    <row r="11233" spans="1:1" x14ac:dyDescent="0.25">
      <c r="A11233">
        <v>11232</v>
      </c>
    </row>
    <row r="11234" spans="1:1" x14ac:dyDescent="0.25">
      <c r="A11234">
        <v>11233</v>
      </c>
    </row>
    <row r="11235" spans="1:1" x14ac:dyDescent="0.25">
      <c r="A11235">
        <v>11234</v>
      </c>
    </row>
    <row r="11236" spans="1:1" x14ac:dyDescent="0.25">
      <c r="A11236">
        <v>11235</v>
      </c>
    </row>
    <row r="11237" spans="1:1" x14ac:dyDescent="0.25">
      <c r="A11237">
        <v>11236</v>
      </c>
    </row>
    <row r="11238" spans="1:1" x14ac:dyDescent="0.25">
      <c r="A11238">
        <v>11237</v>
      </c>
    </row>
    <row r="11239" spans="1:1" x14ac:dyDescent="0.25">
      <c r="A11239">
        <v>11238</v>
      </c>
    </row>
    <row r="11240" spans="1:1" x14ac:dyDescent="0.25">
      <c r="A11240">
        <v>11239</v>
      </c>
    </row>
    <row r="11241" spans="1:1" x14ac:dyDescent="0.25">
      <c r="A11241">
        <v>11240</v>
      </c>
    </row>
    <row r="11242" spans="1:1" x14ac:dyDescent="0.25">
      <c r="A11242">
        <v>11241</v>
      </c>
    </row>
    <row r="11243" spans="1:1" x14ac:dyDescent="0.25">
      <c r="A11243">
        <v>11242</v>
      </c>
    </row>
    <row r="11244" spans="1:1" x14ac:dyDescent="0.25">
      <c r="A11244">
        <v>11243</v>
      </c>
    </row>
    <row r="11245" spans="1:1" x14ac:dyDescent="0.25">
      <c r="A11245">
        <v>11244</v>
      </c>
    </row>
    <row r="11246" spans="1:1" x14ac:dyDescent="0.25">
      <c r="A11246">
        <v>11245</v>
      </c>
    </row>
    <row r="11247" spans="1:1" x14ac:dyDescent="0.25">
      <c r="A11247">
        <v>11246</v>
      </c>
    </row>
    <row r="11248" spans="1:1" x14ac:dyDescent="0.25">
      <c r="A11248">
        <v>11247</v>
      </c>
    </row>
    <row r="11249" spans="1:1" x14ac:dyDescent="0.25">
      <c r="A11249">
        <v>11248</v>
      </c>
    </row>
    <row r="11250" spans="1:1" x14ac:dyDescent="0.25">
      <c r="A11250">
        <v>11249</v>
      </c>
    </row>
    <row r="11251" spans="1:1" x14ac:dyDescent="0.25">
      <c r="A11251">
        <v>11250</v>
      </c>
    </row>
    <row r="11252" spans="1:1" x14ac:dyDescent="0.25">
      <c r="A11252">
        <v>11251</v>
      </c>
    </row>
    <row r="11253" spans="1:1" x14ac:dyDescent="0.25">
      <c r="A11253">
        <v>11252</v>
      </c>
    </row>
    <row r="11254" spans="1:1" x14ac:dyDescent="0.25">
      <c r="A11254">
        <v>11253</v>
      </c>
    </row>
    <row r="11255" spans="1:1" x14ac:dyDescent="0.25">
      <c r="A11255">
        <v>11254</v>
      </c>
    </row>
    <row r="11256" spans="1:1" x14ac:dyDescent="0.25">
      <c r="A11256">
        <v>11255</v>
      </c>
    </row>
    <row r="11257" spans="1:1" x14ac:dyDescent="0.25">
      <c r="A11257">
        <v>11256</v>
      </c>
    </row>
    <row r="11258" spans="1:1" x14ac:dyDescent="0.25">
      <c r="A11258">
        <v>11257</v>
      </c>
    </row>
    <row r="11259" spans="1:1" x14ac:dyDescent="0.25">
      <c r="A11259">
        <v>11258</v>
      </c>
    </row>
    <row r="11260" spans="1:1" x14ac:dyDescent="0.25">
      <c r="A11260">
        <v>11259</v>
      </c>
    </row>
    <row r="11261" spans="1:1" x14ac:dyDescent="0.25">
      <c r="A11261">
        <v>11260</v>
      </c>
    </row>
    <row r="11262" spans="1:1" x14ac:dyDescent="0.25">
      <c r="A11262">
        <v>11261</v>
      </c>
    </row>
    <row r="11263" spans="1:1" x14ac:dyDescent="0.25">
      <c r="A11263">
        <v>11262</v>
      </c>
    </row>
    <row r="11264" spans="1:1" x14ac:dyDescent="0.25">
      <c r="A11264">
        <v>11263</v>
      </c>
    </row>
    <row r="11265" spans="1:1" x14ac:dyDescent="0.25">
      <c r="A11265">
        <v>11264</v>
      </c>
    </row>
    <row r="11266" spans="1:1" x14ac:dyDescent="0.25">
      <c r="A11266">
        <v>11265</v>
      </c>
    </row>
    <row r="11267" spans="1:1" x14ac:dyDescent="0.25">
      <c r="A11267">
        <v>11266</v>
      </c>
    </row>
    <row r="11268" spans="1:1" x14ac:dyDescent="0.25">
      <c r="A11268">
        <v>11267</v>
      </c>
    </row>
    <row r="11269" spans="1:1" x14ac:dyDescent="0.25">
      <c r="A11269">
        <v>11268</v>
      </c>
    </row>
    <row r="11270" spans="1:1" x14ac:dyDescent="0.25">
      <c r="A11270">
        <v>11269</v>
      </c>
    </row>
    <row r="11271" spans="1:1" x14ac:dyDescent="0.25">
      <c r="A11271">
        <v>11270</v>
      </c>
    </row>
    <row r="11272" spans="1:1" x14ac:dyDescent="0.25">
      <c r="A11272">
        <v>11271</v>
      </c>
    </row>
    <row r="11273" spans="1:1" x14ac:dyDescent="0.25">
      <c r="A11273">
        <v>11272</v>
      </c>
    </row>
    <row r="11274" spans="1:1" x14ac:dyDescent="0.25">
      <c r="A11274">
        <v>11273</v>
      </c>
    </row>
    <row r="11275" spans="1:1" x14ac:dyDescent="0.25">
      <c r="A11275">
        <v>11274</v>
      </c>
    </row>
    <row r="11276" spans="1:1" x14ac:dyDescent="0.25">
      <c r="A11276">
        <v>11275</v>
      </c>
    </row>
    <row r="11277" spans="1:1" x14ac:dyDescent="0.25">
      <c r="A11277">
        <v>11276</v>
      </c>
    </row>
    <row r="11278" spans="1:1" x14ac:dyDescent="0.25">
      <c r="A11278">
        <v>11277</v>
      </c>
    </row>
    <row r="11279" spans="1:1" x14ac:dyDescent="0.25">
      <c r="A11279">
        <v>11278</v>
      </c>
    </row>
    <row r="11280" spans="1:1" x14ac:dyDescent="0.25">
      <c r="A11280">
        <v>11279</v>
      </c>
    </row>
    <row r="11281" spans="1:1" x14ac:dyDescent="0.25">
      <c r="A11281">
        <v>11280</v>
      </c>
    </row>
    <row r="11282" spans="1:1" x14ac:dyDescent="0.25">
      <c r="A11282">
        <v>11281</v>
      </c>
    </row>
    <row r="11283" spans="1:1" x14ac:dyDescent="0.25">
      <c r="A11283">
        <v>11282</v>
      </c>
    </row>
    <row r="11284" spans="1:1" x14ac:dyDescent="0.25">
      <c r="A11284">
        <v>11283</v>
      </c>
    </row>
    <row r="11285" spans="1:1" x14ac:dyDescent="0.25">
      <c r="A11285">
        <v>11284</v>
      </c>
    </row>
    <row r="11286" spans="1:1" x14ac:dyDescent="0.25">
      <c r="A11286">
        <v>11285</v>
      </c>
    </row>
    <row r="11287" spans="1:1" x14ac:dyDescent="0.25">
      <c r="A11287">
        <v>11286</v>
      </c>
    </row>
    <row r="11288" spans="1:1" x14ac:dyDescent="0.25">
      <c r="A11288">
        <v>11287</v>
      </c>
    </row>
    <row r="11289" spans="1:1" x14ac:dyDescent="0.25">
      <c r="A11289">
        <v>11288</v>
      </c>
    </row>
    <row r="11290" spans="1:1" x14ac:dyDescent="0.25">
      <c r="A11290">
        <v>11289</v>
      </c>
    </row>
    <row r="11291" spans="1:1" x14ac:dyDescent="0.25">
      <c r="A11291">
        <v>11290</v>
      </c>
    </row>
    <row r="11292" spans="1:1" x14ac:dyDescent="0.25">
      <c r="A11292">
        <v>11291</v>
      </c>
    </row>
    <row r="11293" spans="1:1" x14ac:dyDescent="0.25">
      <c r="A11293">
        <v>11292</v>
      </c>
    </row>
    <row r="11294" spans="1:1" x14ac:dyDescent="0.25">
      <c r="A11294">
        <v>11293</v>
      </c>
    </row>
    <row r="11295" spans="1:1" x14ac:dyDescent="0.25">
      <c r="A11295">
        <v>11294</v>
      </c>
    </row>
    <row r="11296" spans="1:1" x14ac:dyDescent="0.25">
      <c r="A11296">
        <v>11295</v>
      </c>
    </row>
    <row r="11297" spans="1:1" x14ac:dyDescent="0.25">
      <c r="A11297">
        <v>11296</v>
      </c>
    </row>
    <row r="11298" spans="1:1" x14ac:dyDescent="0.25">
      <c r="A11298">
        <v>11297</v>
      </c>
    </row>
    <row r="11299" spans="1:1" x14ac:dyDescent="0.25">
      <c r="A11299">
        <v>11298</v>
      </c>
    </row>
    <row r="11300" spans="1:1" x14ac:dyDescent="0.25">
      <c r="A11300">
        <v>11299</v>
      </c>
    </row>
    <row r="11301" spans="1:1" x14ac:dyDescent="0.25">
      <c r="A11301">
        <v>11300</v>
      </c>
    </row>
    <row r="11302" spans="1:1" x14ac:dyDescent="0.25">
      <c r="A11302">
        <v>11301</v>
      </c>
    </row>
    <row r="11303" spans="1:1" x14ac:dyDescent="0.25">
      <c r="A11303">
        <v>11302</v>
      </c>
    </row>
    <row r="11304" spans="1:1" x14ac:dyDescent="0.25">
      <c r="A11304">
        <v>11303</v>
      </c>
    </row>
    <row r="11305" spans="1:1" x14ac:dyDescent="0.25">
      <c r="A11305">
        <v>11304</v>
      </c>
    </row>
    <row r="11306" spans="1:1" x14ac:dyDescent="0.25">
      <c r="A11306">
        <v>11305</v>
      </c>
    </row>
    <row r="11307" spans="1:1" x14ac:dyDescent="0.25">
      <c r="A11307">
        <v>11306</v>
      </c>
    </row>
    <row r="11308" spans="1:1" x14ac:dyDescent="0.25">
      <c r="A11308">
        <v>11307</v>
      </c>
    </row>
    <row r="11309" spans="1:1" x14ac:dyDescent="0.25">
      <c r="A11309">
        <v>11308</v>
      </c>
    </row>
    <row r="11310" spans="1:1" x14ac:dyDescent="0.25">
      <c r="A11310">
        <v>11309</v>
      </c>
    </row>
    <row r="11311" spans="1:1" x14ac:dyDescent="0.25">
      <c r="A11311">
        <v>11310</v>
      </c>
    </row>
    <row r="11312" spans="1:1" x14ac:dyDescent="0.25">
      <c r="A11312">
        <v>11311</v>
      </c>
    </row>
    <row r="11313" spans="1:1" x14ac:dyDescent="0.25">
      <c r="A11313">
        <v>11312</v>
      </c>
    </row>
    <row r="11314" spans="1:1" x14ac:dyDescent="0.25">
      <c r="A11314">
        <v>11313</v>
      </c>
    </row>
    <row r="11315" spans="1:1" x14ac:dyDescent="0.25">
      <c r="A11315">
        <v>11314</v>
      </c>
    </row>
    <row r="11316" spans="1:1" x14ac:dyDescent="0.25">
      <c r="A11316">
        <v>11315</v>
      </c>
    </row>
    <row r="11317" spans="1:1" x14ac:dyDescent="0.25">
      <c r="A11317">
        <v>11316</v>
      </c>
    </row>
    <row r="11318" spans="1:1" x14ac:dyDescent="0.25">
      <c r="A11318">
        <v>11317</v>
      </c>
    </row>
    <row r="11319" spans="1:1" x14ac:dyDescent="0.25">
      <c r="A11319">
        <v>11318</v>
      </c>
    </row>
    <row r="11320" spans="1:1" x14ac:dyDescent="0.25">
      <c r="A11320">
        <v>11319</v>
      </c>
    </row>
    <row r="11321" spans="1:1" x14ac:dyDescent="0.25">
      <c r="A11321">
        <v>11320</v>
      </c>
    </row>
    <row r="11322" spans="1:1" x14ac:dyDescent="0.25">
      <c r="A11322">
        <v>11321</v>
      </c>
    </row>
    <row r="11323" spans="1:1" x14ac:dyDescent="0.25">
      <c r="A11323">
        <v>11322</v>
      </c>
    </row>
    <row r="11324" spans="1:1" x14ac:dyDescent="0.25">
      <c r="A11324">
        <v>11323</v>
      </c>
    </row>
    <row r="11325" spans="1:1" x14ac:dyDescent="0.25">
      <c r="A11325">
        <v>11324</v>
      </c>
    </row>
    <row r="11326" spans="1:1" x14ac:dyDescent="0.25">
      <c r="A11326">
        <v>11325</v>
      </c>
    </row>
    <row r="11327" spans="1:1" x14ac:dyDescent="0.25">
      <c r="A11327">
        <v>11326</v>
      </c>
    </row>
    <row r="11328" spans="1:1" x14ac:dyDescent="0.25">
      <c r="A11328">
        <v>11327</v>
      </c>
    </row>
    <row r="11329" spans="1:1" x14ac:dyDescent="0.25">
      <c r="A11329">
        <v>11328</v>
      </c>
    </row>
    <row r="11330" spans="1:1" x14ac:dyDescent="0.25">
      <c r="A11330">
        <v>11329</v>
      </c>
    </row>
    <row r="11331" spans="1:1" x14ac:dyDescent="0.25">
      <c r="A11331">
        <v>11330</v>
      </c>
    </row>
    <row r="11332" spans="1:1" x14ac:dyDescent="0.25">
      <c r="A11332">
        <v>11331</v>
      </c>
    </row>
    <row r="11333" spans="1:1" x14ac:dyDescent="0.25">
      <c r="A11333">
        <v>11332</v>
      </c>
    </row>
    <row r="11334" spans="1:1" x14ac:dyDescent="0.25">
      <c r="A11334">
        <v>11333</v>
      </c>
    </row>
    <row r="11335" spans="1:1" x14ac:dyDescent="0.25">
      <c r="A11335">
        <v>11334</v>
      </c>
    </row>
    <row r="11336" spans="1:1" x14ac:dyDescent="0.25">
      <c r="A11336">
        <v>11335</v>
      </c>
    </row>
    <row r="11337" spans="1:1" x14ac:dyDescent="0.25">
      <c r="A11337">
        <v>11336</v>
      </c>
    </row>
    <row r="11338" spans="1:1" x14ac:dyDescent="0.25">
      <c r="A11338">
        <v>11337</v>
      </c>
    </row>
    <row r="11339" spans="1:1" x14ac:dyDescent="0.25">
      <c r="A11339">
        <v>11338</v>
      </c>
    </row>
    <row r="11340" spans="1:1" x14ac:dyDescent="0.25">
      <c r="A11340">
        <v>11339</v>
      </c>
    </row>
    <row r="11341" spans="1:1" x14ac:dyDescent="0.25">
      <c r="A11341">
        <v>11340</v>
      </c>
    </row>
    <row r="11342" spans="1:1" x14ac:dyDescent="0.25">
      <c r="A11342">
        <v>11341</v>
      </c>
    </row>
    <row r="11343" spans="1:1" x14ac:dyDescent="0.25">
      <c r="A11343">
        <v>11342</v>
      </c>
    </row>
    <row r="11344" spans="1:1" x14ac:dyDescent="0.25">
      <c r="A11344">
        <v>11343</v>
      </c>
    </row>
    <row r="11345" spans="1:1" x14ac:dyDescent="0.25">
      <c r="A11345">
        <v>11344</v>
      </c>
    </row>
    <row r="11346" spans="1:1" x14ac:dyDescent="0.25">
      <c r="A11346">
        <v>11345</v>
      </c>
    </row>
    <row r="11347" spans="1:1" x14ac:dyDescent="0.25">
      <c r="A11347">
        <v>11346</v>
      </c>
    </row>
    <row r="11348" spans="1:1" x14ac:dyDescent="0.25">
      <c r="A11348">
        <v>11347</v>
      </c>
    </row>
    <row r="11349" spans="1:1" x14ac:dyDescent="0.25">
      <c r="A11349">
        <v>11348</v>
      </c>
    </row>
    <row r="11350" spans="1:1" x14ac:dyDescent="0.25">
      <c r="A11350">
        <v>11349</v>
      </c>
    </row>
    <row r="11351" spans="1:1" x14ac:dyDescent="0.25">
      <c r="A11351">
        <v>11350</v>
      </c>
    </row>
    <row r="11352" spans="1:1" x14ac:dyDescent="0.25">
      <c r="A11352">
        <v>11351</v>
      </c>
    </row>
    <row r="11353" spans="1:1" x14ac:dyDescent="0.25">
      <c r="A11353">
        <v>11352</v>
      </c>
    </row>
    <row r="11354" spans="1:1" x14ac:dyDescent="0.25">
      <c r="A11354">
        <v>11353</v>
      </c>
    </row>
    <row r="11355" spans="1:1" x14ac:dyDescent="0.25">
      <c r="A11355">
        <v>11354</v>
      </c>
    </row>
    <row r="11356" spans="1:1" x14ac:dyDescent="0.25">
      <c r="A11356">
        <v>11355</v>
      </c>
    </row>
    <row r="11357" spans="1:1" x14ac:dyDescent="0.25">
      <c r="A11357">
        <v>11356</v>
      </c>
    </row>
    <row r="11358" spans="1:1" x14ac:dyDescent="0.25">
      <c r="A11358">
        <v>11357</v>
      </c>
    </row>
    <row r="11359" spans="1:1" x14ac:dyDescent="0.25">
      <c r="A11359">
        <v>11358</v>
      </c>
    </row>
    <row r="11360" spans="1:1" x14ac:dyDescent="0.25">
      <c r="A11360">
        <v>11359</v>
      </c>
    </row>
    <row r="11361" spans="1:1" x14ac:dyDescent="0.25">
      <c r="A11361">
        <v>11360</v>
      </c>
    </row>
    <row r="11362" spans="1:1" x14ac:dyDescent="0.25">
      <c r="A11362">
        <v>11361</v>
      </c>
    </row>
    <row r="11363" spans="1:1" x14ac:dyDescent="0.25">
      <c r="A11363">
        <v>11362</v>
      </c>
    </row>
    <row r="11364" spans="1:1" x14ac:dyDescent="0.25">
      <c r="A11364">
        <v>11363</v>
      </c>
    </row>
    <row r="11365" spans="1:1" x14ac:dyDescent="0.25">
      <c r="A11365">
        <v>11364</v>
      </c>
    </row>
    <row r="11366" spans="1:1" x14ac:dyDescent="0.25">
      <c r="A11366">
        <v>11365</v>
      </c>
    </row>
    <row r="11367" spans="1:1" x14ac:dyDescent="0.25">
      <c r="A11367">
        <v>11366</v>
      </c>
    </row>
    <row r="11368" spans="1:1" x14ac:dyDescent="0.25">
      <c r="A11368">
        <v>11367</v>
      </c>
    </row>
    <row r="11369" spans="1:1" x14ac:dyDescent="0.25">
      <c r="A11369">
        <v>11368</v>
      </c>
    </row>
    <row r="11370" spans="1:1" x14ac:dyDescent="0.25">
      <c r="A11370">
        <v>11369</v>
      </c>
    </row>
    <row r="11371" spans="1:1" x14ac:dyDescent="0.25">
      <c r="A11371">
        <v>11370</v>
      </c>
    </row>
    <row r="11372" spans="1:1" x14ac:dyDescent="0.25">
      <c r="A11372">
        <v>11371</v>
      </c>
    </row>
    <row r="11373" spans="1:1" x14ac:dyDescent="0.25">
      <c r="A11373">
        <v>11372</v>
      </c>
    </row>
    <row r="11374" spans="1:1" x14ac:dyDescent="0.25">
      <c r="A11374">
        <v>11373</v>
      </c>
    </row>
    <row r="11375" spans="1:1" x14ac:dyDescent="0.25">
      <c r="A11375">
        <v>11374</v>
      </c>
    </row>
    <row r="11376" spans="1:1" x14ac:dyDescent="0.25">
      <c r="A11376">
        <v>11375</v>
      </c>
    </row>
    <row r="11377" spans="1:1" x14ac:dyDescent="0.25">
      <c r="A11377">
        <v>11376</v>
      </c>
    </row>
    <row r="11378" spans="1:1" x14ac:dyDescent="0.25">
      <c r="A11378">
        <v>11377</v>
      </c>
    </row>
    <row r="11379" spans="1:1" x14ac:dyDescent="0.25">
      <c r="A11379">
        <v>11378</v>
      </c>
    </row>
    <row r="11380" spans="1:1" x14ac:dyDescent="0.25">
      <c r="A11380">
        <v>11379</v>
      </c>
    </row>
    <row r="11381" spans="1:1" x14ac:dyDescent="0.25">
      <c r="A11381">
        <v>11380</v>
      </c>
    </row>
    <row r="11382" spans="1:1" x14ac:dyDescent="0.25">
      <c r="A11382">
        <v>11381</v>
      </c>
    </row>
    <row r="11383" spans="1:1" x14ac:dyDescent="0.25">
      <c r="A11383">
        <v>11382</v>
      </c>
    </row>
    <row r="11384" spans="1:1" x14ac:dyDescent="0.25">
      <c r="A11384">
        <v>11383</v>
      </c>
    </row>
    <row r="11385" spans="1:1" x14ac:dyDescent="0.25">
      <c r="A11385">
        <v>11384</v>
      </c>
    </row>
    <row r="11386" spans="1:1" x14ac:dyDescent="0.25">
      <c r="A11386">
        <v>11385</v>
      </c>
    </row>
    <row r="11387" spans="1:1" x14ac:dyDescent="0.25">
      <c r="A11387">
        <v>11386</v>
      </c>
    </row>
    <row r="11388" spans="1:1" x14ac:dyDescent="0.25">
      <c r="A11388">
        <v>11387</v>
      </c>
    </row>
    <row r="11389" spans="1:1" x14ac:dyDescent="0.25">
      <c r="A11389">
        <v>11388</v>
      </c>
    </row>
    <row r="11390" spans="1:1" x14ac:dyDescent="0.25">
      <c r="A11390">
        <v>11389</v>
      </c>
    </row>
    <row r="11391" spans="1:1" x14ac:dyDescent="0.25">
      <c r="A11391">
        <v>11390</v>
      </c>
    </row>
    <row r="11392" spans="1:1" x14ac:dyDescent="0.25">
      <c r="A11392">
        <v>11391</v>
      </c>
    </row>
    <row r="11393" spans="1:1" x14ac:dyDescent="0.25">
      <c r="A11393">
        <v>11392</v>
      </c>
    </row>
    <row r="11394" spans="1:1" x14ac:dyDescent="0.25">
      <c r="A11394">
        <v>11393</v>
      </c>
    </row>
    <row r="11395" spans="1:1" x14ac:dyDescent="0.25">
      <c r="A11395">
        <v>11394</v>
      </c>
    </row>
    <row r="11396" spans="1:1" x14ac:dyDescent="0.25">
      <c r="A11396">
        <v>11395</v>
      </c>
    </row>
    <row r="11397" spans="1:1" x14ac:dyDescent="0.25">
      <c r="A11397">
        <v>11396</v>
      </c>
    </row>
    <row r="11398" spans="1:1" x14ac:dyDescent="0.25">
      <c r="A11398">
        <v>11397</v>
      </c>
    </row>
    <row r="11399" spans="1:1" x14ac:dyDescent="0.25">
      <c r="A11399">
        <v>11398</v>
      </c>
    </row>
    <row r="11400" spans="1:1" x14ac:dyDescent="0.25">
      <c r="A11400">
        <v>11399</v>
      </c>
    </row>
    <row r="11401" spans="1:1" x14ac:dyDescent="0.25">
      <c r="A11401">
        <v>11400</v>
      </c>
    </row>
    <row r="11402" spans="1:1" x14ac:dyDescent="0.25">
      <c r="A11402">
        <v>11401</v>
      </c>
    </row>
    <row r="11403" spans="1:1" x14ac:dyDescent="0.25">
      <c r="A11403">
        <v>11402</v>
      </c>
    </row>
    <row r="11404" spans="1:1" x14ac:dyDescent="0.25">
      <c r="A11404">
        <v>11403</v>
      </c>
    </row>
    <row r="11405" spans="1:1" x14ac:dyDescent="0.25">
      <c r="A11405">
        <v>11404</v>
      </c>
    </row>
    <row r="11406" spans="1:1" x14ac:dyDescent="0.25">
      <c r="A11406">
        <v>11405</v>
      </c>
    </row>
    <row r="11407" spans="1:1" x14ac:dyDescent="0.25">
      <c r="A11407">
        <v>11406</v>
      </c>
    </row>
    <row r="11408" spans="1:1" x14ac:dyDescent="0.25">
      <c r="A11408">
        <v>11407</v>
      </c>
    </row>
    <row r="11409" spans="1:1" x14ac:dyDescent="0.25">
      <c r="A11409">
        <v>11408</v>
      </c>
    </row>
    <row r="11410" spans="1:1" x14ac:dyDescent="0.25">
      <c r="A11410">
        <v>11409</v>
      </c>
    </row>
    <row r="11411" spans="1:1" x14ac:dyDescent="0.25">
      <c r="A11411">
        <v>11410</v>
      </c>
    </row>
    <row r="11412" spans="1:1" x14ac:dyDescent="0.25">
      <c r="A11412">
        <v>11411</v>
      </c>
    </row>
    <row r="11413" spans="1:1" x14ac:dyDescent="0.25">
      <c r="A11413">
        <v>11412</v>
      </c>
    </row>
    <row r="11414" spans="1:1" x14ac:dyDescent="0.25">
      <c r="A11414">
        <v>11413</v>
      </c>
    </row>
    <row r="11415" spans="1:1" x14ac:dyDescent="0.25">
      <c r="A11415">
        <v>11414</v>
      </c>
    </row>
    <row r="11416" spans="1:1" x14ac:dyDescent="0.25">
      <c r="A11416">
        <v>11415</v>
      </c>
    </row>
    <row r="11417" spans="1:1" x14ac:dyDescent="0.25">
      <c r="A11417">
        <v>11416</v>
      </c>
    </row>
    <row r="11418" spans="1:1" x14ac:dyDescent="0.25">
      <c r="A11418">
        <v>11417</v>
      </c>
    </row>
    <row r="11419" spans="1:1" x14ac:dyDescent="0.25">
      <c r="A11419">
        <v>11418</v>
      </c>
    </row>
    <row r="11420" spans="1:1" x14ac:dyDescent="0.25">
      <c r="A11420">
        <v>11419</v>
      </c>
    </row>
    <row r="11421" spans="1:1" x14ac:dyDescent="0.25">
      <c r="A11421">
        <v>11420</v>
      </c>
    </row>
    <row r="11422" spans="1:1" x14ac:dyDescent="0.25">
      <c r="A11422">
        <v>11421</v>
      </c>
    </row>
    <row r="11423" spans="1:1" x14ac:dyDescent="0.25">
      <c r="A11423">
        <v>11422</v>
      </c>
    </row>
    <row r="11424" spans="1:1" x14ac:dyDescent="0.25">
      <c r="A11424">
        <v>11423</v>
      </c>
    </row>
    <row r="11425" spans="1:1" x14ac:dyDescent="0.25">
      <c r="A11425">
        <v>11424</v>
      </c>
    </row>
    <row r="11426" spans="1:1" x14ac:dyDescent="0.25">
      <c r="A11426">
        <v>11425</v>
      </c>
    </row>
    <row r="11427" spans="1:1" x14ac:dyDescent="0.25">
      <c r="A11427">
        <v>11426</v>
      </c>
    </row>
    <row r="11428" spans="1:1" x14ac:dyDescent="0.25">
      <c r="A11428">
        <v>11427</v>
      </c>
    </row>
    <row r="11429" spans="1:1" x14ac:dyDescent="0.25">
      <c r="A11429">
        <v>11428</v>
      </c>
    </row>
    <row r="11430" spans="1:1" x14ac:dyDescent="0.25">
      <c r="A11430">
        <v>11429</v>
      </c>
    </row>
    <row r="11431" spans="1:1" x14ac:dyDescent="0.25">
      <c r="A11431">
        <v>11430</v>
      </c>
    </row>
    <row r="11432" spans="1:1" x14ac:dyDescent="0.25">
      <c r="A11432">
        <v>11431</v>
      </c>
    </row>
    <row r="11433" spans="1:1" x14ac:dyDescent="0.25">
      <c r="A11433">
        <v>11432</v>
      </c>
    </row>
    <row r="11434" spans="1:1" x14ac:dyDescent="0.25">
      <c r="A11434">
        <v>11433</v>
      </c>
    </row>
    <row r="11435" spans="1:1" x14ac:dyDescent="0.25">
      <c r="A11435">
        <v>11434</v>
      </c>
    </row>
    <row r="11436" spans="1:1" x14ac:dyDescent="0.25">
      <c r="A11436">
        <v>11435</v>
      </c>
    </row>
    <row r="11437" spans="1:1" x14ac:dyDescent="0.25">
      <c r="A11437">
        <v>11436</v>
      </c>
    </row>
    <row r="11438" spans="1:1" x14ac:dyDescent="0.25">
      <c r="A11438">
        <v>11437</v>
      </c>
    </row>
    <row r="11439" spans="1:1" x14ac:dyDescent="0.25">
      <c r="A11439">
        <v>11438</v>
      </c>
    </row>
    <row r="11440" spans="1:1" x14ac:dyDescent="0.25">
      <c r="A11440">
        <v>11439</v>
      </c>
    </row>
    <row r="11441" spans="1:1" x14ac:dyDescent="0.25">
      <c r="A11441">
        <v>11440</v>
      </c>
    </row>
    <row r="11442" spans="1:1" x14ac:dyDescent="0.25">
      <c r="A11442">
        <v>11441</v>
      </c>
    </row>
    <row r="11443" spans="1:1" x14ac:dyDescent="0.25">
      <c r="A11443">
        <v>11442</v>
      </c>
    </row>
    <row r="11444" spans="1:1" x14ac:dyDescent="0.25">
      <c r="A11444">
        <v>11443</v>
      </c>
    </row>
    <row r="11445" spans="1:1" x14ac:dyDescent="0.25">
      <c r="A11445">
        <v>11444</v>
      </c>
    </row>
    <row r="11446" spans="1:1" x14ac:dyDescent="0.25">
      <c r="A11446">
        <v>11445</v>
      </c>
    </row>
    <row r="11447" spans="1:1" x14ac:dyDescent="0.25">
      <c r="A11447">
        <v>11446</v>
      </c>
    </row>
    <row r="11448" spans="1:1" x14ac:dyDescent="0.25">
      <c r="A11448">
        <v>11447</v>
      </c>
    </row>
    <row r="11449" spans="1:1" x14ac:dyDescent="0.25">
      <c r="A11449">
        <v>11448</v>
      </c>
    </row>
    <row r="11450" spans="1:1" x14ac:dyDescent="0.25">
      <c r="A11450">
        <v>11449</v>
      </c>
    </row>
    <row r="11451" spans="1:1" x14ac:dyDescent="0.25">
      <c r="A11451">
        <v>11450</v>
      </c>
    </row>
    <row r="11452" spans="1:1" x14ac:dyDescent="0.25">
      <c r="A11452">
        <v>11451</v>
      </c>
    </row>
    <row r="11453" spans="1:1" x14ac:dyDescent="0.25">
      <c r="A11453">
        <v>11452</v>
      </c>
    </row>
    <row r="11454" spans="1:1" x14ac:dyDescent="0.25">
      <c r="A11454">
        <v>11453</v>
      </c>
    </row>
    <row r="11455" spans="1:1" x14ac:dyDescent="0.25">
      <c r="A11455">
        <v>11454</v>
      </c>
    </row>
    <row r="11456" spans="1:1" x14ac:dyDescent="0.25">
      <c r="A11456">
        <v>11455</v>
      </c>
    </row>
    <row r="11457" spans="1:1" x14ac:dyDescent="0.25">
      <c r="A11457">
        <v>11456</v>
      </c>
    </row>
    <row r="11458" spans="1:1" x14ac:dyDescent="0.25">
      <c r="A11458">
        <v>11457</v>
      </c>
    </row>
    <row r="11459" spans="1:1" x14ac:dyDescent="0.25">
      <c r="A11459">
        <v>11458</v>
      </c>
    </row>
    <row r="11460" spans="1:1" x14ac:dyDescent="0.25">
      <c r="A11460">
        <v>11459</v>
      </c>
    </row>
    <row r="11461" spans="1:1" x14ac:dyDescent="0.25">
      <c r="A11461">
        <v>11460</v>
      </c>
    </row>
    <row r="11462" spans="1:1" x14ac:dyDescent="0.25">
      <c r="A11462">
        <v>11461</v>
      </c>
    </row>
    <row r="11463" spans="1:1" x14ac:dyDescent="0.25">
      <c r="A11463">
        <v>11462</v>
      </c>
    </row>
    <row r="11464" spans="1:1" x14ac:dyDescent="0.25">
      <c r="A11464">
        <v>11463</v>
      </c>
    </row>
    <row r="11465" spans="1:1" x14ac:dyDescent="0.25">
      <c r="A11465">
        <v>11464</v>
      </c>
    </row>
    <row r="11466" spans="1:1" x14ac:dyDescent="0.25">
      <c r="A11466">
        <v>11465</v>
      </c>
    </row>
    <row r="11467" spans="1:1" x14ac:dyDescent="0.25">
      <c r="A11467">
        <v>11466</v>
      </c>
    </row>
    <row r="11468" spans="1:1" x14ac:dyDescent="0.25">
      <c r="A11468">
        <v>11467</v>
      </c>
    </row>
    <row r="11469" spans="1:1" x14ac:dyDescent="0.25">
      <c r="A11469">
        <v>11468</v>
      </c>
    </row>
    <row r="11470" spans="1:1" x14ac:dyDescent="0.25">
      <c r="A11470">
        <v>11469</v>
      </c>
    </row>
    <row r="11471" spans="1:1" x14ac:dyDescent="0.25">
      <c r="A11471">
        <v>11470</v>
      </c>
    </row>
    <row r="11472" spans="1:1" x14ac:dyDescent="0.25">
      <c r="A11472">
        <v>11471</v>
      </c>
    </row>
    <row r="11473" spans="1:1" x14ac:dyDescent="0.25">
      <c r="A11473">
        <v>11472</v>
      </c>
    </row>
    <row r="11474" spans="1:1" x14ac:dyDescent="0.25">
      <c r="A11474">
        <v>11473</v>
      </c>
    </row>
    <row r="11475" spans="1:1" x14ac:dyDescent="0.25">
      <c r="A11475">
        <v>11474</v>
      </c>
    </row>
    <row r="11476" spans="1:1" x14ac:dyDescent="0.25">
      <c r="A11476">
        <v>11475</v>
      </c>
    </row>
    <row r="11477" spans="1:1" x14ac:dyDescent="0.25">
      <c r="A11477">
        <v>11476</v>
      </c>
    </row>
    <row r="11478" spans="1:1" x14ac:dyDescent="0.25">
      <c r="A11478">
        <v>11477</v>
      </c>
    </row>
    <row r="11479" spans="1:1" x14ac:dyDescent="0.25">
      <c r="A11479">
        <v>11478</v>
      </c>
    </row>
    <row r="11480" spans="1:1" x14ac:dyDescent="0.25">
      <c r="A11480">
        <v>11479</v>
      </c>
    </row>
    <row r="11481" spans="1:1" x14ac:dyDescent="0.25">
      <c r="A11481">
        <v>11480</v>
      </c>
    </row>
    <row r="11482" spans="1:1" x14ac:dyDescent="0.25">
      <c r="A11482">
        <v>11481</v>
      </c>
    </row>
    <row r="11483" spans="1:1" x14ac:dyDescent="0.25">
      <c r="A11483">
        <v>11482</v>
      </c>
    </row>
    <row r="11484" spans="1:1" x14ac:dyDescent="0.25">
      <c r="A11484">
        <v>11483</v>
      </c>
    </row>
    <row r="11485" spans="1:1" x14ac:dyDescent="0.25">
      <c r="A11485">
        <v>11484</v>
      </c>
    </row>
    <row r="11486" spans="1:1" x14ac:dyDescent="0.25">
      <c r="A11486">
        <v>11485</v>
      </c>
    </row>
    <row r="11487" spans="1:1" x14ac:dyDescent="0.25">
      <c r="A11487">
        <v>11486</v>
      </c>
    </row>
    <row r="11488" spans="1:1" x14ac:dyDescent="0.25">
      <c r="A11488">
        <v>11487</v>
      </c>
    </row>
    <row r="11489" spans="1:1" x14ac:dyDescent="0.25">
      <c r="A11489">
        <v>11488</v>
      </c>
    </row>
    <row r="11490" spans="1:1" x14ac:dyDescent="0.25">
      <c r="A11490">
        <v>11489</v>
      </c>
    </row>
    <row r="11491" spans="1:1" x14ac:dyDescent="0.25">
      <c r="A11491">
        <v>11490</v>
      </c>
    </row>
    <row r="11492" spans="1:1" x14ac:dyDescent="0.25">
      <c r="A11492">
        <v>11491</v>
      </c>
    </row>
    <row r="11493" spans="1:1" x14ac:dyDescent="0.25">
      <c r="A11493">
        <v>11492</v>
      </c>
    </row>
    <row r="11494" spans="1:1" x14ac:dyDescent="0.25">
      <c r="A11494">
        <v>11493</v>
      </c>
    </row>
    <row r="11495" spans="1:1" x14ac:dyDescent="0.25">
      <c r="A11495">
        <v>11494</v>
      </c>
    </row>
    <row r="11496" spans="1:1" x14ac:dyDescent="0.25">
      <c r="A11496">
        <v>11495</v>
      </c>
    </row>
    <row r="11497" spans="1:1" x14ac:dyDescent="0.25">
      <c r="A11497">
        <v>11496</v>
      </c>
    </row>
    <row r="11498" spans="1:1" x14ac:dyDescent="0.25">
      <c r="A11498">
        <v>11497</v>
      </c>
    </row>
    <row r="11499" spans="1:1" x14ac:dyDescent="0.25">
      <c r="A11499">
        <v>11498</v>
      </c>
    </row>
    <row r="11500" spans="1:1" x14ac:dyDescent="0.25">
      <c r="A11500">
        <v>11499</v>
      </c>
    </row>
    <row r="11501" spans="1:1" x14ac:dyDescent="0.25">
      <c r="A11501">
        <v>11500</v>
      </c>
    </row>
    <row r="11502" spans="1:1" x14ac:dyDescent="0.25">
      <c r="A11502">
        <v>11501</v>
      </c>
    </row>
    <row r="11503" spans="1:1" x14ac:dyDescent="0.25">
      <c r="A11503">
        <v>11502</v>
      </c>
    </row>
    <row r="11504" spans="1:1" x14ac:dyDescent="0.25">
      <c r="A11504">
        <v>11503</v>
      </c>
    </row>
    <row r="11505" spans="1:1" x14ac:dyDescent="0.25">
      <c r="A11505">
        <v>11504</v>
      </c>
    </row>
    <row r="11506" spans="1:1" x14ac:dyDescent="0.25">
      <c r="A11506">
        <v>11505</v>
      </c>
    </row>
    <row r="11507" spans="1:1" x14ac:dyDescent="0.25">
      <c r="A11507">
        <v>11506</v>
      </c>
    </row>
    <row r="11508" spans="1:1" x14ac:dyDescent="0.25">
      <c r="A11508">
        <v>11507</v>
      </c>
    </row>
    <row r="11509" spans="1:1" x14ac:dyDescent="0.25">
      <c r="A11509">
        <v>11508</v>
      </c>
    </row>
    <row r="11510" spans="1:1" x14ac:dyDescent="0.25">
      <c r="A11510">
        <v>11509</v>
      </c>
    </row>
    <row r="11511" spans="1:1" x14ac:dyDescent="0.25">
      <c r="A11511">
        <v>11510</v>
      </c>
    </row>
    <row r="11512" spans="1:1" x14ac:dyDescent="0.25">
      <c r="A11512">
        <v>11511</v>
      </c>
    </row>
    <row r="11513" spans="1:1" x14ac:dyDescent="0.25">
      <c r="A11513">
        <v>11512</v>
      </c>
    </row>
    <row r="11514" spans="1:1" x14ac:dyDescent="0.25">
      <c r="A11514">
        <v>11513</v>
      </c>
    </row>
    <row r="11515" spans="1:1" x14ac:dyDescent="0.25">
      <c r="A11515">
        <v>11514</v>
      </c>
    </row>
    <row r="11516" spans="1:1" x14ac:dyDescent="0.25">
      <c r="A11516">
        <v>11515</v>
      </c>
    </row>
    <row r="11517" spans="1:1" x14ac:dyDescent="0.25">
      <c r="A11517">
        <v>11516</v>
      </c>
    </row>
    <row r="11518" spans="1:1" x14ac:dyDescent="0.25">
      <c r="A11518">
        <v>11517</v>
      </c>
    </row>
    <row r="11519" spans="1:1" x14ac:dyDescent="0.25">
      <c r="A11519">
        <v>11518</v>
      </c>
    </row>
    <row r="11520" spans="1:1" x14ac:dyDescent="0.25">
      <c r="A11520">
        <v>11519</v>
      </c>
    </row>
    <row r="11521" spans="1:1" x14ac:dyDescent="0.25">
      <c r="A11521">
        <v>11520</v>
      </c>
    </row>
    <row r="11522" spans="1:1" x14ac:dyDescent="0.25">
      <c r="A11522">
        <v>11521</v>
      </c>
    </row>
    <row r="11523" spans="1:1" x14ac:dyDescent="0.25">
      <c r="A11523">
        <v>11522</v>
      </c>
    </row>
    <row r="11524" spans="1:1" x14ac:dyDescent="0.25">
      <c r="A11524">
        <v>11523</v>
      </c>
    </row>
    <row r="11525" spans="1:1" x14ac:dyDescent="0.25">
      <c r="A11525">
        <v>11524</v>
      </c>
    </row>
    <row r="11526" spans="1:1" x14ac:dyDescent="0.25">
      <c r="A11526">
        <v>11525</v>
      </c>
    </row>
    <row r="11527" spans="1:1" x14ac:dyDescent="0.25">
      <c r="A11527">
        <v>11526</v>
      </c>
    </row>
    <row r="11528" spans="1:1" x14ac:dyDescent="0.25">
      <c r="A11528">
        <v>11527</v>
      </c>
    </row>
    <row r="11529" spans="1:1" x14ac:dyDescent="0.25">
      <c r="A11529">
        <v>11528</v>
      </c>
    </row>
    <row r="11530" spans="1:1" x14ac:dyDescent="0.25">
      <c r="A11530">
        <v>11529</v>
      </c>
    </row>
    <row r="11531" spans="1:1" x14ac:dyDescent="0.25">
      <c r="A11531">
        <v>11530</v>
      </c>
    </row>
    <row r="11532" spans="1:1" x14ac:dyDescent="0.25">
      <c r="A11532">
        <v>11531</v>
      </c>
    </row>
    <row r="11533" spans="1:1" x14ac:dyDescent="0.25">
      <c r="A11533">
        <v>11532</v>
      </c>
    </row>
    <row r="11534" spans="1:1" x14ac:dyDescent="0.25">
      <c r="A11534">
        <v>11533</v>
      </c>
    </row>
    <row r="11535" spans="1:1" x14ac:dyDescent="0.25">
      <c r="A11535">
        <v>11534</v>
      </c>
    </row>
    <row r="11536" spans="1:1" x14ac:dyDescent="0.25">
      <c r="A11536">
        <v>11535</v>
      </c>
    </row>
    <row r="11537" spans="1:1" x14ac:dyDescent="0.25">
      <c r="A11537">
        <v>11536</v>
      </c>
    </row>
    <row r="11538" spans="1:1" x14ac:dyDescent="0.25">
      <c r="A11538">
        <v>11537</v>
      </c>
    </row>
    <row r="11539" spans="1:1" x14ac:dyDescent="0.25">
      <c r="A11539">
        <v>11538</v>
      </c>
    </row>
    <row r="11540" spans="1:1" x14ac:dyDescent="0.25">
      <c r="A11540">
        <v>11539</v>
      </c>
    </row>
    <row r="11541" spans="1:1" x14ac:dyDescent="0.25">
      <c r="A11541">
        <v>11540</v>
      </c>
    </row>
    <row r="11542" spans="1:1" x14ac:dyDescent="0.25">
      <c r="A11542">
        <v>11541</v>
      </c>
    </row>
    <row r="11543" spans="1:1" x14ac:dyDescent="0.25">
      <c r="A11543">
        <v>11542</v>
      </c>
    </row>
    <row r="11544" spans="1:1" x14ac:dyDescent="0.25">
      <c r="A11544">
        <v>11543</v>
      </c>
    </row>
    <row r="11545" spans="1:1" x14ac:dyDescent="0.25">
      <c r="A11545">
        <v>11544</v>
      </c>
    </row>
    <row r="11546" spans="1:1" x14ac:dyDescent="0.25">
      <c r="A11546">
        <v>11545</v>
      </c>
    </row>
    <row r="11547" spans="1:1" x14ac:dyDescent="0.25">
      <c r="A11547">
        <v>11546</v>
      </c>
    </row>
    <row r="11548" spans="1:1" x14ac:dyDescent="0.25">
      <c r="A11548">
        <v>11547</v>
      </c>
    </row>
    <row r="11549" spans="1:1" x14ac:dyDescent="0.25">
      <c r="A11549">
        <v>11548</v>
      </c>
    </row>
    <row r="11550" spans="1:1" x14ac:dyDescent="0.25">
      <c r="A11550">
        <v>11549</v>
      </c>
    </row>
    <row r="11551" spans="1:1" x14ac:dyDescent="0.25">
      <c r="A11551">
        <v>11550</v>
      </c>
    </row>
    <row r="11552" spans="1:1" x14ac:dyDescent="0.25">
      <c r="A11552">
        <v>11551</v>
      </c>
    </row>
    <row r="11553" spans="1:1" x14ac:dyDescent="0.25">
      <c r="A11553">
        <v>11552</v>
      </c>
    </row>
    <row r="11554" spans="1:1" x14ac:dyDescent="0.25">
      <c r="A11554">
        <v>11553</v>
      </c>
    </row>
    <row r="11555" spans="1:1" x14ac:dyDescent="0.25">
      <c r="A11555">
        <v>11554</v>
      </c>
    </row>
    <row r="11556" spans="1:1" x14ac:dyDescent="0.25">
      <c r="A11556">
        <v>11555</v>
      </c>
    </row>
    <row r="11557" spans="1:1" x14ac:dyDescent="0.25">
      <c r="A11557">
        <v>11556</v>
      </c>
    </row>
    <row r="11558" spans="1:1" x14ac:dyDescent="0.25">
      <c r="A11558">
        <v>11557</v>
      </c>
    </row>
    <row r="11559" spans="1:1" x14ac:dyDescent="0.25">
      <c r="A11559">
        <v>11558</v>
      </c>
    </row>
    <row r="11560" spans="1:1" x14ac:dyDescent="0.25">
      <c r="A11560">
        <v>11559</v>
      </c>
    </row>
    <row r="11561" spans="1:1" x14ac:dyDescent="0.25">
      <c r="A11561">
        <v>11560</v>
      </c>
    </row>
    <row r="11562" spans="1:1" x14ac:dyDescent="0.25">
      <c r="A11562">
        <v>11561</v>
      </c>
    </row>
    <row r="11563" spans="1:1" x14ac:dyDescent="0.25">
      <c r="A11563">
        <v>11562</v>
      </c>
    </row>
    <row r="11564" spans="1:1" x14ac:dyDescent="0.25">
      <c r="A11564">
        <v>11563</v>
      </c>
    </row>
    <row r="11565" spans="1:1" x14ac:dyDescent="0.25">
      <c r="A11565">
        <v>11564</v>
      </c>
    </row>
    <row r="11566" spans="1:1" x14ac:dyDescent="0.25">
      <c r="A11566">
        <v>11565</v>
      </c>
    </row>
    <row r="11567" spans="1:1" x14ac:dyDescent="0.25">
      <c r="A11567">
        <v>11566</v>
      </c>
    </row>
    <row r="11568" spans="1:1" x14ac:dyDescent="0.25">
      <c r="A11568">
        <v>11567</v>
      </c>
    </row>
    <row r="11569" spans="1:1" x14ac:dyDescent="0.25">
      <c r="A11569">
        <v>11568</v>
      </c>
    </row>
    <row r="11570" spans="1:1" x14ac:dyDescent="0.25">
      <c r="A11570">
        <v>11569</v>
      </c>
    </row>
    <row r="11571" spans="1:1" x14ac:dyDescent="0.25">
      <c r="A11571">
        <v>11570</v>
      </c>
    </row>
    <row r="11572" spans="1:1" x14ac:dyDescent="0.25">
      <c r="A11572">
        <v>11571</v>
      </c>
    </row>
    <row r="11573" spans="1:1" x14ac:dyDescent="0.25">
      <c r="A11573">
        <v>11572</v>
      </c>
    </row>
    <row r="11574" spans="1:1" x14ac:dyDescent="0.25">
      <c r="A11574">
        <v>11573</v>
      </c>
    </row>
    <row r="11575" spans="1:1" x14ac:dyDescent="0.25">
      <c r="A11575">
        <v>11574</v>
      </c>
    </row>
    <row r="11576" spans="1:1" x14ac:dyDescent="0.25">
      <c r="A11576">
        <v>11575</v>
      </c>
    </row>
    <row r="11577" spans="1:1" x14ac:dyDescent="0.25">
      <c r="A11577">
        <v>11576</v>
      </c>
    </row>
    <row r="11578" spans="1:1" x14ac:dyDescent="0.25">
      <c r="A11578">
        <v>11577</v>
      </c>
    </row>
    <row r="11579" spans="1:1" x14ac:dyDescent="0.25">
      <c r="A11579">
        <v>11578</v>
      </c>
    </row>
    <row r="11580" spans="1:1" x14ac:dyDescent="0.25">
      <c r="A11580">
        <v>11579</v>
      </c>
    </row>
    <row r="11581" spans="1:1" x14ac:dyDescent="0.25">
      <c r="A11581">
        <v>11580</v>
      </c>
    </row>
    <row r="11582" spans="1:1" x14ac:dyDescent="0.25">
      <c r="A11582">
        <v>11581</v>
      </c>
    </row>
    <row r="11583" spans="1:1" x14ac:dyDescent="0.25">
      <c r="A11583">
        <v>11582</v>
      </c>
    </row>
    <row r="11584" spans="1:1" x14ac:dyDescent="0.25">
      <c r="A11584">
        <v>11583</v>
      </c>
    </row>
    <row r="11585" spans="1:1" x14ac:dyDescent="0.25">
      <c r="A11585">
        <v>11584</v>
      </c>
    </row>
    <row r="11586" spans="1:1" x14ac:dyDescent="0.25">
      <c r="A11586">
        <v>11585</v>
      </c>
    </row>
    <row r="11587" spans="1:1" x14ac:dyDescent="0.25">
      <c r="A11587">
        <v>11586</v>
      </c>
    </row>
    <row r="11588" spans="1:1" x14ac:dyDescent="0.25">
      <c r="A11588">
        <v>11587</v>
      </c>
    </row>
    <row r="11589" spans="1:1" x14ac:dyDescent="0.25">
      <c r="A11589">
        <v>11588</v>
      </c>
    </row>
    <row r="11590" spans="1:1" x14ac:dyDescent="0.25">
      <c r="A11590">
        <v>11589</v>
      </c>
    </row>
    <row r="11591" spans="1:1" x14ac:dyDescent="0.25">
      <c r="A11591">
        <v>11590</v>
      </c>
    </row>
    <row r="11592" spans="1:1" x14ac:dyDescent="0.25">
      <c r="A11592">
        <v>11591</v>
      </c>
    </row>
    <row r="11593" spans="1:1" x14ac:dyDescent="0.25">
      <c r="A11593">
        <v>11592</v>
      </c>
    </row>
    <row r="11594" spans="1:1" x14ac:dyDescent="0.25">
      <c r="A11594">
        <v>11593</v>
      </c>
    </row>
    <row r="11595" spans="1:1" x14ac:dyDescent="0.25">
      <c r="A11595">
        <v>11594</v>
      </c>
    </row>
    <row r="11596" spans="1:1" x14ac:dyDescent="0.25">
      <c r="A11596">
        <v>11595</v>
      </c>
    </row>
    <row r="11597" spans="1:1" x14ac:dyDescent="0.25">
      <c r="A11597">
        <v>11596</v>
      </c>
    </row>
    <row r="11598" spans="1:1" x14ac:dyDescent="0.25">
      <c r="A11598">
        <v>11597</v>
      </c>
    </row>
    <row r="11599" spans="1:1" x14ac:dyDescent="0.25">
      <c r="A11599">
        <v>11598</v>
      </c>
    </row>
    <row r="11600" spans="1:1" x14ac:dyDescent="0.25">
      <c r="A11600">
        <v>11599</v>
      </c>
    </row>
    <row r="11601" spans="1:1" x14ac:dyDescent="0.25">
      <c r="A11601">
        <v>11600</v>
      </c>
    </row>
    <row r="11602" spans="1:1" x14ac:dyDescent="0.25">
      <c r="A11602">
        <v>11601</v>
      </c>
    </row>
    <row r="11603" spans="1:1" x14ac:dyDescent="0.25">
      <c r="A11603">
        <v>11602</v>
      </c>
    </row>
    <row r="11604" spans="1:1" x14ac:dyDescent="0.25">
      <c r="A11604">
        <v>11603</v>
      </c>
    </row>
    <row r="11605" spans="1:1" x14ac:dyDescent="0.25">
      <c r="A11605">
        <v>11604</v>
      </c>
    </row>
    <row r="11606" spans="1:1" x14ac:dyDescent="0.25">
      <c r="A11606">
        <v>11605</v>
      </c>
    </row>
    <row r="11607" spans="1:1" x14ac:dyDescent="0.25">
      <c r="A11607">
        <v>11606</v>
      </c>
    </row>
    <row r="11608" spans="1:1" x14ac:dyDescent="0.25">
      <c r="A11608">
        <v>11607</v>
      </c>
    </row>
    <row r="11609" spans="1:1" x14ac:dyDescent="0.25">
      <c r="A11609">
        <v>11608</v>
      </c>
    </row>
    <row r="11610" spans="1:1" x14ac:dyDescent="0.25">
      <c r="A11610">
        <v>11609</v>
      </c>
    </row>
    <row r="11611" spans="1:1" x14ac:dyDescent="0.25">
      <c r="A11611">
        <v>11610</v>
      </c>
    </row>
    <row r="11612" spans="1:1" x14ac:dyDescent="0.25">
      <c r="A11612">
        <v>11611</v>
      </c>
    </row>
    <row r="11613" spans="1:1" x14ac:dyDescent="0.25">
      <c r="A11613">
        <v>11612</v>
      </c>
    </row>
    <row r="11614" spans="1:1" x14ac:dyDescent="0.25">
      <c r="A11614">
        <v>11613</v>
      </c>
    </row>
    <row r="11615" spans="1:1" x14ac:dyDescent="0.25">
      <c r="A11615">
        <v>11614</v>
      </c>
    </row>
    <row r="11616" spans="1:1" x14ac:dyDescent="0.25">
      <c r="A11616">
        <v>11615</v>
      </c>
    </row>
    <row r="11617" spans="1:1" x14ac:dyDescent="0.25">
      <c r="A11617">
        <v>11616</v>
      </c>
    </row>
    <row r="11618" spans="1:1" x14ac:dyDescent="0.25">
      <c r="A11618">
        <v>11617</v>
      </c>
    </row>
    <row r="11619" spans="1:1" x14ac:dyDescent="0.25">
      <c r="A11619">
        <v>11618</v>
      </c>
    </row>
    <row r="11620" spans="1:1" x14ac:dyDescent="0.25">
      <c r="A11620">
        <v>11619</v>
      </c>
    </row>
    <row r="11621" spans="1:1" x14ac:dyDescent="0.25">
      <c r="A11621">
        <v>11620</v>
      </c>
    </row>
    <row r="11622" spans="1:1" x14ac:dyDescent="0.25">
      <c r="A11622">
        <v>11621</v>
      </c>
    </row>
    <row r="11623" spans="1:1" x14ac:dyDescent="0.25">
      <c r="A11623">
        <v>11622</v>
      </c>
    </row>
    <row r="11624" spans="1:1" x14ac:dyDescent="0.25">
      <c r="A11624">
        <v>11623</v>
      </c>
    </row>
    <row r="11625" spans="1:1" x14ac:dyDescent="0.25">
      <c r="A11625">
        <v>11624</v>
      </c>
    </row>
    <row r="11626" spans="1:1" x14ac:dyDescent="0.25">
      <c r="A11626">
        <v>11625</v>
      </c>
    </row>
    <row r="11627" spans="1:1" x14ac:dyDescent="0.25">
      <c r="A11627">
        <v>11626</v>
      </c>
    </row>
    <row r="11628" spans="1:1" x14ac:dyDescent="0.25">
      <c r="A11628">
        <v>11627</v>
      </c>
    </row>
    <row r="11629" spans="1:1" x14ac:dyDescent="0.25">
      <c r="A11629">
        <v>11628</v>
      </c>
    </row>
    <row r="11630" spans="1:1" x14ac:dyDescent="0.25">
      <c r="A11630">
        <v>11629</v>
      </c>
    </row>
    <row r="11631" spans="1:1" x14ac:dyDescent="0.25">
      <c r="A11631">
        <v>11630</v>
      </c>
    </row>
    <row r="11632" spans="1:1" x14ac:dyDescent="0.25">
      <c r="A11632">
        <v>11631</v>
      </c>
    </row>
    <row r="11633" spans="1:1" x14ac:dyDescent="0.25">
      <c r="A11633">
        <v>11632</v>
      </c>
    </row>
    <row r="11634" spans="1:1" x14ac:dyDescent="0.25">
      <c r="A11634">
        <v>11633</v>
      </c>
    </row>
    <row r="11635" spans="1:1" x14ac:dyDescent="0.25">
      <c r="A11635">
        <v>11634</v>
      </c>
    </row>
    <row r="11636" spans="1:1" x14ac:dyDescent="0.25">
      <c r="A11636">
        <v>11635</v>
      </c>
    </row>
    <row r="11637" spans="1:1" x14ac:dyDescent="0.25">
      <c r="A11637">
        <v>11636</v>
      </c>
    </row>
    <row r="11638" spans="1:1" x14ac:dyDescent="0.25">
      <c r="A11638">
        <v>11637</v>
      </c>
    </row>
    <row r="11639" spans="1:1" x14ac:dyDescent="0.25">
      <c r="A11639">
        <v>11638</v>
      </c>
    </row>
    <row r="11640" spans="1:1" x14ac:dyDescent="0.25">
      <c r="A11640">
        <v>11639</v>
      </c>
    </row>
    <row r="11641" spans="1:1" x14ac:dyDescent="0.25">
      <c r="A11641">
        <v>11640</v>
      </c>
    </row>
    <row r="11642" spans="1:1" x14ac:dyDescent="0.25">
      <c r="A11642">
        <v>11641</v>
      </c>
    </row>
    <row r="11643" spans="1:1" x14ac:dyDescent="0.25">
      <c r="A11643">
        <v>11642</v>
      </c>
    </row>
    <row r="11644" spans="1:1" x14ac:dyDescent="0.25">
      <c r="A11644">
        <v>11643</v>
      </c>
    </row>
    <row r="11645" spans="1:1" x14ac:dyDescent="0.25">
      <c r="A11645">
        <v>11644</v>
      </c>
    </row>
    <row r="11646" spans="1:1" x14ac:dyDescent="0.25">
      <c r="A11646">
        <v>11645</v>
      </c>
    </row>
    <row r="11647" spans="1:1" x14ac:dyDescent="0.25">
      <c r="A11647">
        <v>11646</v>
      </c>
    </row>
    <row r="11648" spans="1:1" x14ac:dyDescent="0.25">
      <c r="A11648">
        <v>11647</v>
      </c>
    </row>
    <row r="11649" spans="1:1" x14ac:dyDescent="0.25">
      <c r="A11649">
        <v>11648</v>
      </c>
    </row>
    <row r="11650" spans="1:1" x14ac:dyDescent="0.25">
      <c r="A11650">
        <v>11649</v>
      </c>
    </row>
    <row r="11651" spans="1:1" x14ac:dyDescent="0.25">
      <c r="A11651">
        <v>11650</v>
      </c>
    </row>
    <row r="11652" spans="1:1" x14ac:dyDescent="0.25">
      <c r="A11652">
        <v>11651</v>
      </c>
    </row>
    <row r="11653" spans="1:1" x14ac:dyDescent="0.25">
      <c r="A11653">
        <v>11652</v>
      </c>
    </row>
    <row r="11654" spans="1:1" x14ac:dyDescent="0.25">
      <c r="A11654">
        <v>11653</v>
      </c>
    </row>
    <row r="11655" spans="1:1" x14ac:dyDescent="0.25">
      <c r="A11655">
        <v>11654</v>
      </c>
    </row>
    <row r="11656" spans="1:1" x14ac:dyDescent="0.25">
      <c r="A11656">
        <v>11655</v>
      </c>
    </row>
    <row r="11657" spans="1:1" x14ac:dyDescent="0.25">
      <c r="A11657">
        <v>11656</v>
      </c>
    </row>
    <row r="11658" spans="1:1" x14ac:dyDescent="0.25">
      <c r="A11658">
        <v>11657</v>
      </c>
    </row>
    <row r="11659" spans="1:1" x14ac:dyDescent="0.25">
      <c r="A11659">
        <v>11658</v>
      </c>
    </row>
    <row r="11660" spans="1:1" x14ac:dyDescent="0.25">
      <c r="A11660">
        <v>11659</v>
      </c>
    </row>
    <row r="11661" spans="1:1" x14ac:dyDescent="0.25">
      <c r="A11661">
        <v>11660</v>
      </c>
    </row>
    <row r="11662" spans="1:1" x14ac:dyDescent="0.25">
      <c r="A11662">
        <v>11661</v>
      </c>
    </row>
    <row r="11663" spans="1:1" x14ac:dyDescent="0.25">
      <c r="A11663">
        <v>11662</v>
      </c>
    </row>
    <row r="11664" spans="1:1" x14ac:dyDescent="0.25">
      <c r="A11664">
        <v>11663</v>
      </c>
    </row>
    <row r="11665" spans="1:1" x14ac:dyDescent="0.25">
      <c r="A11665">
        <v>11664</v>
      </c>
    </row>
    <row r="11666" spans="1:1" x14ac:dyDescent="0.25">
      <c r="A11666">
        <v>11665</v>
      </c>
    </row>
    <row r="11667" spans="1:1" x14ac:dyDescent="0.25">
      <c r="A11667">
        <v>11666</v>
      </c>
    </row>
    <row r="11668" spans="1:1" x14ac:dyDescent="0.25">
      <c r="A11668">
        <v>11667</v>
      </c>
    </row>
    <row r="11669" spans="1:1" x14ac:dyDescent="0.25">
      <c r="A11669">
        <v>11668</v>
      </c>
    </row>
    <row r="11670" spans="1:1" x14ac:dyDescent="0.25">
      <c r="A11670">
        <v>11669</v>
      </c>
    </row>
    <row r="11671" spans="1:1" x14ac:dyDescent="0.25">
      <c r="A11671">
        <v>11670</v>
      </c>
    </row>
    <row r="11672" spans="1:1" x14ac:dyDescent="0.25">
      <c r="A11672">
        <v>11671</v>
      </c>
    </row>
    <row r="11673" spans="1:1" x14ac:dyDescent="0.25">
      <c r="A11673">
        <v>11672</v>
      </c>
    </row>
    <row r="11674" spans="1:1" x14ac:dyDescent="0.25">
      <c r="A11674">
        <v>11673</v>
      </c>
    </row>
    <row r="11675" spans="1:1" x14ac:dyDescent="0.25">
      <c r="A11675">
        <v>11674</v>
      </c>
    </row>
    <row r="11676" spans="1:1" x14ac:dyDescent="0.25">
      <c r="A11676">
        <v>11675</v>
      </c>
    </row>
    <row r="11677" spans="1:1" x14ac:dyDescent="0.25">
      <c r="A11677">
        <v>11676</v>
      </c>
    </row>
    <row r="11678" spans="1:1" x14ac:dyDescent="0.25">
      <c r="A11678">
        <v>11677</v>
      </c>
    </row>
    <row r="11679" spans="1:1" x14ac:dyDescent="0.25">
      <c r="A11679">
        <v>11678</v>
      </c>
    </row>
    <row r="11680" spans="1:1" x14ac:dyDescent="0.25">
      <c r="A11680">
        <v>11679</v>
      </c>
    </row>
    <row r="11681" spans="1:1" x14ac:dyDescent="0.25">
      <c r="A11681">
        <v>11680</v>
      </c>
    </row>
    <row r="11682" spans="1:1" x14ac:dyDescent="0.25">
      <c r="A11682">
        <v>11681</v>
      </c>
    </row>
    <row r="11683" spans="1:1" x14ac:dyDescent="0.25">
      <c r="A11683">
        <v>11682</v>
      </c>
    </row>
    <row r="11684" spans="1:1" x14ac:dyDescent="0.25">
      <c r="A11684">
        <v>11683</v>
      </c>
    </row>
    <row r="11685" spans="1:1" x14ac:dyDescent="0.25">
      <c r="A11685">
        <v>11684</v>
      </c>
    </row>
    <row r="11686" spans="1:1" x14ac:dyDescent="0.25">
      <c r="A11686">
        <v>11685</v>
      </c>
    </row>
    <row r="11687" spans="1:1" x14ac:dyDescent="0.25">
      <c r="A11687">
        <v>11686</v>
      </c>
    </row>
    <row r="11688" spans="1:1" x14ac:dyDescent="0.25">
      <c r="A11688">
        <v>11687</v>
      </c>
    </row>
    <row r="11689" spans="1:1" x14ac:dyDescent="0.25">
      <c r="A11689">
        <v>11688</v>
      </c>
    </row>
    <row r="11690" spans="1:1" x14ac:dyDescent="0.25">
      <c r="A11690">
        <v>11689</v>
      </c>
    </row>
    <row r="11691" spans="1:1" x14ac:dyDescent="0.25">
      <c r="A11691">
        <v>11690</v>
      </c>
    </row>
    <row r="11692" spans="1:1" x14ac:dyDescent="0.25">
      <c r="A11692">
        <v>11691</v>
      </c>
    </row>
    <row r="11693" spans="1:1" x14ac:dyDescent="0.25">
      <c r="A11693">
        <v>11692</v>
      </c>
    </row>
    <row r="11694" spans="1:1" x14ac:dyDescent="0.25">
      <c r="A11694">
        <v>11693</v>
      </c>
    </row>
    <row r="11695" spans="1:1" x14ac:dyDescent="0.25">
      <c r="A11695">
        <v>11694</v>
      </c>
    </row>
    <row r="11696" spans="1:1" x14ac:dyDescent="0.25">
      <c r="A11696">
        <v>11695</v>
      </c>
    </row>
    <row r="11697" spans="1:1" x14ac:dyDescent="0.25">
      <c r="A11697">
        <v>11696</v>
      </c>
    </row>
    <row r="11698" spans="1:1" x14ac:dyDescent="0.25">
      <c r="A11698">
        <v>11697</v>
      </c>
    </row>
    <row r="11699" spans="1:1" x14ac:dyDescent="0.25">
      <c r="A11699">
        <v>11698</v>
      </c>
    </row>
    <row r="11700" spans="1:1" x14ac:dyDescent="0.25">
      <c r="A11700">
        <v>11699</v>
      </c>
    </row>
    <row r="11701" spans="1:1" x14ac:dyDescent="0.25">
      <c r="A11701">
        <v>11700</v>
      </c>
    </row>
    <row r="11702" spans="1:1" x14ac:dyDescent="0.25">
      <c r="A11702">
        <v>11701</v>
      </c>
    </row>
    <row r="11703" spans="1:1" x14ac:dyDescent="0.25">
      <c r="A11703">
        <v>11702</v>
      </c>
    </row>
    <row r="11704" spans="1:1" x14ac:dyDescent="0.25">
      <c r="A11704">
        <v>11703</v>
      </c>
    </row>
    <row r="11705" spans="1:1" x14ac:dyDescent="0.25">
      <c r="A11705">
        <v>11704</v>
      </c>
    </row>
    <row r="11706" spans="1:1" x14ac:dyDescent="0.25">
      <c r="A11706">
        <v>11705</v>
      </c>
    </row>
    <row r="11707" spans="1:1" x14ac:dyDescent="0.25">
      <c r="A11707">
        <v>11706</v>
      </c>
    </row>
    <row r="11708" spans="1:1" x14ac:dyDescent="0.25">
      <c r="A11708">
        <v>11707</v>
      </c>
    </row>
    <row r="11709" spans="1:1" x14ac:dyDescent="0.25">
      <c r="A11709">
        <v>11708</v>
      </c>
    </row>
    <row r="11710" spans="1:1" x14ac:dyDescent="0.25">
      <c r="A11710">
        <v>11709</v>
      </c>
    </row>
    <row r="11711" spans="1:1" x14ac:dyDescent="0.25">
      <c r="A11711">
        <v>11710</v>
      </c>
    </row>
    <row r="11712" spans="1:1" x14ac:dyDescent="0.25">
      <c r="A11712">
        <v>11711</v>
      </c>
    </row>
    <row r="11713" spans="1:1" x14ac:dyDescent="0.25">
      <c r="A11713">
        <v>11712</v>
      </c>
    </row>
    <row r="11714" spans="1:1" x14ac:dyDescent="0.25">
      <c r="A11714">
        <v>11713</v>
      </c>
    </row>
    <row r="11715" spans="1:1" x14ac:dyDescent="0.25">
      <c r="A11715">
        <v>11714</v>
      </c>
    </row>
    <row r="11716" spans="1:1" x14ac:dyDescent="0.25">
      <c r="A11716">
        <v>11715</v>
      </c>
    </row>
    <row r="11717" spans="1:1" x14ac:dyDescent="0.25">
      <c r="A11717">
        <v>11716</v>
      </c>
    </row>
    <row r="11718" spans="1:1" x14ac:dyDescent="0.25">
      <c r="A11718">
        <v>11717</v>
      </c>
    </row>
    <row r="11719" spans="1:1" x14ac:dyDescent="0.25">
      <c r="A11719">
        <v>11718</v>
      </c>
    </row>
    <row r="11720" spans="1:1" x14ac:dyDescent="0.25">
      <c r="A11720">
        <v>11719</v>
      </c>
    </row>
    <row r="11721" spans="1:1" x14ac:dyDescent="0.25">
      <c r="A11721">
        <v>11720</v>
      </c>
    </row>
    <row r="11722" spans="1:1" x14ac:dyDescent="0.25">
      <c r="A11722">
        <v>11721</v>
      </c>
    </row>
    <row r="11723" spans="1:1" x14ac:dyDescent="0.25">
      <c r="A11723">
        <v>11722</v>
      </c>
    </row>
    <row r="11724" spans="1:1" x14ac:dyDescent="0.25">
      <c r="A11724">
        <v>11723</v>
      </c>
    </row>
    <row r="11725" spans="1:1" x14ac:dyDescent="0.25">
      <c r="A11725">
        <v>11724</v>
      </c>
    </row>
    <row r="11726" spans="1:1" x14ac:dyDescent="0.25">
      <c r="A11726">
        <v>11725</v>
      </c>
    </row>
    <row r="11727" spans="1:1" x14ac:dyDescent="0.25">
      <c r="A11727">
        <v>11726</v>
      </c>
    </row>
    <row r="11728" spans="1:1" x14ac:dyDescent="0.25">
      <c r="A11728">
        <v>11727</v>
      </c>
    </row>
    <row r="11729" spans="1:1" x14ac:dyDescent="0.25">
      <c r="A11729">
        <v>11728</v>
      </c>
    </row>
    <row r="11730" spans="1:1" x14ac:dyDescent="0.25">
      <c r="A11730">
        <v>11729</v>
      </c>
    </row>
    <row r="11731" spans="1:1" x14ac:dyDescent="0.25">
      <c r="A11731">
        <v>11730</v>
      </c>
    </row>
    <row r="11732" spans="1:1" x14ac:dyDescent="0.25">
      <c r="A11732">
        <v>11731</v>
      </c>
    </row>
    <row r="11733" spans="1:1" x14ac:dyDescent="0.25">
      <c r="A11733">
        <v>11732</v>
      </c>
    </row>
    <row r="11734" spans="1:1" x14ac:dyDescent="0.25">
      <c r="A11734">
        <v>11733</v>
      </c>
    </row>
    <row r="11735" spans="1:1" x14ac:dyDescent="0.25">
      <c r="A11735">
        <v>11734</v>
      </c>
    </row>
    <row r="11736" spans="1:1" x14ac:dyDescent="0.25">
      <c r="A11736">
        <v>11735</v>
      </c>
    </row>
    <row r="11737" spans="1:1" x14ac:dyDescent="0.25">
      <c r="A11737">
        <v>11736</v>
      </c>
    </row>
    <row r="11738" spans="1:1" x14ac:dyDescent="0.25">
      <c r="A11738">
        <v>11737</v>
      </c>
    </row>
    <row r="11739" spans="1:1" x14ac:dyDescent="0.25">
      <c r="A11739">
        <v>11738</v>
      </c>
    </row>
    <row r="11740" spans="1:1" x14ac:dyDescent="0.25">
      <c r="A11740">
        <v>11739</v>
      </c>
    </row>
    <row r="11741" spans="1:1" x14ac:dyDescent="0.25">
      <c r="A11741">
        <v>11740</v>
      </c>
    </row>
    <row r="11742" spans="1:1" x14ac:dyDescent="0.25">
      <c r="A11742">
        <v>11741</v>
      </c>
    </row>
    <row r="11743" spans="1:1" x14ac:dyDescent="0.25">
      <c r="A11743">
        <v>11742</v>
      </c>
    </row>
    <row r="11744" spans="1:1" x14ac:dyDescent="0.25">
      <c r="A11744">
        <v>11743</v>
      </c>
    </row>
    <row r="11745" spans="1:1" x14ac:dyDescent="0.25">
      <c r="A11745">
        <v>11744</v>
      </c>
    </row>
    <row r="11746" spans="1:1" x14ac:dyDescent="0.25">
      <c r="A11746">
        <v>11745</v>
      </c>
    </row>
    <row r="11747" spans="1:1" x14ac:dyDescent="0.25">
      <c r="A11747">
        <v>11746</v>
      </c>
    </row>
    <row r="11748" spans="1:1" x14ac:dyDescent="0.25">
      <c r="A11748">
        <v>11747</v>
      </c>
    </row>
    <row r="11749" spans="1:1" x14ac:dyDescent="0.25">
      <c r="A11749">
        <v>11748</v>
      </c>
    </row>
    <row r="11750" spans="1:1" x14ac:dyDescent="0.25">
      <c r="A11750">
        <v>11749</v>
      </c>
    </row>
    <row r="11751" spans="1:1" x14ac:dyDescent="0.25">
      <c r="A11751">
        <v>11750</v>
      </c>
    </row>
    <row r="11752" spans="1:1" x14ac:dyDescent="0.25">
      <c r="A11752">
        <v>11751</v>
      </c>
    </row>
    <row r="11753" spans="1:1" x14ac:dyDescent="0.25">
      <c r="A11753">
        <v>11752</v>
      </c>
    </row>
    <row r="11754" spans="1:1" x14ac:dyDescent="0.25">
      <c r="A11754">
        <v>11753</v>
      </c>
    </row>
    <row r="11755" spans="1:1" x14ac:dyDescent="0.25">
      <c r="A11755">
        <v>11754</v>
      </c>
    </row>
    <row r="11756" spans="1:1" x14ac:dyDescent="0.25">
      <c r="A11756">
        <v>11755</v>
      </c>
    </row>
    <row r="11757" spans="1:1" x14ac:dyDescent="0.25">
      <c r="A11757">
        <v>11756</v>
      </c>
    </row>
    <row r="11758" spans="1:1" x14ac:dyDescent="0.25">
      <c r="A11758">
        <v>11757</v>
      </c>
    </row>
    <row r="11759" spans="1:1" x14ac:dyDescent="0.25">
      <c r="A11759">
        <v>11758</v>
      </c>
    </row>
    <row r="11760" spans="1:1" x14ac:dyDescent="0.25">
      <c r="A11760">
        <v>11759</v>
      </c>
    </row>
    <row r="11761" spans="1:1" x14ac:dyDescent="0.25">
      <c r="A11761">
        <v>11760</v>
      </c>
    </row>
    <row r="11762" spans="1:1" x14ac:dyDescent="0.25">
      <c r="A11762">
        <v>11761</v>
      </c>
    </row>
    <row r="11763" spans="1:1" x14ac:dyDescent="0.25">
      <c r="A11763">
        <v>11762</v>
      </c>
    </row>
    <row r="11764" spans="1:1" x14ac:dyDescent="0.25">
      <c r="A11764">
        <v>11763</v>
      </c>
    </row>
    <row r="11765" spans="1:1" x14ac:dyDescent="0.25">
      <c r="A11765">
        <v>11764</v>
      </c>
    </row>
    <row r="11766" spans="1:1" x14ac:dyDescent="0.25">
      <c r="A11766">
        <v>11765</v>
      </c>
    </row>
    <row r="11767" spans="1:1" x14ac:dyDescent="0.25">
      <c r="A11767">
        <v>11766</v>
      </c>
    </row>
    <row r="11768" spans="1:1" x14ac:dyDescent="0.25">
      <c r="A11768">
        <v>11767</v>
      </c>
    </row>
    <row r="11769" spans="1:1" x14ac:dyDescent="0.25">
      <c r="A11769">
        <v>11768</v>
      </c>
    </row>
    <row r="11770" spans="1:1" x14ac:dyDescent="0.25">
      <c r="A11770">
        <v>11769</v>
      </c>
    </row>
    <row r="11771" spans="1:1" x14ac:dyDescent="0.25">
      <c r="A11771">
        <v>11770</v>
      </c>
    </row>
    <row r="11772" spans="1:1" x14ac:dyDescent="0.25">
      <c r="A11772">
        <v>11771</v>
      </c>
    </row>
    <row r="11773" spans="1:1" x14ac:dyDescent="0.25">
      <c r="A11773">
        <v>11772</v>
      </c>
    </row>
    <row r="11774" spans="1:1" x14ac:dyDescent="0.25">
      <c r="A11774">
        <v>11773</v>
      </c>
    </row>
    <row r="11775" spans="1:1" x14ac:dyDescent="0.25">
      <c r="A11775">
        <v>11774</v>
      </c>
    </row>
    <row r="11776" spans="1:1" x14ac:dyDescent="0.25">
      <c r="A11776">
        <v>11775</v>
      </c>
    </row>
    <row r="11777" spans="1:1" x14ac:dyDescent="0.25">
      <c r="A11777">
        <v>11776</v>
      </c>
    </row>
    <row r="11778" spans="1:1" x14ac:dyDescent="0.25">
      <c r="A11778">
        <v>11777</v>
      </c>
    </row>
    <row r="11779" spans="1:1" x14ac:dyDescent="0.25">
      <c r="A11779">
        <v>11778</v>
      </c>
    </row>
    <row r="11780" spans="1:1" x14ac:dyDescent="0.25">
      <c r="A11780">
        <v>11779</v>
      </c>
    </row>
    <row r="11781" spans="1:1" x14ac:dyDescent="0.25">
      <c r="A11781">
        <v>11780</v>
      </c>
    </row>
    <row r="11782" spans="1:1" x14ac:dyDescent="0.25">
      <c r="A11782">
        <v>11781</v>
      </c>
    </row>
    <row r="11783" spans="1:1" x14ac:dyDescent="0.25">
      <c r="A11783">
        <v>11782</v>
      </c>
    </row>
    <row r="11784" spans="1:1" x14ac:dyDescent="0.25">
      <c r="A11784">
        <v>11783</v>
      </c>
    </row>
    <row r="11785" spans="1:1" x14ac:dyDescent="0.25">
      <c r="A11785">
        <v>11784</v>
      </c>
    </row>
    <row r="11786" spans="1:1" x14ac:dyDescent="0.25">
      <c r="A11786">
        <v>11785</v>
      </c>
    </row>
    <row r="11787" spans="1:1" x14ac:dyDescent="0.25">
      <c r="A11787">
        <v>11786</v>
      </c>
    </row>
    <row r="11788" spans="1:1" x14ac:dyDescent="0.25">
      <c r="A11788">
        <v>11787</v>
      </c>
    </row>
    <row r="11789" spans="1:1" x14ac:dyDescent="0.25">
      <c r="A11789">
        <v>11788</v>
      </c>
    </row>
    <row r="11790" spans="1:1" x14ac:dyDescent="0.25">
      <c r="A11790">
        <v>11789</v>
      </c>
    </row>
    <row r="11791" spans="1:1" x14ac:dyDescent="0.25">
      <c r="A11791">
        <v>11790</v>
      </c>
    </row>
    <row r="11792" spans="1:1" x14ac:dyDescent="0.25">
      <c r="A11792">
        <v>11791</v>
      </c>
    </row>
    <row r="11793" spans="1:1" x14ac:dyDescent="0.25">
      <c r="A11793">
        <v>11792</v>
      </c>
    </row>
    <row r="11794" spans="1:1" x14ac:dyDescent="0.25">
      <c r="A11794">
        <v>11793</v>
      </c>
    </row>
    <row r="11795" spans="1:1" x14ac:dyDescent="0.25">
      <c r="A11795">
        <v>11794</v>
      </c>
    </row>
    <row r="11796" spans="1:1" x14ac:dyDescent="0.25">
      <c r="A11796">
        <v>11795</v>
      </c>
    </row>
    <row r="11797" spans="1:1" x14ac:dyDescent="0.25">
      <c r="A11797">
        <v>11796</v>
      </c>
    </row>
    <row r="11798" spans="1:1" x14ac:dyDescent="0.25">
      <c r="A11798">
        <v>11797</v>
      </c>
    </row>
    <row r="11799" spans="1:1" x14ac:dyDescent="0.25">
      <c r="A11799">
        <v>11798</v>
      </c>
    </row>
    <row r="11800" spans="1:1" x14ac:dyDescent="0.25">
      <c r="A11800">
        <v>11799</v>
      </c>
    </row>
    <row r="11801" spans="1:1" x14ac:dyDescent="0.25">
      <c r="A11801">
        <v>11800</v>
      </c>
    </row>
    <row r="11802" spans="1:1" x14ac:dyDescent="0.25">
      <c r="A11802">
        <v>11801</v>
      </c>
    </row>
    <row r="11803" spans="1:1" x14ac:dyDescent="0.25">
      <c r="A11803">
        <v>11802</v>
      </c>
    </row>
    <row r="11804" spans="1:1" x14ac:dyDescent="0.25">
      <c r="A11804">
        <v>11803</v>
      </c>
    </row>
    <row r="11805" spans="1:1" x14ac:dyDescent="0.25">
      <c r="A11805">
        <v>11804</v>
      </c>
    </row>
    <row r="11806" spans="1:1" x14ac:dyDescent="0.25">
      <c r="A11806">
        <v>11805</v>
      </c>
    </row>
    <row r="11807" spans="1:1" x14ac:dyDescent="0.25">
      <c r="A11807">
        <v>11806</v>
      </c>
    </row>
    <row r="11808" spans="1:1" x14ac:dyDescent="0.25">
      <c r="A11808">
        <v>11807</v>
      </c>
    </row>
    <row r="11809" spans="1:1" x14ac:dyDescent="0.25">
      <c r="A11809">
        <v>11808</v>
      </c>
    </row>
    <row r="11810" spans="1:1" x14ac:dyDescent="0.25">
      <c r="A11810">
        <v>11809</v>
      </c>
    </row>
    <row r="11811" spans="1:1" x14ac:dyDescent="0.25">
      <c r="A11811">
        <v>11810</v>
      </c>
    </row>
    <row r="11812" spans="1:1" x14ac:dyDescent="0.25">
      <c r="A11812">
        <v>11811</v>
      </c>
    </row>
    <row r="11813" spans="1:1" x14ac:dyDescent="0.25">
      <c r="A11813">
        <v>11812</v>
      </c>
    </row>
    <row r="11814" spans="1:1" x14ac:dyDescent="0.25">
      <c r="A11814">
        <v>11813</v>
      </c>
    </row>
    <row r="11815" spans="1:1" x14ac:dyDescent="0.25">
      <c r="A11815">
        <v>11814</v>
      </c>
    </row>
    <row r="11816" spans="1:1" x14ac:dyDescent="0.25">
      <c r="A11816">
        <v>11815</v>
      </c>
    </row>
    <row r="11817" spans="1:1" x14ac:dyDescent="0.25">
      <c r="A11817">
        <v>11816</v>
      </c>
    </row>
    <row r="11818" spans="1:1" x14ac:dyDescent="0.25">
      <c r="A11818">
        <v>11817</v>
      </c>
    </row>
    <row r="11819" spans="1:1" x14ac:dyDescent="0.25">
      <c r="A11819">
        <v>11818</v>
      </c>
    </row>
    <row r="11820" spans="1:1" x14ac:dyDescent="0.25">
      <c r="A11820">
        <v>11819</v>
      </c>
    </row>
    <row r="11821" spans="1:1" x14ac:dyDescent="0.25">
      <c r="A11821">
        <v>11820</v>
      </c>
    </row>
    <row r="11822" spans="1:1" x14ac:dyDescent="0.25">
      <c r="A11822">
        <v>11821</v>
      </c>
    </row>
    <row r="11823" spans="1:1" x14ac:dyDescent="0.25">
      <c r="A11823">
        <v>11822</v>
      </c>
    </row>
    <row r="11824" spans="1:1" x14ac:dyDescent="0.25">
      <c r="A11824">
        <v>11823</v>
      </c>
    </row>
    <row r="11825" spans="1:1" x14ac:dyDescent="0.25">
      <c r="A11825">
        <v>11824</v>
      </c>
    </row>
    <row r="11826" spans="1:1" x14ac:dyDescent="0.25">
      <c r="A11826">
        <v>11825</v>
      </c>
    </row>
    <row r="11827" spans="1:1" x14ac:dyDescent="0.25">
      <c r="A11827">
        <v>11826</v>
      </c>
    </row>
    <row r="11828" spans="1:1" x14ac:dyDescent="0.25">
      <c r="A11828">
        <v>11827</v>
      </c>
    </row>
    <row r="11829" spans="1:1" x14ac:dyDescent="0.25">
      <c r="A11829">
        <v>11828</v>
      </c>
    </row>
    <row r="11830" spans="1:1" x14ac:dyDescent="0.25">
      <c r="A11830">
        <v>11829</v>
      </c>
    </row>
    <row r="11831" spans="1:1" x14ac:dyDescent="0.25">
      <c r="A11831">
        <v>11830</v>
      </c>
    </row>
    <row r="11832" spans="1:1" x14ac:dyDescent="0.25">
      <c r="A11832">
        <v>11831</v>
      </c>
    </row>
    <row r="11833" spans="1:1" x14ac:dyDescent="0.25">
      <c r="A11833">
        <v>11832</v>
      </c>
    </row>
    <row r="11834" spans="1:1" x14ac:dyDescent="0.25">
      <c r="A11834">
        <v>11833</v>
      </c>
    </row>
    <row r="11835" spans="1:1" x14ac:dyDescent="0.25">
      <c r="A11835">
        <v>11834</v>
      </c>
    </row>
    <row r="11836" spans="1:1" x14ac:dyDescent="0.25">
      <c r="A11836">
        <v>11835</v>
      </c>
    </row>
    <row r="11837" spans="1:1" x14ac:dyDescent="0.25">
      <c r="A11837">
        <v>11836</v>
      </c>
    </row>
    <row r="11838" spans="1:1" x14ac:dyDescent="0.25">
      <c r="A11838">
        <v>11837</v>
      </c>
    </row>
    <row r="11839" spans="1:1" x14ac:dyDescent="0.25">
      <c r="A11839">
        <v>11838</v>
      </c>
    </row>
    <row r="11840" spans="1:1" x14ac:dyDescent="0.25">
      <c r="A11840">
        <v>11839</v>
      </c>
    </row>
    <row r="11841" spans="1:1" x14ac:dyDescent="0.25">
      <c r="A11841">
        <v>11840</v>
      </c>
    </row>
    <row r="11842" spans="1:1" x14ac:dyDescent="0.25">
      <c r="A11842">
        <v>11841</v>
      </c>
    </row>
    <row r="11843" spans="1:1" x14ac:dyDescent="0.25">
      <c r="A11843">
        <v>11842</v>
      </c>
    </row>
    <row r="11844" spans="1:1" x14ac:dyDescent="0.25">
      <c r="A11844">
        <v>11843</v>
      </c>
    </row>
    <row r="11845" spans="1:1" x14ac:dyDescent="0.25">
      <c r="A11845">
        <v>11844</v>
      </c>
    </row>
    <row r="11846" spans="1:1" x14ac:dyDescent="0.25">
      <c r="A11846">
        <v>11845</v>
      </c>
    </row>
    <row r="11847" spans="1:1" x14ac:dyDescent="0.25">
      <c r="A11847">
        <v>11846</v>
      </c>
    </row>
    <row r="11848" spans="1:1" x14ac:dyDescent="0.25">
      <c r="A11848">
        <v>11847</v>
      </c>
    </row>
    <row r="11849" spans="1:1" x14ac:dyDescent="0.25">
      <c r="A11849">
        <v>11848</v>
      </c>
    </row>
    <row r="11850" spans="1:1" x14ac:dyDescent="0.25">
      <c r="A11850">
        <v>11849</v>
      </c>
    </row>
    <row r="11851" spans="1:1" x14ac:dyDescent="0.25">
      <c r="A11851">
        <v>11850</v>
      </c>
    </row>
    <row r="11852" spans="1:1" x14ac:dyDescent="0.25">
      <c r="A11852">
        <v>11851</v>
      </c>
    </row>
    <row r="11853" spans="1:1" x14ac:dyDescent="0.25">
      <c r="A11853">
        <v>11852</v>
      </c>
    </row>
    <row r="11854" spans="1:1" x14ac:dyDescent="0.25">
      <c r="A11854">
        <v>11853</v>
      </c>
    </row>
    <row r="11855" spans="1:1" x14ac:dyDescent="0.25">
      <c r="A11855">
        <v>11854</v>
      </c>
    </row>
    <row r="11856" spans="1:1" x14ac:dyDescent="0.25">
      <c r="A11856">
        <v>11855</v>
      </c>
    </row>
    <row r="11857" spans="1:1" x14ac:dyDescent="0.25">
      <c r="A11857">
        <v>11856</v>
      </c>
    </row>
    <row r="11858" spans="1:1" x14ac:dyDescent="0.25">
      <c r="A11858">
        <v>11857</v>
      </c>
    </row>
    <row r="11859" spans="1:1" x14ac:dyDescent="0.25">
      <c r="A11859">
        <v>11858</v>
      </c>
    </row>
    <row r="11860" spans="1:1" x14ac:dyDescent="0.25">
      <c r="A11860">
        <v>11859</v>
      </c>
    </row>
    <row r="11861" spans="1:1" x14ac:dyDescent="0.25">
      <c r="A11861">
        <v>11860</v>
      </c>
    </row>
    <row r="11862" spans="1:1" x14ac:dyDescent="0.25">
      <c r="A11862">
        <v>11861</v>
      </c>
    </row>
    <row r="11863" spans="1:1" x14ac:dyDescent="0.25">
      <c r="A11863">
        <v>11862</v>
      </c>
    </row>
    <row r="11864" spans="1:1" x14ac:dyDescent="0.25">
      <c r="A11864">
        <v>11863</v>
      </c>
    </row>
    <row r="11865" spans="1:1" x14ac:dyDescent="0.25">
      <c r="A11865">
        <v>11864</v>
      </c>
    </row>
    <row r="11866" spans="1:1" x14ac:dyDescent="0.25">
      <c r="A11866">
        <v>11865</v>
      </c>
    </row>
    <row r="11867" spans="1:1" x14ac:dyDescent="0.25">
      <c r="A11867">
        <v>11866</v>
      </c>
    </row>
    <row r="11868" spans="1:1" x14ac:dyDescent="0.25">
      <c r="A11868">
        <v>11867</v>
      </c>
    </row>
    <row r="11869" spans="1:1" x14ac:dyDescent="0.25">
      <c r="A11869">
        <v>11868</v>
      </c>
    </row>
    <row r="11870" spans="1:1" x14ac:dyDescent="0.25">
      <c r="A11870">
        <v>11869</v>
      </c>
    </row>
    <row r="11871" spans="1:1" x14ac:dyDescent="0.25">
      <c r="A11871">
        <v>11870</v>
      </c>
    </row>
    <row r="11872" spans="1:1" x14ac:dyDescent="0.25">
      <c r="A11872">
        <v>11871</v>
      </c>
    </row>
    <row r="11873" spans="1:1" x14ac:dyDescent="0.25">
      <c r="A11873">
        <v>11872</v>
      </c>
    </row>
    <row r="11874" spans="1:1" x14ac:dyDescent="0.25">
      <c r="A11874">
        <v>11873</v>
      </c>
    </row>
    <row r="11875" spans="1:1" x14ac:dyDescent="0.25">
      <c r="A11875">
        <v>11874</v>
      </c>
    </row>
    <row r="11876" spans="1:1" x14ac:dyDescent="0.25">
      <c r="A11876">
        <v>11875</v>
      </c>
    </row>
    <row r="11877" spans="1:1" x14ac:dyDescent="0.25">
      <c r="A11877">
        <v>11876</v>
      </c>
    </row>
    <row r="11878" spans="1:1" x14ac:dyDescent="0.25">
      <c r="A11878">
        <v>11877</v>
      </c>
    </row>
    <row r="11879" spans="1:1" x14ac:dyDescent="0.25">
      <c r="A11879">
        <v>11878</v>
      </c>
    </row>
    <row r="11880" spans="1:1" x14ac:dyDescent="0.25">
      <c r="A11880">
        <v>11879</v>
      </c>
    </row>
    <row r="11881" spans="1:1" x14ac:dyDescent="0.25">
      <c r="A11881">
        <v>11880</v>
      </c>
    </row>
    <row r="11882" spans="1:1" x14ac:dyDescent="0.25">
      <c r="A11882">
        <v>11881</v>
      </c>
    </row>
    <row r="11883" spans="1:1" x14ac:dyDescent="0.25">
      <c r="A11883">
        <v>11882</v>
      </c>
    </row>
    <row r="11884" spans="1:1" x14ac:dyDescent="0.25">
      <c r="A11884">
        <v>11883</v>
      </c>
    </row>
    <row r="11885" spans="1:1" x14ac:dyDescent="0.25">
      <c r="A11885">
        <v>11884</v>
      </c>
    </row>
    <row r="11886" spans="1:1" x14ac:dyDescent="0.25">
      <c r="A11886">
        <v>11885</v>
      </c>
    </row>
    <row r="11887" spans="1:1" x14ac:dyDescent="0.25">
      <c r="A11887">
        <v>11886</v>
      </c>
    </row>
    <row r="11888" spans="1:1" x14ac:dyDescent="0.25">
      <c r="A11888">
        <v>11887</v>
      </c>
    </row>
    <row r="11889" spans="1:1" x14ac:dyDescent="0.25">
      <c r="A11889">
        <v>11888</v>
      </c>
    </row>
    <row r="11890" spans="1:1" x14ac:dyDescent="0.25">
      <c r="A11890">
        <v>11889</v>
      </c>
    </row>
    <row r="11891" spans="1:1" x14ac:dyDescent="0.25">
      <c r="A11891">
        <v>11890</v>
      </c>
    </row>
    <row r="11892" spans="1:1" x14ac:dyDescent="0.25">
      <c r="A11892">
        <v>11891</v>
      </c>
    </row>
    <row r="11893" spans="1:1" x14ac:dyDescent="0.25">
      <c r="A11893">
        <v>11892</v>
      </c>
    </row>
    <row r="11894" spans="1:1" x14ac:dyDescent="0.25">
      <c r="A11894">
        <v>11893</v>
      </c>
    </row>
    <row r="11895" spans="1:1" x14ac:dyDescent="0.25">
      <c r="A11895">
        <v>11894</v>
      </c>
    </row>
    <row r="11896" spans="1:1" x14ac:dyDescent="0.25">
      <c r="A11896">
        <v>11895</v>
      </c>
    </row>
    <row r="11897" spans="1:1" x14ac:dyDescent="0.25">
      <c r="A11897">
        <v>11896</v>
      </c>
    </row>
    <row r="11898" spans="1:1" x14ac:dyDescent="0.25">
      <c r="A11898">
        <v>11897</v>
      </c>
    </row>
    <row r="11899" spans="1:1" x14ac:dyDescent="0.25">
      <c r="A11899">
        <v>11898</v>
      </c>
    </row>
    <row r="11900" spans="1:1" x14ac:dyDescent="0.25">
      <c r="A11900">
        <v>11899</v>
      </c>
    </row>
    <row r="11901" spans="1:1" x14ac:dyDescent="0.25">
      <c r="A11901">
        <v>11900</v>
      </c>
    </row>
    <row r="11902" spans="1:1" x14ac:dyDescent="0.25">
      <c r="A11902">
        <v>11901</v>
      </c>
    </row>
    <row r="11903" spans="1:1" x14ac:dyDescent="0.25">
      <c r="A11903">
        <v>11902</v>
      </c>
    </row>
    <row r="11904" spans="1:1" x14ac:dyDescent="0.25">
      <c r="A11904">
        <v>11903</v>
      </c>
    </row>
    <row r="11905" spans="1:1" x14ac:dyDescent="0.25">
      <c r="A11905">
        <v>11904</v>
      </c>
    </row>
    <row r="11906" spans="1:1" x14ac:dyDescent="0.25">
      <c r="A11906">
        <v>11905</v>
      </c>
    </row>
    <row r="11907" spans="1:1" x14ac:dyDescent="0.25">
      <c r="A11907">
        <v>11906</v>
      </c>
    </row>
    <row r="11908" spans="1:1" x14ac:dyDescent="0.25">
      <c r="A11908">
        <v>11907</v>
      </c>
    </row>
    <row r="11909" spans="1:1" x14ac:dyDescent="0.25">
      <c r="A11909">
        <v>11908</v>
      </c>
    </row>
    <row r="11910" spans="1:1" x14ac:dyDescent="0.25">
      <c r="A11910">
        <v>11909</v>
      </c>
    </row>
    <row r="11911" spans="1:1" x14ac:dyDescent="0.25">
      <c r="A11911">
        <v>11910</v>
      </c>
    </row>
    <row r="11912" spans="1:1" x14ac:dyDescent="0.25">
      <c r="A11912">
        <v>11911</v>
      </c>
    </row>
    <row r="11913" spans="1:1" x14ac:dyDescent="0.25">
      <c r="A11913">
        <v>11912</v>
      </c>
    </row>
    <row r="11914" spans="1:1" x14ac:dyDescent="0.25">
      <c r="A11914">
        <v>11913</v>
      </c>
    </row>
    <row r="11915" spans="1:1" x14ac:dyDescent="0.25">
      <c r="A11915">
        <v>11914</v>
      </c>
    </row>
    <row r="11916" spans="1:1" x14ac:dyDescent="0.25">
      <c r="A11916">
        <v>11915</v>
      </c>
    </row>
    <row r="11917" spans="1:1" x14ac:dyDescent="0.25">
      <c r="A11917">
        <v>11916</v>
      </c>
    </row>
    <row r="11918" spans="1:1" x14ac:dyDescent="0.25">
      <c r="A11918">
        <v>11917</v>
      </c>
    </row>
    <row r="11919" spans="1:1" x14ac:dyDescent="0.25">
      <c r="A11919">
        <v>11918</v>
      </c>
    </row>
    <row r="11920" spans="1:1" x14ac:dyDescent="0.25">
      <c r="A11920">
        <v>11919</v>
      </c>
    </row>
    <row r="11921" spans="1:1" x14ac:dyDescent="0.25">
      <c r="A11921">
        <v>11920</v>
      </c>
    </row>
    <row r="11922" spans="1:1" x14ac:dyDescent="0.25">
      <c r="A11922">
        <v>11921</v>
      </c>
    </row>
    <row r="11923" spans="1:1" x14ac:dyDescent="0.25">
      <c r="A11923">
        <v>11922</v>
      </c>
    </row>
    <row r="11924" spans="1:1" x14ac:dyDescent="0.25">
      <c r="A11924">
        <v>11923</v>
      </c>
    </row>
    <row r="11925" spans="1:1" x14ac:dyDescent="0.25">
      <c r="A11925">
        <v>11924</v>
      </c>
    </row>
    <row r="11926" spans="1:1" x14ac:dyDescent="0.25">
      <c r="A11926">
        <v>11925</v>
      </c>
    </row>
    <row r="11927" spans="1:1" x14ac:dyDescent="0.25">
      <c r="A11927">
        <v>11926</v>
      </c>
    </row>
    <row r="11928" spans="1:1" x14ac:dyDescent="0.25">
      <c r="A11928">
        <v>11927</v>
      </c>
    </row>
    <row r="11929" spans="1:1" x14ac:dyDescent="0.25">
      <c r="A11929">
        <v>11928</v>
      </c>
    </row>
    <row r="11930" spans="1:1" x14ac:dyDescent="0.25">
      <c r="A11930">
        <v>11929</v>
      </c>
    </row>
    <row r="11931" spans="1:1" x14ac:dyDescent="0.25">
      <c r="A11931">
        <v>11930</v>
      </c>
    </row>
    <row r="11932" spans="1:1" x14ac:dyDescent="0.25">
      <c r="A11932">
        <v>11931</v>
      </c>
    </row>
    <row r="11933" spans="1:1" x14ac:dyDescent="0.25">
      <c r="A11933">
        <v>11932</v>
      </c>
    </row>
    <row r="11934" spans="1:1" x14ac:dyDescent="0.25">
      <c r="A11934">
        <v>11933</v>
      </c>
    </row>
    <row r="11935" spans="1:1" x14ac:dyDescent="0.25">
      <c r="A11935">
        <v>11934</v>
      </c>
    </row>
    <row r="11936" spans="1:1" x14ac:dyDescent="0.25">
      <c r="A11936">
        <v>11935</v>
      </c>
    </row>
    <row r="11937" spans="1:1" x14ac:dyDescent="0.25">
      <c r="A11937">
        <v>11936</v>
      </c>
    </row>
    <row r="11938" spans="1:1" x14ac:dyDescent="0.25">
      <c r="A11938">
        <v>11937</v>
      </c>
    </row>
    <row r="11939" spans="1:1" x14ac:dyDescent="0.25">
      <c r="A11939">
        <v>11938</v>
      </c>
    </row>
    <row r="11940" spans="1:1" x14ac:dyDescent="0.25">
      <c r="A11940">
        <v>11939</v>
      </c>
    </row>
    <row r="11941" spans="1:1" x14ac:dyDescent="0.25">
      <c r="A11941">
        <v>11940</v>
      </c>
    </row>
    <row r="11942" spans="1:1" x14ac:dyDescent="0.25">
      <c r="A11942">
        <v>11941</v>
      </c>
    </row>
    <row r="11943" spans="1:1" x14ac:dyDescent="0.25">
      <c r="A11943">
        <v>11942</v>
      </c>
    </row>
    <row r="11944" spans="1:1" x14ac:dyDescent="0.25">
      <c r="A11944">
        <v>11943</v>
      </c>
    </row>
    <row r="11945" spans="1:1" x14ac:dyDescent="0.25">
      <c r="A11945">
        <v>11944</v>
      </c>
    </row>
    <row r="11946" spans="1:1" x14ac:dyDescent="0.25">
      <c r="A11946">
        <v>11945</v>
      </c>
    </row>
    <row r="11947" spans="1:1" x14ac:dyDescent="0.25">
      <c r="A11947">
        <v>11946</v>
      </c>
    </row>
    <row r="11948" spans="1:1" x14ac:dyDescent="0.25">
      <c r="A11948">
        <v>11947</v>
      </c>
    </row>
    <row r="11949" spans="1:1" x14ac:dyDescent="0.25">
      <c r="A11949">
        <v>11948</v>
      </c>
    </row>
    <row r="11950" spans="1:1" x14ac:dyDescent="0.25">
      <c r="A11950">
        <v>11949</v>
      </c>
    </row>
    <row r="11951" spans="1:1" x14ac:dyDescent="0.25">
      <c r="A11951">
        <v>11950</v>
      </c>
    </row>
    <row r="11952" spans="1:1" x14ac:dyDescent="0.25">
      <c r="A11952">
        <v>11951</v>
      </c>
    </row>
    <row r="11953" spans="1:1" x14ac:dyDescent="0.25">
      <c r="A11953">
        <v>11952</v>
      </c>
    </row>
    <row r="11954" spans="1:1" x14ac:dyDescent="0.25">
      <c r="A11954">
        <v>11953</v>
      </c>
    </row>
    <row r="11955" spans="1:1" x14ac:dyDescent="0.25">
      <c r="A11955">
        <v>11954</v>
      </c>
    </row>
    <row r="11956" spans="1:1" x14ac:dyDescent="0.25">
      <c r="A11956">
        <v>11955</v>
      </c>
    </row>
    <row r="11957" spans="1:1" x14ac:dyDescent="0.25">
      <c r="A11957">
        <v>11956</v>
      </c>
    </row>
    <row r="11958" spans="1:1" x14ac:dyDescent="0.25">
      <c r="A11958">
        <v>11957</v>
      </c>
    </row>
    <row r="11959" spans="1:1" x14ac:dyDescent="0.25">
      <c r="A11959">
        <v>11958</v>
      </c>
    </row>
    <row r="11960" spans="1:1" x14ac:dyDescent="0.25">
      <c r="A11960">
        <v>11959</v>
      </c>
    </row>
    <row r="11961" spans="1:1" x14ac:dyDescent="0.25">
      <c r="A11961">
        <v>11960</v>
      </c>
    </row>
    <row r="11962" spans="1:1" x14ac:dyDescent="0.25">
      <c r="A11962">
        <v>11961</v>
      </c>
    </row>
    <row r="11963" spans="1:1" x14ac:dyDescent="0.25">
      <c r="A11963">
        <v>11962</v>
      </c>
    </row>
    <row r="11964" spans="1:1" x14ac:dyDescent="0.25">
      <c r="A11964">
        <v>11963</v>
      </c>
    </row>
    <row r="11965" spans="1:1" x14ac:dyDescent="0.25">
      <c r="A11965">
        <v>11964</v>
      </c>
    </row>
    <row r="11966" spans="1:1" x14ac:dyDescent="0.25">
      <c r="A11966">
        <v>11965</v>
      </c>
    </row>
    <row r="11967" spans="1:1" x14ac:dyDescent="0.25">
      <c r="A11967">
        <v>11966</v>
      </c>
    </row>
    <row r="11968" spans="1:1" x14ac:dyDescent="0.25">
      <c r="A11968">
        <v>11967</v>
      </c>
    </row>
    <row r="11969" spans="1:1" x14ac:dyDescent="0.25">
      <c r="A11969">
        <v>11968</v>
      </c>
    </row>
    <row r="11970" spans="1:1" x14ac:dyDescent="0.25">
      <c r="A11970">
        <v>11969</v>
      </c>
    </row>
    <row r="11971" spans="1:1" x14ac:dyDescent="0.25">
      <c r="A11971">
        <v>11970</v>
      </c>
    </row>
    <row r="11972" spans="1:1" x14ac:dyDescent="0.25">
      <c r="A11972">
        <v>11971</v>
      </c>
    </row>
    <row r="11973" spans="1:1" x14ac:dyDescent="0.25">
      <c r="A11973">
        <v>11972</v>
      </c>
    </row>
    <row r="11974" spans="1:1" x14ac:dyDescent="0.25">
      <c r="A11974">
        <v>11973</v>
      </c>
    </row>
    <row r="11975" spans="1:1" x14ac:dyDescent="0.25">
      <c r="A11975">
        <v>11974</v>
      </c>
    </row>
    <row r="11976" spans="1:1" x14ac:dyDescent="0.25">
      <c r="A11976">
        <v>11975</v>
      </c>
    </row>
    <row r="11977" spans="1:1" x14ac:dyDescent="0.25">
      <c r="A11977">
        <v>11976</v>
      </c>
    </row>
    <row r="11978" spans="1:1" x14ac:dyDescent="0.25">
      <c r="A11978">
        <v>11977</v>
      </c>
    </row>
    <row r="11979" spans="1:1" x14ac:dyDescent="0.25">
      <c r="A11979">
        <v>11978</v>
      </c>
    </row>
    <row r="11980" spans="1:1" x14ac:dyDescent="0.25">
      <c r="A11980">
        <v>11979</v>
      </c>
    </row>
    <row r="11981" spans="1:1" x14ac:dyDescent="0.25">
      <c r="A11981">
        <v>11980</v>
      </c>
    </row>
    <row r="11982" spans="1:1" x14ac:dyDescent="0.25">
      <c r="A11982">
        <v>11981</v>
      </c>
    </row>
    <row r="11983" spans="1:1" x14ac:dyDescent="0.25">
      <c r="A11983">
        <v>11982</v>
      </c>
    </row>
    <row r="11984" spans="1:1" x14ac:dyDescent="0.25">
      <c r="A11984">
        <v>11983</v>
      </c>
    </row>
    <row r="11985" spans="1:1" x14ac:dyDescent="0.25">
      <c r="A11985">
        <v>11984</v>
      </c>
    </row>
    <row r="11986" spans="1:1" x14ac:dyDescent="0.25">
      <c r="A11986">
        <v>11985</v>
      </c>
    </row>
    <row r="11987" spans="1:1" x14ac:dyDescent="0.25">
      <c r="A11987">
        <v>11986</v>
      </c>
    </row>
    <row r="11988" spans="1:1" x14ac:dyDescent="0.25">
      <c r="A11988">
        <v>11987</v>
      </c>
    </row>
    <row r="11989" spans="1:1" x14ac:dyDescent="0.25">
      <c r="A11989">
        <v>11988</v>
      </c>
    </row>
    <row r="11990" spans="1:1" x14ac:dyDescent="0.25">
      <c r="A11990">
        <v>11989</v>
      </c>
    </row>
    <row r="11991" spans="1:1" x14ac:dyDescent="0.25">
      <c r="A11991">
        <v>11990</v>
      </c>
    </row>
    <row r="11992" spans="1:1" x14ac:dyDescent="0.25">
      <c r="A11992">
        <v>11991</v>
      </c>
    </row>
    <row r="11993" spans="1:1" x14ac:dyDescent="0.25">
      <c r="A11993">
        <v>11992</v>
      </c>
    </row>
    <row r="11994" spans="1:1" x14ac:dyDescent="0.25">
      <c r="A11994">
        <v>11993</v>
      </c>
    </row>
    <row r="11995" spans="1:1" x14ac:dyDescent="0.25">
      <c r="A11995">
        <v>11994</v>
      </c>
    </row>
    <row r="11996" spans="1:1" x14ac:dyDescent="0.25">
      <c r="A11996">
        <v>11995</v>
      </c>
    </row>
    <row r="11997" spans="1:1" x14ac:dyDescent="0.25">
      <c r="A11997">
        <v>11996</v>
      </c>
    </row>
    <row r="11998" spans="1:1" x14ac:dyDescent="0.25">
      <c r="A11998">
        <v>11997</v>
      </c>
    </row>
    <row r="11999" spans="1:1" x14ac:dyDescent="0.25">
      <c r="A11999">
        <v>11998</v>
      </c>
    </row>
    <row r="12000" spans="1:1" x14ac:dyDescent="0.25">
      <c r="A12000">
        <v>11999</v>
      </c>
    </row>
    <row r="12001" spans="1:1" x14ac:dyDescent="0.25">
      <c r="A12001">
        <v>12000</v>
      </c>
    </row>
    <row r="12002" spans="1:1" x14ac:dyDescent="0.25">
      <c r="A12002">
        <v>12001</v>
      </c>
    </row>
    <row r="12003" spans="1:1" x14ac:dyDescent="0.25">
      <c r="A12003">
        <v>12002</v>
      </c>
    </row>
    <row r="12004" spans="1:1" x14ac:dyDescent="0.25">
      <c r="A12004">
        <v>12003</v>
      </c>
    </row>
    <row r="12005" spans="1:1" x14ac:dyDescent="0.25">
      <c r="A12005">
        <v>12004</v>
      </c>
    </row>
    <row r="12006" spans="1:1" x14ac:dyDescent="0.25">
      <c r="A12006">
        <v>12005</v>
      </c>
    </row>
    <row r="12007" spans="1:1" x14ac:dyDescent="0.25">
      <c r="A12007">
        <v>12006</v>
      </c>
    </row>
    <row r="12008" spans="1:1" x14ac:dyDescent="0.25">
      <c r="A12008">
        <v>12007</v>
      </c>
    </row>
    <row r="12009" spans="1:1" x14ac:dyDescent="0.25">
      <c r="A12009">
        <v>12008</v>
      </c>
    </row>
    <row r="12010" spans="1:1" x14ac:dyDescent="0.25">
      <c r="A12010">
        <v>12009</v>
      </c>
    </row>
    <row r="12011" spans="1:1" x14ac:dyDescent="0.25">
      <c r="A12011">
        <v>12010</v>
      </c>
    </row>
    <row r="12012" spans="1:1" x14ac:dyDescent="0.25">
      <c r="A12012">
        <v>12011</v>
      </c>
    </row>
    <row r="12013" spans="1:1" x14ac:dyDescent="0.25">
      <c r="A12013">
        <v>12012</v>
      </c>
    </row>
    <row r="12014" spans="1:1" x14ac:dyDescent="0.25">
      <c r="A12014">
        <v>12013</v>
      </c>
    </row>
    <row r="12015" spans="1:1" x14ac:dyDescent="0.25">
      <c r="A12015">
        <v>12014</v>
      </c>
    </row>
    <row r="12016" spans="1:1" x14ac:dyDescent="0.25">
      <c r="A12016">
        <v>12015</v>
      </c>
    </row>
    <row r="12017" spans="1:1" x14ac:dyDescent="0.25">
      <c r="A12017">
        <v>12016</v>
      </c>
    </row>
    <row r="12018" spans="1:1" x14ac:dyDescent="0.25">
      <c r="A12018">
        <v>12017</v>
      </c>
    </row>
    <row r="12019" spans="1:1" x14ac:dyDescent="0.25">
      <c r="A12019">
        <v>12018</v>
      </c>
    </row>
    <row r="12020" spans="1:1" x14ac:dyDescent="0.25">
      <c r="A12020">
        <v>12019</v>
      </c>
    </row>
    <row r="12021" spans="1:1" x14ac:dyDescent="0.25">
      <c r="A12021">
        <v>12020</v>
      </c>
    </row>
    <row r="12022" spans="1:1" x14ac:dyDescent="0.25">
      <c r="A12022">
        <v>12021</v>
      </c>
    </row>
    <row r="12023" spans="1:1" x14ac:dyDescent="0.25">
      <c r="A12023">
        <v>12022</v>
      </c>
    </row>
    <row r="12024" spans="1:1" x14ac:dyDescent="0.25">
      <c r="A12024">
        <v>12023</v>
      </c>
    </row>
    <row r="12025" spans="1:1" x14ac:dyDescent="0.25">
      <c r="A12025">
        <v>12024</v>
      </c>
    </row>
    <row r="12026" spans="1:1" x14ac:dyDescent="0.25">
      <c r="A12026">
        <v>12025</v>
      </c>
    </row>
    <row r="12027" spans="1:1" x14ac:dyDescent="0.25">
      <c r="A12027">
        <v>12026</v>
      </c>
    </row>
    <row r="12028" spans="1:1" x14ac:dyDescent="0.25">
      <c r="A12028">
        <v>12027</v>
      </c>
    </row>
    <row r="12029" spans="1:1" x14ac:dyDescent="0.25">
      <c r="A12029">
        <v>12028</v>
      </c>
    </row>
    <row r="12030" spans="1:1" x14ac:dyDescent="0.25">
      <c r="A12030">
        <v>12029</v>
      </c>
    </row>
    <row r="12031" spans="1:1" x14ac:dyDescent="0.25">
      <c r="A12031">
        <v>12030</v>
      </c>
    </row>
    <row r="12032" spans="1:1" x14ac:dyDescent="0.25">
      <c r="A12032">
        <v>12031</v>
      </c>
    </row>
    <row r="12033" spans="1:1" x14ac:dyDescent="0.25">
      <c r="A12033">
        <v>12032</v>
      </c>
    </row>
    <row r="12034" spans="1:1" x14ac:dyDescent="0.25">
      <c r="A12034">
        <v>12033</v>
      </c>
    </row>
    <row r="12035" spans="1:1" x14ac:dyDescent="0.25">
      <c r="A12035">
        <v>12034</v>
      </c>
    </row>
    <row r="12036" spans="1:1" x14ac:dyDescent="0.25">
      <c r="A12036">
        <v>12035</v>
      </c>
    </row>
    <row r="12037" spans="1:1" x14ac:dyDescent="0.25">
      <c r="A12037">
        <v>12036</v>
      </c>
    </row>
    <row r="12038" spans="1:1" x14ac:dyDescent="0.25">
      <c r="A12038">
        <v>12037</v>
      </c>
    </row>
    <row r="12039" spans="1:1" x14ac:dyDescent="0.25">
      <c r="A12039">
        <v>12038</v>
      </c>
    </row>
    <row r="12040" spans="1:1" x14ac:dyDescent="0.25">
      <c r="A12040">
        <v>12039</v>
      </c>
    </row>
    <row r="12041" spans="1:1" x14ac:dyDescent="0.25">
      <c r="A12041">
        <v>12040</v>
      </c>
    </row>
    <row r="12042" spans="1:1" x14ac:dyDescent="0.25">
      <c r="A12042">
        <v>12041</v>
      </c>
    </row>
    <row r="12043" spans="1:1" x14ac:dyDescent="0.25">
      <c r="A12043">
        <v>12042</v>
      </c>
    </row>
    <row r="12044" spans="1:1" x14ac:dyDescent="0.25">
      <c r="A12044">
        <v>12043</v>
      </c>
    </row>
    <row r="12045" spans="1:1" x14ac:dyDescent="0.25">
      <c r="A12045">
        <v>12044</v>
      </c>
    </row>
    <row r="12046" spans="1:1" x14ac:dyDescent="0.25">
      <c r="A12046">
        <v>12045</v>
      </c>
    </row>
    <row r="12047" spans="1:1" x14ac:dyDescent="0.25">
      <c r="A12047">
        <v>12046</v>
      </c>
    </row>
    <row r="12048" spans="1:1" x14ac:dyDescent="0.25">
      <c r="A12048">
        <v>12047</v>
      </c>
    </row>
    <row r="12049" spans="1:1" x14ac:dyDescent="0.25">
      <c r="A12049">
        <v>12048</v>
      </c>
    </row>
    <row r="12050" spans="1:1" x14ac:dyDescent="0.25">
      <c r="A12050">
        <v>12049</v>
      </c>
    </row>
    <row r="12051" spans="1:1" x14ac:dyDescent="0.25">
      <c r="A12051">
        <v>12050</v>
      </c>
    </row>
    <row r="12052" spans="1:1" x14ac:dyDescent="0.25">
      <c r="A12052">
        <v>12051</v>
      </c>
    </row>
    <row r="12053" spans="1:1" x14ac:dyDescent="0.25">
      <c r="A12053">
        <v>12052</v>
      </c>
    </row>
    <row r="12054" spans="1:1" x14ac:dyDescent="0.25">
      <c r="A12054">
        <v>12053</v>
      </c>
    </row>
    <row r="12055" spans="1:1" x14ac:dyDescent="0.25">
      <c r="A12055">
        <v>12054</v>
      </c>
    </row>
    <row r="12056" spans="1:1" x14ac:dyDescent="0.25">
      <c r="A12056">
        <v>12055</v>
      </c>
    </row>
    <row r="12057" spans="1:1" x14ac:dyDescent="0.25">
      <c r="A12057">
        <v>12056</v>
      </c>
    </row>
    <row r="12058" spans="1:1" x14ac:dyDescent="0.25">
      <c r="A12058">
        <v>12057</v>
      </c>
    </row>
    <row r="12059" spans="1:1" x14ac:dyDescent="0.25">
      <c r="A12059">
        <v>12058</v>
      </c>
    </row>
    <row r="12060" spans="1:1" x14ac:dyDescent="0.25">
      <c r="A12060">
        <v>12059</v>
      </c>
    </row>
    <row r="12061" spans="1:1" x14ac:dyDescent="0.25">
      <c r="A12061">
        <v>12060</v>
      </c>
    </row>
    <row r="12062" spans="1:1" x14ac:dyDescent="0.25">
      <c r="A12062">
        <v>12061</v>
      </c>
    </row>
    <row r="12063" spans="1:1" x14ac:dyDescent="0.25">
      <c r="A12063">
        <v>12062</v>
      </c>
    </row>
    <row r="12064" spans="1:1" x14ac:dyDescent="0.25">
      <c r="A12064">
        <v>12063</v>
      </c>
    </row>
    <row r="12065" spans="1:1" x14ac:dyDescent="0.25">
      <c r="A12065">
        <v>12064</v>
      </c>
    </row>
    <row r="12066" spans="1:1" x14ac:dyDescent="0.25">
      <c r="A12066">
        <v>12065</v>
      </c>
    </row>
    <row r="12067" spans="1:1" x14ac:dyDescent="0.25">
      <c r="A12067">
        <v>12066</v>
      </c>
    </row>
    <row r="12068" spans="1:1" x14ac:dyDescent="0.25">
      <c r="A12068">
        <v>12067</v>
      </c>
    </row>
    <row r="12069" spans="1:1" x14ac:dyDescent="0.25">
      <c r="A12069">
        <v>12068</v>
      </c>
    </row>
    <row r="12070" spans="1:1" x14ac:dyDescent="0.25">
      <c r="A12070">
        <v>12069</v>
      </c>
    </row>
    <row r="12071" spans="1:1" x14ac:dyDescent="0.25">
      <c r="A12071">
        <v>12070</v>
      </c>
    </row>
    <row r="12072" spans="1:1" x14ac:dyDescent="0.25">
      <c r="A12072">
        <v>12071</v>
      </c>
    </row>
    <row r="12073" spans="1:1" x14ac:dyDescent="0.25">
      <c r="A12073">
        <v>12072</v>
      </c>
    </row>
    <row r="12074" spans="1:1" x14ac:dyDescent="0.25">
      <c r="A12074">
        <v>12073</v>
      </c>
    </row>
    <row r="12075" spans="1:1" x14ac:dyDescent="0.25">
      <c r="A12075">
        <v>12074</v>
      </c>
    </row>
    <row r="12076" spans="1:1" x14ac:dyDescent="0.25">
      <c r="A12076">
        <v>12075</v>
      </c>
    </row>
    <row r="12077" spans="1:1" x14ac:dyDescent="0.25">
      <c r="A12077">
        <v>12076</v>
      </c>
    </row>
    <row r="12078" spans="1:1" x14ac:dyDescent="0.25">
      <c r="A12078">
        <v>12077</v>
      </c>
    </row>
    <row r="12079" spans="1:1" x14ac:dyDescent="0.25">
      <c r="A12079">
        <v>12078</v>
      </c>
    </row>
    <row r="12080" spans="1:1" x14ac:dyDescent="0.25">
      <c r="A12080">
        <v>12079</v>
      </c>
    </row>
    <row r="12081" spans="1:1" x14ac:dyDescent="0.25">
      <c r="A12081">
        <v>12080</v>
      </c>
    </row>
    <row r="12082" spans="1:1" x14ac:dyDescent="0.25">
      <c r="A12082">
        <v>12081</v>
      </c>
    </row>
    <row r="12083" spans="1:1" x14ac:dyDescent="0.25">
      <c r="A12083">
        <v>12082</v>
      </c>
    </row>
    <row r="12084" spans="1:1" x14ac:dyDescent="0.25">
      <c r="A12084">
        <v>12083</v>
      </c>
    </row>
    <row r="12085" spans="1:1" x14ac:dyDescent="0.25">
      <c r="A12085">
        <v>12084</v>
      </c>
    </row>
    <row r="12086" spans="1:1" x14ac:dyDescent="0.25">
      <c r="A12086">
        <v>12085</v>
      </c>
    </row>
    <row r="12087" spans="1:1" x14ac:dyDescent="0.25">
      <c r="A12087">
        <v>12086</v>
      </c>
    </row>
    <row r="12088" spans="1:1" x14ac:dyDescent="0.25">
      <c r="A12088">
        <v>12087</v>
      </c>
    </row>
    <row r="12089" spans="1:1" x14ac:dyDescent="0.25">
      <c r="A12089">
        <v>12088</v>
      </c>
    </row>
    <row r="12090" spans="1:1" x14ac:dyDescent="0.25">
      <c r="A12090">
        <v>12089</v>
      </c>
    </row>
    <row r="12091" spans="1:1" x14ac:dyDescent="0.25">
      <c r="A12091">
        <v>12090</v>
      </c>
    </row>
    <row r="12092" spans="1:1" x14ac:dyDescent="0.25">
      <c r="A12092">
        <v>12091</v>
      </c>
    </row>
    <row r="12093" spans="1:1" x14ac:dyDescent="0.25">
      <c r="A12093">
        <v>12092</v>
      </c>
    </row>
    <row r="12094" spans="1:1" x14ac:dyDescent="0.25">
      <c r="A12094">
        <v>12093</v>
      </c>
    </row>
    <row r="12095" spans="1:1" x14ac:dyDescent="0.25">
      <c r="A12095">
        <v>12094</v>
      </c>
    </row>
    <row r="12096" spans="1:1" x14ac:dyDescent="0.25">
      <c r="A12096">
        <v>12095</v>
      </c>
    </row>
    <row r="12097" spans="1:1" x14ac:dyDescent="0.25">
      <c r="A12097">
        <v>12096</v>
      </c>
    </row>
    <row r="12098" spans="1:1" x14ac:dyDescent="0.25">
      <c r="A12098">
        <v>12097</v>
      </c>
    </row>
    <row r="12099" spans="1:1" x14ac:dyDescent="0.25">
      <c r="A12099">
        <v>12098</v>
      </c>
    </row>
    <row r="12100" spans="1:1" x14ac:dyDescent="0.25">
      <c r="A12100">
        <v>12099</v>
      </c>
    </row>
    <row r="12101" spans="1:1" x14ac:dyDescent="0.25">
      <c r="A12101">
        <v>12100</v>
      </c>
    </row>
    <row r="12102" spans="1:1" x14ac:dyDescent="0.25">
      <c r="A12102">
        <v>12101</v>
      </c>
    </row>
    <row r="12103" spans="1:1" x14ac:dyDescent="0.25">
      <c r="A12103">
        <v>12102</v>
      </c>
    </row>
    <row r="12104" spans="1:1" x14ac:dyDescent="0.25">
      <c r="A12104">
        <v>12103</v>
      </c>
    </row>
    <row r="12105" spans="1:1" x14ac:dyDescent="0.25">
      <c r="A12105">
        <v>12104</v>
      </c>
    </row>
    <row r="12106" spans="1:1" x14ac:dyDescent="0.25">
      <c r="A12106">
        <v>12105</v>
      </c>
    </row>
    <row r="12107" spans="1:1" x14ac:dyDescent="0.25">
      <c r="A12107">
        <v>12106</v>
      </c>
    </row>
    <row r="12108" spans="1:1" x14ac:dyDescent="0.25">
      <c r="A12108">
        <v>12107</v>
      </c>
    </row>
    <row r="12109" spans="1:1" x14ac:dyDescent="0.25">
      <c r="A12109">
        <v>12108</v>
      </c>
    </row>
    <row r="12110" spans="1:1" x14ac:dyDescent="0.25">
      <c r="A12110">
        <v>12109</v>
      </c>
    </row>
    <row r="12111" spans="1:1" x14ac:dyDescent="0.25">
      <c r="A12111">
        <v>12110</v>
      </c>
    </row>
    <row r="12112" spans="1:1" x14ac:dyDescent="0.25">
      <c r="A12112">
        <v>12111</v>
      </c>
    </row>
    <row r="12113" spans="1:1" x14ac:dyDescent="0.25">
      <c r="A12113">
        <v>12112</v>
      </c>
    </row>
    <row r="12114" spans="1:1" x14ac:dyDescent="0.25">
      <c r="A12114">
        <v>12113</v>
      </c>
    </row>
    <row r="12115" spans="1:1" x14ac:dyDescent="0.25">
      <c r="A12115">
        <v>12114</v>
      </c>
    </row>
    <row r="12116" spans="1:1" x14ac:dyDescent="0.25">
      <c r="A12116">
        <v>12115</v>
      </c>
    </row>
    <row r="12117" spans="1:1" x14ac:dyDescent="0.25">
      <c r="A12117">
        <v>12116</v>
      </c>
    </row>
    <row r="12118" spans="1:1" x14ac:dyDescent="0.25">
      <c r="A12118">
        <v>12117</v>
      </c>
    </row>
    <row r="12119" spans="1:1" x14ac:dyDescent="0.25">
      <c r="A12119">
        <v>12118</v>
      </c>
    </row>
    <row r="12120" spans="1:1" x14ac:dyDescent="0.25">
      <c r="A12120">
        <v>12119</v>
      </c>
    </row>
    <row r="12121" spans="1:1" x14ac:dyDescent="0.25">
      <c r="A12121">
        <v>12120</v>
      </c>
    </row>
    <row r="12122" spans="1:1" x14ac:dyDescent="0.25">
      <c r="A12122">
        <v>12121</v>
      </c>
    </row>
    <row r="12123" spans="1:1" x14ac:dyDescent="0.25">
      <c r="A12123">
        <v>12122</v>
      </c>
    </row>
    <row r="12124" spans="1:1" x14ac:dyDescent="0.25">
      <c r="A12124">
        <v>12123</v>
      </c>
    </row>
    <row r="12125" spans="1:1" x14ac:dyDescent="0.25">
      <c r="A12125">
        <v>12124</v>
      </c>
    </row>
    <row r="12126" spans="1:1" x14ac:dyDescent="0.25">
      <c r="A12126">
        <v>12125</v>
      </c>
    </row>
    <row r="12127" spans="1:1" x14ac:dyDescent="0.25">
      <c r="A12127">
        <v>12126</v>
      </c>
    </row>
    <row r="12128" spans="1:1" x14ac:dyDescent="0.25">
      <c r="A12128">
        <v>12127</v>
      </c>
    </row>
    <row r="12129" spans="1:1" x14ac:dyDescent="0.25">
      <c r="A12129">
        <v>12128</v>
      </c>
    </row>
    <row r="12130" spans="1:1" x14ac:dyDescent="0.25">
      <c r="A12130">
        <v>12129</v>
      </c>
    </row>
    <row r="12131" spans="1:1" x14ac:dyDescent="0.25">
      <c r="A12131">
        <v>12130</v>
      </c>
    </row>
    <row r="12132" spans="1:1" x14ac:dyDescent="0.25">
      <c r="A12132">
        <v>12131</v>
      </c>
    </row>
    <row r="12133" spans="1:1" x14ac:dyDescent="0.25">
      <c r="A12133">
        <v>12132</v>
      </c>
    </row>
    <row r="12134" spans="1:1" x14ac:dyDescent="0.25">
      <c r="A12134">
        <v>12133</v>
      </c>
    </row>
    <row r="12135" spans="1:1" x14ac:dyDescent="0.25">
      <c r="A12135">
        <v>12134</v>
      </c>
    </row>
    <row r="12136" spans="1:1" x14ac:dyDescent="0.25">
      <c r="A12136">
        <v>12135</v>
      </c>
    </row>
    <row r="12137" spans="1:1" x14ac:dyDescent="0.25">
      <c r="A12137">
        <v>12136</v>
      </c>
    </row>
    <row r="12138" spans="1:1" x14ac:dyDescent="0.25">
      <c r="A12138">
        <v>12137</v>
      </c>
    </row>
    <row r="12139" spans="1:1" x14ac:dyDescent="0.25">
      <c r="A12139">
        <v>12138</v>
      </c>
    </row>
    <row r="12140" spans="1:1" x14ac:dyDescent="0.25">
      <c r="A12140">
        <v>12139</v>
      </c>
    </row>
    <row r="12141" spans="1:1" x14ac:dyDescent="0.25">
      <c r="A12141">
        <v>12140</v>
      </c>
    </row>
    <row r="12142" spans="1:1" x14ac:dyDescent="0.25">
      <c r="A12142">
        <v>12141</v>
      </c>
    </row>
    <row r="12143" spans="1:1" x14ac:dyDescent="0.25">
      <c r="A12143">
        <v>12142</v>
      </c>
    </row>
    <row r="12144" spans="1:1" x14ac:dyDescent="0.25">
      <c r="A12144">
        <v>12143</v>
      </c>
    </row>
    <row r="12145" spans="1:1" x14ac:dyDescent="0.25">
      <c r="A12145">
        <v>12144</v>
      </c>
    </row>
    <row r="12146" spans="1:1" x14ac:dyDescent="0.25">
      <c r="A12146">
        <v>12145</v>
      </c>
    </row>
    <row r="12147" spans="1:1" x14ac:dyDescent="0.25">
      <c r="A12147">
        <v>12146</v>
      </c>
    </row>
    <row r="12148" spans="1:1" x14ac:dyDescent="0.25">
      <c r="A12148">
        <v>12147</v>
      </c>
    </row>
    <row r="12149" spans="1:1" x14ac:dyDescent="0.25">
      <c r="A12149">
        <v>12148</v>
      </c>
    </row>
    <row r="12150" spans="1:1" x14ac:dyDescent="0.25">
      <c r="A12150">
        <v>12149</v>
      </c>
    </row>
    <row r="12151" spans="1:1" x14ac:dyDescent="0.25">
      <c r="A12151">
        <v>12150</v>
      </c>
    </row>
    <row r="12152" spans="1:1" x14ac:dyDescent="0.25">
      <c r="A12152">
        <v>12151</v>
      </c>
    </row>
    <row r="12153" spans="1:1" x14ac:dyDescent="0.25">
      <c r="A12153">
        <v>12152</v>
      </c>
    </row>
    <row r="12154" spans="1:1" x14ac:dyDescent="0.25">
      <c r="A12154">
        <v>12153</v>
      </c>
    </row>
    <row r="12155" spans="1:1" x14ac:dyDescent="0.25">
      <c r="A12155">
        <v>12154</v>
      </c>
    </row>
    <row r="12156" spans="1:1" x14ac:dyDescent="0.25">
      <c r="A12156">
        <v>12155</v>
      </c>
    </row>
    <row r="12157" spans="1:1" x14ac:dyDescent="0.25">
      <c r="A12157">
        <v>12156</v>
      </c>
    </row>
    <row r="12158" spans="1:1" x14ac:dyDescent="0.25">
      <c r="A12158">
        <v>12157</v>
      </c>
    </row>
    <row r="12159" spans="1:1" x14ac:dyDescent="0.25">
      <c r="A12159">
        <v>12158</v>
      </c>
    </row>
    <row r="12160" spans="1:1" x14ac:dyDescent="0.25">
      <c r="A12160">
        <v>12159</v>
      </c>
    </row>
    <row r="12161" spans="1:1" x14ac:dyDescent="0.25">
      <c r="A12161">
        <v>12160</v>
      </c>
    </row>
    <row r="12162" spans="1:1" x14ac:dyDescent="0.25">
      <c r="A12162">
        <v>12161</v>
      </c>
    </row>
    <row r="12163" spans="1:1" x14ac:dyDescent="0.25">
      <c r="A12163">
        <v>12162</v>
      </c>
    </row>
    <row r="12164" spans="1:1" x14ac:dyDescent="0.25">
      <c r="A12164">
        <v>12163</v>
      </c>
    </row>
    <row r="12165" spans="1:1" x14ac:dyDescent="0.25">
      <c r="A12165">
        <v>12164</v>
      </c>
    </row>
    <row r="12166" spans="1:1" x14ac:dyDescent="0.25">
      <c r="A12166">
        <v>12165</v>
      </c>
    </row>
    <row r="12167" spans="1:1" x14ac:dyDescent="0.25">
      <c r="A12167">
        <v>12166</v>
      </c>
    </row>
    <row r="12168" spans="1:1" x14ac:dyDescent="0.25">
      <c r="A12168">
        <v>12167</v>
      </c>
    </row>
    <row r="12169" spans="1:1" x14ac:dyDescent="0.25">
      <c r="A12169">
        <v>12168</v>
      </c>
    </row>
    <row r="12170" spans="1:1" x14ac:dyDescent="0.25">
      <c r="A12170">
        <v>12169</v>
      </c>
    </row>
    <row r="12171" spans="1:1" x14ac:dyDescent="0.25">
      <c r="A12171">
        <v>12170</v>
      </c>
    </row>
    <row r="12172" spans="1:1" x14ac:dyDescent="0.25">
      <c r="A12172">
        <v>12171</v>
      </c>
    </row>
    <row r="12173" spans="1:1" x14ac:dyDescent="0.25">
      <c r="A12173">
        <v>12172</v>
      </c>
    </row>
    <row r="12174" spans="1:1" x14ac:dyDescent="0.25">
      <c r="A12174">
        <v>12173</v>
      </c>
    </row>
    <row r="12175" spans="1:1" x14ac:dyDescent="0.25">
      <c r="A12175">
        <v>12174</v>
      </c>
    </row>
    <row r="12176" spans="1:1" x14ac:dyDescent="0.25">
      <c r="A12176">
        <v>12175</v>
      </c>
    </row>
    <row r="12177" spans="1:1" x14ac:dyDescent="0.25">
      <c r="A12177">
        <v>12176</v>
      </c>
    </row>
    <row r="12178" spans="1:1" x14ac:dyDescent="0.25">
      <c r="A12178">
        <v>12177</v>
      </c>
    </row>
    <row r="12179" spans="1:1" x14ac:dyDescent="0.25">
      <c r="A12179">
        <v>12178</v>
      </c>
    </row>
    <row r="12180" spans="1:1" x14ac:dyDescent="0.25">
      <c r="A12180">
        <v>12179</v>
      </c>
    </row>
    <row r="12181" spans="1:1" x14ac:dyDescent="0.25">
      <c r="A12181">
        <v>12180</v>
      </c>
    </row>
    <row r="12182" spans="1:1" x14ac:dyDescent="0.25">
      <c r="A12182">
        <v>12181</v>
      </c>
    </row>
    <row r="12183" spans="1:1" x14ac:dyDescent="0.25">
      <c r="A12183">
        <v>12182</v>
      </c>
    </row>
    <row r="12184" spans="1:1" x14ac:dyDescent="0.25">
      <c r="A12184">
        <v>12183</v>
      </c>
    </row>
    <row r="12185" spans="1:1" x14ac:dyDescent="0.25">
      <c r="A12185">
        <v>12184</v>
      </c>
    </row>
    <row r="12186" spans="1:1" x14ac:dyDescent="0.25">
      <c r="A12186">
        <v>12185</v>
      </c>
    </row>
    <row r="12187" spans="1:1" x14ac:dyDescent="0.25">
      <c r="A12187">
        <v>12186</v>
      </c>
    </row>
    <row r="12188" spans="1:1" x14ac:dyDescent="0.25">
      <c r="A12188">
        <v>12187</v>
      </c>
    </row>
    <row r="12189" spans="1:1" x14ac:dyDescent="0.25">
      <c r="A12189">
        <v>12188</v>
      </c>
    </row>
    <row r="12190" spans="1:1" x14ac:dyDescent="0.25">
      <c r="A12190">
        <v>12189</v>
      </c>
    </row>
    <row r="12191" spans="1:1" x14ac:dyDescent="0.25">
      <c r="A12191">
        <v>12190</v>
      </c>
    </row>
    <row r="12192" spans="1:1" x14ac:dyDescent="0.25">
      <c r="A12192">
        <v>12191</v>
      </c>
    </row>
    <row r="12193" spans="1:1" x14ac:dyDescent="0.25">
      <c r="A12193">
        <v>12192</v>
      </c>
    </row>
    <row r="12194" spans="1:1" x14ac:dyDescent="0.25">
      <c r="A12194">
        <v>12193</v>
      </c>
    </row>
    <row r="12195" spans="1:1" x14ac:dyDescent="0.25">
      <c r="A12195">
        <v>12194</v>
      </c>
    </row>
    <row r="12196" spans="1:1" x14ac:dyDescent="0.25">
      <c r="A12196">
        <v>12195</v>
      </c>
    </row>
    <row r="12197" spans="1:1" x14ac:dyDescent="0.25">
      <c r="A12197">
        <v>12196</v>
      </c>
    </row>
    <row r="12198" spans="1:1" x14ac:dyDescent="0.25">
      <c r="A12198">
        <v>12197</v>
      </c>
    </row>
    <row r="12199" spans="1:1" x14ac:dyDescent="0.25">
      <c r="A12199">
        <v>12198</v>
      </c>
    </row>
    <row r="12200" spans="1:1" x14ac:dyDescent="0.25">
      <c r="A12200">
        <v>12199</v>
      </c>
    </row>
    <row r="12201" spans="1:1" x14ac:dyDescent="0.25">
      <c r="A12201">
        <v>12200</v>
      </c>
    </row>
    <row r="12202" spans="1:1" x14ac:dyDescent="0.25">
      <c r="A12202">
        <v>12201</v>
      </c>
    </row>
    <row r="12203" spans="1:1" x14ac:dyDescent="0.25">
      <c r="A12203">
        <v>12202</v>
      </c>
    </row>
    <row r="12204" spans="1:1" x14ac:dyDescent="0.25">
      <c r="A12204">
        <v>12203</v>
      </c>
    </row>
    <row r="12205" spans="1:1" x14ac:dyDescent="0.25">
      <c r="A12205">
        <v>12204</v>
      </c>
    </row>
    <row r="12206" spans="1:1" x14ac:dyDescent="0.25">
      <c r="A12206">
        <v>12205</v>
      </c>
    </row>
    <row r="12207" spans="1:1" x14ac:dyDescent="0.25">
      <c r="A12207">
        <v>12206</v>
      </c>
    </row>
    <row r="12208" spans="1:1" x14ac:dyDescent="0.25">
      <c r="A12208">
        <v>12207</v>
      </c>
    </row>
    <row r="12209" spans="1:1" x14ac:dyDescent="0.25">
      <c r="A12209">
        <v>12208</v>
      </c>
    </row>
    <row r="12210" spans="1:1" x14ac:dyDescent="0.25">
      <c r="A12210">
        <v>12209</v>
      </c>
    </row>
    <row r="12211" spans="1:1" x14ac:dyDescent="0.25">
      <c r="A12211">
        <v>12210</v>
      </c>
    </row>
    <row r="12212" spans="1:1" x14ac:dyDescent="0.25">
      <c r="A12212">
        <v>12211</v>
      </c>
    </row>
    <row r="12213" spans="1:1" x14ac:dyDescent="0.25">
      <c r="A12213">
        <v>12212</v>
      </c>
    </row>
    <row r="12214" spans="1:1" x14ac:dyDescent="0.25">
      <c r="A12214">
        <v>12213</v>
      </c>
    </row>
    <row r="12215" spans="1:1" x14ac:dyDescent="0.25">
      <c r="A12215">
        <v>12214</v>
      </c>
    </row>
    <row r="12216" spans="1:1" x14ac:dyDescent="0.25">
      <c r="A12216">
        <v>12215</v>
      </c>
    </row>
    <row r="12217" spans="1:1" x14ac:dyDescent="0.25">
      <c r="A12217">
        <v>12216</v>
      </c>
    </row>
    <row r="12218" spans="1:1" x14ac:dyDescent="0.25">
      <c r="A12218">
        <v>12217</v>
      </c>
    </row>
    <row r="12219" spans="1:1" x14ac:dyDescent="0.25">
      <c r="A12219">
        <v>12218</v>
      </c>
    </row>
    <row r="12220" spans="1:1" x14ac:dyDescent="0.25">
      <c r="A12220">
        <v>12219</v>
      </c>
    </row>
    <row r="12221" spans="1:1" x14ac:dyDescent="0.25">
      <c r="A12221">
        <v>12220</v>
      </c>
    </row>
    <row r="12222" spans="1:1" x14ac:dyDescent="0.25">
      <c r="A12222">
        <v>12221</v>
      </c>
    </row>
    <row r="12223" spans="1:1" x14ac:dyDescent="0.25">
      <c r="A12223">
        <v>12222</v>
      </c>
    </row>
    <row r="12224" spans="1:1" x14ac:dyDescent="0.25">
      <c r="A12224">
        <v>12223</v>
      </c>
    </row>
    <row r="12225" spans="1:1" x14ac:dyDescent="0.25">
      <c r="A12225">
        <v>12224</v>
      </c>
    </row>
    <row r="12226" spans="1:1" x14ac:dyDescent="0.25">
      <c r="A12226">
        <v>12225</v>
      </c>
    </row>
    <row r="12227" spans="1:1" x14ac:dyDescent="0.25">
      <c r="A12227">
        <v>12226</v>
      </c>
    </row>
    <row r="12228" spans="1:1" x14ac:dyDescent="0.25">
      <c r="A12228">
        <v>12227</v>
      </c>
    </row>
    <row r="12229" spans="1:1" x14ac:dyDescent="0.25">
      <c r="A12229">
        <v>12228</v>
      </c>
    </row>
    <row r="12230" spans="1:1" x14ac:dyDescent="0.25">
      <c r="A12230">
        <v>12229</v>
      </c>
    </row>
    <row r="12231" spans="1:1" x14ac:dyDescent="0.25">
      <c r="A12231">
        <v>12230</v>
      </c>
    </row>
    <row r="12232" spans="1:1" x14ac:dyDescent="0.25">
      <c r="A12232">
        <v>12231</v>
      </c>
    </row>
    <row r="12233" spans="1:1" x14ac:dyDescent="0.25">
      <c r="A12233">
        <v>12232</v>
      </c>
    </row>
    <row r="12234" spans="1:1" x14ac:dyDescent="0.25">
      <c r="A12234">
        <v>12233</v>
      </c>
    </row>
    <row r="12235" spans="1:1" x14ac:dyDescent="0.25">
      <c r="A12235">
        <v>12234</v>
      </c>
    </row>
    <row r="12236" spans="1:1" x14ac:dyDescent="0.25">
      <c r="A12236">
        <v>12235</v>
      </c>
    </row>
    <row r="12237" spans="1:1" x14ac:dyDescent="0.25">
      <c r="A12237">
        <v>12236</v>
      </c>
    </row>
    <row r="12238" spans="1:1" x14ac:dyDescent="0.25">
      <c r="A12238">
        <v>12237</v>
      </c>
    </row>
    <row r="12239" spans="1:1" x14ac:dyDescent="0.25">
      <c r="A12239">
        <v>12238</v>
      </c>
    </row>
    <row r="12240" spans="1:1" x14ac:dyDescent="0.25">
      <c r="A12240">
        <v>12239</v>
      </c>
    </row>
    <row r="12241" spans="1:1" x14ac:dyDescent="0.25">
      <c r="A12241">
        <v>12240</v>
      </c>
    </row>
    <row r="12242" spans="1:1" x14ac:dyDescent="0.25">
      <c r="A12242">
        <v>12241</v>
      </c>
    </row>
    <row r="12243" spans="1:1" x14ac:dyDescent="0.25">
      <c r="A12243">
        <v>12242</v>
      </c>
    </row>
    <row r="12244" spans="1:1" x14ac:dyDescent="0.25">
      <c r="A12244">
        <v>12243</v>
      </c>
    </row>
    <row r="12245" spans="1:1" x14ac:dyDescent="0.25">
      <c r="A12245">
        <v>12244</v>
      </c>
    </row>
    <row r="12246" spans="1:1" x14ac:dyDescent="0.25">
      <c r="A12246">
        <v>12245</v>
      </c>
    </row>
    <row r="12247" spans="1:1" x14ac:dyDescent="0.25">
      <c r="A12247">
        <v>12246</v>
      </c>
    </row>
    <row r="12248" spans="1:1" x14ac:dyDescent="0.25">
      <c r="A12248">
        <v>12247</v>
      </c>
    </row>
    <row r="12249" spans="1:1" x14ac:dyDescent="0.25">
      <c r="A12249">
        <v>12248</v>
      </c>
    </row>
    <row r="12250" spans="1:1" x14ac:dyDescent="0.25">
      <c r="A12250">
        <v>12249</v>
      </c>
    </row>
    <row r="12251" spans="1:1" x14ac:dyDescent="0.25">
      <c r="A12251">
        <v>12250</v>
      </c>
    </row>
    <row r="12252" spans="1:1" x14ac:dyDescent="0.25">
      <c r="A12252">
        <v>12251</v>
      </c>
    </row>
    <row r="12253" spans="1:1" x14ac:dyDescent="0.25">
      <c r="A12253">
        <v>12252</v>
      </c>
    </row>
    <row r="12254" spans="1:1" x14ac:dyDescent="0.25">
      <c r="A12254">
        <v>12253</v>
      </c>
    </row>
    <row r="12255" spans="1:1" x14ac:dyDescent="0.25">
      <c r="A12255">
        <v>12254</v>
      </c>
    </row>
    <row r="12256" spans="1:1" x14ac:dyDescent="0.25">
      <c r="A12256">
        <v>12255</v>
      </c>
    </row>
    <row r="12257" spans="1:1" x14ac:dyDescent="0.25">
      <c r="A12257">
        <v>12256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1809"/>
  <sheetViews>
    <sheetView workbookViewId="0">
      <selection activeCell="FH1" sqref="FH1:FI2"/>
    </sheetView>
  </sheetViews>
  <sheetFormatPr defaultRowHeight="15" x14ac:dyDescent="0.25"/>
  <cols>
    <col min="1" max="1" width="6" bestFit="1" customWidth="1"/>
    <col min="2" max="5" width="2" bestFit="1" customWidth="1"/>
    <col min="6" max="6" width="9.7109375" bestFit="1" customWidth="1"/>
    <col min="11" max="12" width="12" bestFit="1" customWidth="1"/>
    <col min="14" max="15" width="12" bestFit="1" customWidth="1"/>
    <col min="16" max="16" width="8.85546875" bestFit="1" customWidth="1"/>
    <col min="17" max="27" width="12" bestFit="1" customWidth="1"/>
    <col min="28" max="28" width="11" bestFit="1" customWidth="1"/>
    <col min="30" max="30" width="12.5703125" bestFit="1" customWidth="1"/>
    <col min="31" max="42" width="12" bestFit="1" customWidth="1"/>
    <col min="44" max="44" width="10.7109375" bestFit="1" customWidth="1"/>
    <col min="45" max="46" width="12" bestFit="1" customWidth="1"/>
    <col min="47" max="47" width="2.85546875" bestFit="1" customWidth="1"/>
    <col min="48" max="49" width="12" bestFit="1" customWidth="1"/>
    <col min="50" max="50" width="3.28515625" bestFit="1" customWidth="1"/>
    <col min="51" max="52" width="12" bestFit="1" customWidth="1"/>
    <col min="53" max="53" width="3" bestFit="1" customWidth="1"/>
    <col min="54" max="55" width="12" bestFit="1" customWidth="1"/>
    <col min="57" max="57" width="8.42578125" bestFit="1" customWidth="1"/>
    <col min="58" max="59" width="12" bestFit="1" customWidth="1"/>
    <col min="60" max="60" width="2.85546875" bestFit="1" customWidth="1"/>
    <col min="61" max="62" width="12" bestFit="1" customWidth="1"/>
    <col min="63" max="63" width="3.28515625" bestFit="1" customWidth="1"/>
    <col min="64" max="65" width="12" bestFit="1" customWidth="1"/>
    <col min="66" max="66" width="3" bestFit="1" customWidth="1"/>
    <col min="67" max="68" width="12" bestFit="1" customWidth="1"/>
    <col min="69" max="69" width="4.85546875" bestFit="1" customWidth="1"/>
    <col min="70" max="73" width="12" bestFit="1" customWidth="1"/>
    <col min="74" max="74" width="13.85546875" bestFit="1" customWidth="1"/>
    <col min="75" max="75" width="13.5703125" bestFit="1" customWidth="1"/>
    <col min="76" max="76" width="14" bestFit="1" customWidth="1"/>
    <col min="77" max="77" width="13.7109375" bestFit="1" customWidth="1"/>
    <col min="78" max="78" width="9.85546875" bestFit="1" customWidth="1"/>
    <col min="79" max="79" width="12" bestFit="1" customWidth="1"/>
    <col min="80" max="80" width="12.140625" bestFit="1" customWidth="1"/>
    <col min="81" max="81" width="12" bestFit="1" customWidth="1"/>
    <col min="82" max="82" width="9.5703125" bestFit="1" customWidth="1"/>
    <col min="83" max="85" width="12" bestFit="1" customWidth="1"/>
    <col min="86" max="86" width="10" bestFit="1" customWidth="1"/>
    <col min="87" max="89" width="12" bestFit="1" customWidth="1"/>
    <col min="90" max="90" width="9.7109375" bestFit="1" customWidth="1"/>
    <col min="91" max="93" width="12" bestFit="1" customWidth="1"/>
    <col min="94" max="94" width="9" bestFit="1" customWidth="1"/>
    <col min="95" max="97" width="12" bestFit="1" customWidth="1"/>
    <col min="98" max="98" width="8.7109375" bestFit="1" customWidth="1"/>
    <col min="99" max="101" width="12" bestFit="1" customWidth="1"/>
    <col min="103" max="105" width="12" bestFit="1" customWidth="1"/>
    <col min="106" max="106" width="8.85546875" bestFit="1" customWidth="1"/>
    <col min="107" max="109" width="12" bestFit="1" customWidth="1"/>
    <col min="111" max="111" width="9.28515625" bestFit="1" customWidth="1"/>
    <col min="112" max="114" width="12" bestFit="1" customWidth="1"/>
    <col min="115" max="115" width="9" bestFit="1" customWidth="1"/>
    <col min="116" max="118" width="12" bestFit="1" customWidth="1"/>
    <col min="119" max="119" width="9.42578125" bestFit="1" customWidth="1"/>
    <col min="120" max="122" width="12" bestFit="1" customWidth="1"/>
    <col min="124" max="126" width="12" bestFit="1" customWidth="1"/>
    <col min="127" max="127" width="8.42578125" bestFit="1" customWidth="1"/>
    <col min="128" max="130" width="12" bestFit="1" customWidth="1"/>
    <col min="131" max="131" width="8.140625" bestFit="1" customWidth="1"/>
    <col min="132" max="134" width="12" bestFit="1" customWidth="1"/>
    <col min="135" max="135" width="8.5703125" bestFit="1" customWidth="1"/>
    <col min="136" max="138" width="12" bestFit="1" customWidth="1"/>
    <col min="139" max="139" width="8.28515625" bestFit="1" customWidth="1"/>
    <col min="140" max="142" width="12" bestFit="1" customWidth="1"/>
    <col min="143" max="143" width="12.28515625" bestFit="1" customWidth="1"/>
    <col min="144" max="144" width="7.42578125" bestFit="1" customWidth="1"/>
    <col min="145" max="145" width="12" bestFit="1" customWidth="1"/>
    <col min="146" max="146" width="11" bestFit="1" customWidth="1"/>
    <col min="147" max="147" width="4.85546875" bestFit="1" customWidth="1"/>
    <col min="148" max="149" width="12" bestFit="1" customWidth="1"/>
    <col min="150" max="150" width="4.85546875" bestFit="1" customWidth="1"/>
    <col min="151" max="152" width="12" bestFit="1" customWidth="1"/>
    <col min="153" max="153" width="4.85546875" bestFit="1" customWidth="1"/>
    <col min="154" max="155" width="12" bestFit="1" customWidth="1"/>
    <col min="156" max="156" width="7.42578125" bestFit="1" customWidth="1"/>
    <col min="157" max="157" width="12" bestFit="1" customWidth="1"/>
    <col min="159" max="159" width="12.42578125" bestFit="1" customWidth="1"/>
    <col min="160" max="160" width="12" bestFit="1" customWidth="1"/>
    <col min="161" max="161" width="9.5703125" bestFit="1" customWidth="1"/>
    <col min="162" max="162" width="12" bestFit="1" customWidth="1"/>
    <col min="164" max="164" width="12.42578125" bestFit="1" customWidth="1"/>
    <col min="165" max="165" width="12.140625" bestFit="1" customWidth="1"/>
  </cols>
  <sheetData>
    <row r="1" spans="1:165" x14ac:dyDescent="0.25">
      <c r="A1">
        <v>200</v>
      </c>
      <c r="F1" t="s">
        <v>9</v>
      </c>
      <c r="K1" t="s">
        <v>214</v>
      </c>
      <c r="L1" t="s">
        <v>213</v>
      </c>
      <c r="N1" t="s">
        <v>215</v>
      </c>
      <c r="O1" t="s">
        <v>216</v>
      </c>
      <c r="P1" t="s">
        <v>256</v>
      </c>
      <c r="Q1" t="s">
        <v>194</v>
      </c>
      <c r="R1" t="s">
        <v>195</v>
      </c>
      <c r="S1" t="s">
        <v>196</v>
      </c>
      <c r="T1" t="s">
        <v>197</v>
      </c>
      <c r="U1" t="s">
        <v>198</v>
      </c>
      <c r="V1" t="s">
        <v>199</v>
      </c>
      <c r="W1" t="s">
        <v>200</v>
      </c>
      <c r="X1" t="s">
        <v>201</v>
      </c>
      <c r="Y1" t="s">
        <v>202</v>
      </c>
      <c r="Z1" t="s">
        <v>203</v>
      </c>
      <c r="AA1" t="s">
        <v>204</v>
      </c>
      <c r="AB1" t="s">
        <v>205</v>
      </c>
      <c r="AD1" t="s">
        <v>258</v>
      </c>
      <c r="AE1" t="s">
        <v>259</v>
      </c>
      <c r="AF1" t="s">
        <v>260</v>
      </c>
      <c r="AG1" t="s">
        <v>261</v>
      </c>
      <c r="AH1" t="s">
        <v>262</v>
      </c>
      <c r="AI1" t="s">
        <v>263</v>
      </c>
      <c r="AJ1" t="s">
        <v>264</v>
      </c>
      <c r="AK1" t="s">
        <v>265</v>
      </c>
      <c r="AL1" t="s">
        <v>266</v>
      </c>
      <c r="AM1" t="s">
        <v>267</v>
      </c>
      <c r="AN1" t="s">
        <v>268</v>
      </c>
      <c r="AO1" t="s">
        <v>269</v>
      </c>
      <c r="AP1" t="s">
        <v>270</v>
      </c>
      <c r="AS1" t="s">
        <v>121</v>
      </c>
      <c r="AT1" t="s">
        <v>122</v>
      </c>
      <c r="AV1" t="s">
        <v>123</v>
      </c>
      <c r="AW1" t="s">
        <v>124</v>
      </c>
      <c r="AY1" t="s">
        <v>125</v>
      </c>
      <c r="AZ1" t="s">
        <v>126</v>
      </c>
      <c r="BB1" t="s">
        <v>127</v>
      </c>
      <c r="BC1" t="s">
        <v>128</v>
      </c>
      <c r="BE1" t="s">
        <v>129</v>
      </c>
      <c r="BF1" t="s">
        <v>37</v>
      </c>
      <c r="BG1" t="s">
        <v>38</v>
      </c>
      <c r="BH1" t="s">
        <v>130</v>
      </c>
      <c r="BI1" t="s">
        <v>37</v>
      </c>
      <c r="BJ1" t="s">
        <v>38</v>
      </c>
      <c r="BK1" t="s">
        <v>131</v>
      </c>
      <c r="BL1" t="s">
        <v>37</v>
      </c>
      <c r="BM1" t="s">
        <v>38</v>
      </c>
      <c r="BN1" t="s">
        <v>132</v>
      </c>
      <c r="BO1" t="s">
        <v>37</v>
      </c>
      <c r="BP1" t="s">
        <v>38</v>
      </c>
      <c r="BR1" t="s">
        <v>33</v>
      </c>
      <c r="BS1" t="s">
        <v>34</v>
      </c>
      <c r="BT1" t="s">
        <v>35</v>
      </c>
      <c r="BU1" t="s">
        <v>36</v>
      </c>
      <c r="BV1" t="s">
        <v>135</v>
      </c>
      <c r="BW1" t="s">
        <v>136</v>
      </c>
      <c r="BX1" t="s">
        <v>137</v>
      </c>
      <c r="BY1" t="s">
        <v>138</v>
      </c>
      <c r="BZ1" t="s">
        <v>141</v>
      </c>
      <c r="CA1" t="s">
        <v>97</v>
      </c>
      <c r="CB1" t="s">
        <v>98</v>
      </c>
      <c r="CC1" t="s">
        <v>99</v>
      </c>
      <c r="CD1" t="s">
        <v>142</v>
      </c>
      <c r="CE1" t="s">
        <v>100</v>
      </c>
      <c r="CF1" t="s">
        <v>101</v>
      </c>
      <c r="CG1" t="s">
        <v>102</v>
      </c>
      <c r="CH1" t="s">
        <v>143</v>
      </c>
      <c r="CI1" t="s">
        <v>144</v>
      </c>
      <c r="CJ1" t="s">
        <v>104</v>
      </c>
      <c r="CK1" t="s">
        <v>105</v>
      </c>
      <c r="CL1" t="s">
        <v>145</v>
      </c>
      <c r="CM1" t="s">
        <v>106</v>
      </c>
      <c r="CN1" t="s">
        <v>107</v>
      </c>
      <c r="CO1" t="s">
        <v>108</v>
      </c>
      <c r="CP1" t="s">
        <v>146</v>
      </c>
      <c r="CQ1" t="s">
        <v>109</v>
      </c>
      <c r="CR1" t="s">
        <v>110</v>
      </c>
      <c r="CS1" t="s">
        <v>111</v>
      </c>
      <c r="CT1" t="s">
        <v>147</v>
      </c>
      <c r="CU1" t="s">
        <v>112</v>
      </c>
      <c r="CV1" t="s">
        <v>113</v>
      </c>
      <c r="CW1" t="s">
        <v>114</v>
      </c>
      <c r="CX1" t="s">
        <v>148</v>
      </c>
      <c r="CY1" t="s">
        <v>115</v>
      </c>
      <c r="CZ1" t="s">
        <v>116</v>
      </c>
      <c r="DA1" t="s">
        <v>117</v>
      </c>
      <c r="DB1" t="s">
        <v>149</v>
      </c>
      <c r="DC1" t="s">
        <v>118</v>
      </c>
      <c r="DD1" t="s">
        <v>119</v>
      </c>
      <c r="DE1" t="s">
        <v>120</v>
      </c>
      <c r="DG1" t="s">
        <v>150</v>
      </c>
      <c r="DH1" t="s">
        <v>151</v>
      </c>
      <c r="DI1" t="s">
        <v>152</v>
      </c>
      <c r="DJ1" t="s">
        <v>153</v>
      </c>
      <c r="DK1" t="s">
        <v>154</v>
      </c>
      <c r="DL1" t="s">
        <v>155</v>
      </c>
      <c r="DM1" t="s">
        <v>156</v>
      </c>
      <c r="DN1" t="s">
        <v>157</v>
      </c>
      <c r="DO1" t="s">
        <v>158</v>
      </c>
      <c r="DP1" t="s">
        <v>159</v>
      </c>
      <c r="DQ1" t="s">
        <v>160</v>
      </c>
      <c r="DR1" t="s">
        <v>161</v>
      </c>
      <c r="DS1" t="s">
        <v>162</v>
      </c>
      <c r="DT1" t="s">
        <v>163</v>
      </c>
      <c r="DU1" t="s">
        <v>164</v>
      </c>
      <c r="DV1" t="s">
        <v>165</v>
      </c>
      <c r="DW1" t="s">
        <v>166</v>
      </c>
      <c r="DX1" t="s">
        <v>167</v>
      </c>
      <c r="DY1" t="s">
        <v>168</v>
      </c>
      <c r="DZ1" t="s">
        <v>169</v>
      </c>
      <c r="EA1" t="s">
        <v>170</v>
      </c>
      <c r="EB1" t="s">
        <v>171</v>
      </c>
      <c r="EC1" t="s">
        <v>172</v>
      </c>
      <c r="ED1" t="s">
        <v>173</v>
      </c>
      <c r="EE1" t="s">
        <v>174</v>
      </c>
      <c r="EF1" t="s">
        <v>175</v>
      </c>
      <c r="EG1" t="s">
        <v>176</v>
      </c>
      <c r="EH1" t="s">
        <v>177</v>
      </c>
      <c r="EI1" t="s">
        <v>178</v>
      </c>
      <c r="EJ1" t="s">
        <v>179</v>
      </c>
      <c r="EK1" t="s">
        <v>180</v>
      </c>
      <c r="EL1" t="s">
        <v>181</v>
      </c>
      <c r="EN1" t="s">
        <v>189</v>
      </c>
      <c r="EO1" t="s">
        <v>190</v>
      </c>
      <c r="EP1" t="s">
        <v>191</v>
      </c>
      <c r="ER1" t="s">
        <v>39</v>
      </c>
      <c r="ES1" t="s">
        <v>40</v>
      </c>
      <c r="EU1" t="s">
        <v>41</v>
      </c>
      <c r="EV1" t="s">
        <v>42</v>
      </c>
      <c r="EX1" t="s">
        <v>43</v>
      </c>
      <c r="EY1" t="s">
        <v>44</v>
      </c>
      <c r="EZ1" t="s">
        <v>251</v>
      </c>
      <c r="FA1">
        <v>129.58274468668753</v>
      </c>
      <c r="FC1" t="s">
        <v>209</v>
      </c>
      <c r="FD1" t="s">
        <v>212</v>
      </c>
      <c r="FE1" t="s">
        <v>275</v>
      </c>
      <c r="FH1" t="s">
        <v>276</v>
      </c>
      <c r="FI1" t="s">
        <v>277</v>
      </c>
    </row>
    <row r="2" spans="1:165" x14ac:dyDescent="0.25">
      <c r="A2">
        <v>1</v>
      </c>
      <c r="K2">
        <v>92.696629213483149</v>
      </c>
      <c r="L2">
        <v>178</v>
      </c>
      <c r="N2">
        <v>97.826086956521735</v>
      </c>
      <c r="O2">
        <v>101.04166666666667</v>
      </c>
      <c r="P2" t="s">
        <v>257</v>
      </c>
      <c r="Q2">
        <v>0.60710814461799434</v>
      </c>
      <c r="R2">
        <v>0.42363636638545693</v>
      </c>
      <c r="S2">
        <v>0.45240548416472742</v>
      </c>
      <c r="T2">
        <v>0.38798347340342582</v>
      </c>
      <c r="U2">
        <v>0.56346702759594169</v>
      </c>
      <c r="V2">
        <v>0.54608922807746985</v>
      </c>
      <c r="W2">
        <v>0.56959563833690841</v>
      </c>
      <c r="X2">
        <v>0.44083240840113597</v>
      </c>
      <c r="Y2">
        <v>0.52813371712146362</v>
      </c>
      <c r="Z2">
        <v>0.55109087444123706</v>
      </c>
      <c r="AA2">
        <v>0.43943002938229053</v>
      </c>
      <c r="AB2">
        <v>0.63547023034205474</v>
      </c>
      <c r="AD2" t="s">
        <v>257</v>
      </c>
      <c r="AE2">
        <v>0.27890149649380447</v>
      </c>
      <c r="AF2">
        <v>0.39459683512943911</v>
      </c>
      <c r="AG2">
        <v>0.31153881532762057</v>
      </c>
      <c r="AH2">
        <v>0.27827821791103058</v>
      </c>
      <c r="AI2">
        <v>0.30842895162689293</v>
      </c>
      <c r="AJ2">
        <v>0.39862632385839514</v>
      </c>
      <c r="AK2">
        <v>0.39264796740147839</v>
      </c>
      <c r="AL2">
        <v>0.32121283086522184</v>
      </c>
      <c r="AM2">
        <v>0.10238348990746818</v>
      </c>
      <c r="AN2">
        <v>0.31952027259625598</v>
      </c>
      <c r="AO2">
        <v>0.39311534750665172</v>
      </c>
      <c r="AP2">
        <v>0.10379078113345545</v>
      </c>
      <c r="AR2" t="s">
        <v>129</v>
      </c>
      <c r="AS2">
        <v>15.869565217391306</v>
      </c>
      <c r="AT2">
        <v>20.86046511627907</v>
      </c>
      <c r="AU2" t="s">
        <v>130</v>
      </c>
      <c r="AV2">
        <v>15.25531914893617</v>
      </c>
      <c r="AW2">
        <v>22.302325581395358</v>
      </c>
      <c r="AX2" t="s">
        <v>131</v>
      </c>
      <c r="AY2">
        <v>15.260869565217391</v>
      </c>
      <c r="AZ2">
        <v>21.886363636363651</v>
      </c>
      <c r="BA2" t="s">
        <v>132</v>
      </c>
      <c r="BB2">
        <v>15.86363636363636</v>
      </c>
      <c r="BC2">
        <v>21.046511627906987</v>
      </c>
      <c r="BE2" t="s">
        <v>139</v>
      </c>
      <c r="BF2">
        <v>42.846831852429837</v>
      </c>
      <c r="BG2">
        <v>7.2727170475056981</v>
      </c>
      <c r="BI2">
        <v>39.658103792758368</v>
      </c>
      <c r="BJ2">
        <v>6.316951488513955</v>
      </c>
      <c r="BL2">
        <v>40.116738411325962</v>
      </c>
      <c r="BM2">
        <v>6.2009246874795991</v>
      </c>
      <c r="BO2">
        <v>41.928256573497222</v>
      </c>
      <c r="BP2">
        <v>6.0292389669061315</v>
      </c>
      <c r="BQ2" t="s">
        <v>37</v>
      </c>
      <c r="BR2">
        <v>23.686537393200481</v>
      </c>
      <c r="BS2">
        <v>24.048593698601511</v>
      </c>
      <c r="BT2">
        <v>23.991558827312222</v>
      </c>
      <c r="BU2">
        <v>24.103834033825091</v>
      </c>
      <c r="BV2">
        <v>0.18430232558139537</v>
      </c>
      <c r="BW2">
        <v>0.18651162790697678</v>
      </c>
      <c r="BX2">
        <v>0.1843181818181818</v>
      </c>
      <c r="BY2">
        <v>0.18441860465116278</v>
      </c>
      <c r="BZ2" t="s">
        <v>37</v>
      </c>
      <c r="CA2">
        <v>55.738744380134193</v>
      </c>
      <c r="CB2">
        <v>36.892392143711952</v>
      </c>
      <c r="CC2">
        <v>48.533395176092483</v>
      </c>
      <c r="CE2">
        <v>52.266474794307825</v>
      </c>
      <c r="CF2">
        <v>52.025975937016455</v>
      </c>
      <c r="CG2">
        <v>34.124002777480811</v>
      </c>
      <c r="CI2">
        <v>35.672742884695907</v>
      </c>
      <c r="CJ2">
        <v>52.144461757803974</v>
      </c>
      <c r="CK2">
        <v>78.876249903289832</v>
      </c>
      <c r="CM2">
        <v>48.332247309271658</v>
      </c>
      <c r="CN2">
        <v>35.947178130084843</v>
      </c>
      <c r="CO2">
        <v>83.949496976205651</v>
      </c>
      <c r="CQ2">
        <v>33.862067719207332</v>
      </c>
      <c r="CR2">
        <v>7.2867661681830729</v>
      </c>
      <c r="CS2">
        <v>24.430166344405567</v>
      </c>
      <c r="CU2">
        <v>34.686942426744224</v>
      </c>
      <c r="CV2">
        <v>24.290849807095327</v>
      </c>
      <c r="CW2">
        <v>5.5613296259859615</v>
      </c>
      <c r="CY2">
        <v>10.028801912830868</v>
      </c>
      <c r="CZ2">
        <v>25.227396159815818</v>
      </c>
      <c r="DA2">
        <v>75.21487057559338</v>
      </c>
      <c r="DC2">
        <v>26.202768602436219</v>
      </c>
      <c r="DD2">
        <v>5.4950298526149917</v>
      </c>
      <c r="DE2">
        <v>72.155036888987979</v>
      </c>
      <c r="DH2">
        <v>5.8023255813953484E-2</v>
      </c>
      <c r="DI2">
        <v>3.8953488372093024E-2</v>
      </c>
      <c r="DJ2">
        <v>5.0813953488372095E-2</v>
      </c>
      <c r="DL2">
        <v>5.7674418604651161E-2</v>
      </c>
      <c r="DM2">
        <v>5.8372093023255814E-2</v>
      </c>
      <c r="DN2">
        <v>3.8488372093023256E-2</v>
      </c>
      <c r="DP2">
        <v>3.9545454545454543E-2</v>
      </c>
      <c r="DQ2">
        <v>5.7272727272727274E-2</v>
      </c>
      <c r="DR2">
        <v>8.579545454545455E-2</v>
      </c>
      <c r="DT2">
        <v>5.1046511627906979E-2</v>
      </c>
      <c r="DU2">
        <v>3.8139534883720932E-2</v>
      </c>
      <c r="DV2">
        <v>8.7558139534883728E-2</v>
      </c>
      <c r="DX2">
        <v>2.5108695652173912E-2</v>
      </c>
      <c r="DY2">
        <v>7.7173913043478261E-3</v>
      </c>
      <c r="DZ2">
        <v>2.4782608695652172E-2</v>
      </c>
      <c r="EB2">
        <v>2.4574468085106386E-2</v>
      </c>
      <c r="EC2">
        <v>2.3404255319148935E-2</v>
      </c>
      <c r="ED2">
        <v>5.2127659574468087E-3</v>
      </c>
      <c r="EF2">
        <v>9.3478260869565219E-3</v>
      </c>
      <c r="EG2">
        <v>2.358695652173913E-2</v>
      </c>
      <c r="EH2">
        <v>5.3478260869565218E-2</v>
      </c>
      <c r="EJ2">
        <v>2.5909090909090909E-2</v>
      </c>
      <c r="EK2">
        <v>5.0000000000000001E-3</v>
      </c>
      <c r="EL2">
        <v>5.3749999999999999E-2</v>
      </c>
      <c r="EM2" t="s">
        <v>183</v>
      </c>
      <c r="EN2">
        <v>55</v>
      </c>
      <c r="EO2">
        <v>3.0864197530864197</v>
      </c>
      <c r="EP2">
        <v>0.27500000000000002</v>
      </c>
      <c r="EQ2" t="s">
        <v>37</v>
      </c>
      <c r="ER2">
        <v>1.2732651777777779</v>
      </c>
      <c r="ES2">
        <v>3.2615911041666661</v>
      </c>
      <c r="ET2" t="s">
        <v>37</v>
      </c>
      <c r="EU2">
        <v>2.3332642999999997</v>
      </c>
      <c r="EV2">
        <v>2.7459008999999996</v>
      </c>
      <c r="EW2" t="s">
        <v>37</v>
      </c>
      <c r="EX2">
        <v>4.0899068508317811</v>
      </c>
      <c r="EY2">
        <v>2.5377777146928069</v>
      </c>
      <c r="EZ2" t="s">
        <v>252</v>
      </c>
      <c r="FA2">
        <v>135.34987012582178</v>
      </c>
      <c r="FC2">
        <v>0.13882022471910116</v>
      </c>
      <c r="FD2">
        <v>19.921656407386681</v>
      </c>
      <c r="FE2" t="s">
        <v>129</v>
      </c>
      <c r="FF2">
        <v>5.372132064913262</v>
      </c>
      <c r="FH2">
        <f>AVERAGE(Cycle!DH:DH)</f>
        <v>24.25370543560603</v>
      </c>
      <c r="FI2">
        <f>AVERAGE(Cycle!DI:DI)</f>
        <v>30.742907753605142</v>
      </c>
    </row>
    <row r="3" spans="1:165" x14ac:dyDescent="0.25">
      <c r="A3">
        <v>7</v>
      </c>
      <c r="L3" t="s">
        <v>217</v>
      </c>
      <c r="O3" t="s">
        <v>223</v>
      </c>
      <c r="P3" t="s">
        <v>38</v>
      </c>
      <c r="Q3">
        <v>0.21769553657035362</v>
      </c>
      <c r="R3">
        <v>9.695017895858353E-2</v>
      </c>
      <c r="S3">
        <v>0.21488452312107623</v>
      </c>
      <c r="T3">
        <v>0.21825604876295063</v>
      </c>
      <c r="U3">
        <v>0.21164343498185367</v>
      </c>
      <c r="V3">
        <v>0.10315990609350464</v>
      </c>
      <c r="W3">
        <v>0.10670176679643953</v>
      </c>
      <c r="X3">
        <v>0.1977350332573353</v>
      </c>
      <c r="Y3">
        <v>0.41353130835892177</v>
      </c>
      <c r="Z3">
        <v>0.20980470415737368</v>
      </c>
      <c r="AA3">
        <v>0.10362310919339779</v>
      </c>
      <c r="AB3">
        <v>0.39111905045183687</v>
      </c>
      <c r="AD3" t="s">
        <v>38</v>
      </c>
      <c r="AE3">
        <v>9.5217937534807506E-2</v>
      </c>
      <c r="AF3">
        <v>6.3207893850360075E-2</v>
      </c>
      <c r="AG3">
        <v>0.11014197541618821</v>
      </c>
      <c r="AH3">
        <v>0.100853333385524</v>
      </c>
      <c r="AI3">
        <v>0.10659146550564366</v>
      </c>
      <c r="AJ3">
        <v>4.7910918047573893E-2</v>
      </c>
      <c r="AK3">
        <v>6.7446208954639486E-2</v>
      </c>
      <c r="AL3">
        <v>9.9786672447988334E-2</v>
      </c>
      <c r="AM3">
        <v>0.10062600129762797</v>
      </c>
      <c r="AN3">
        <v>0.11550741446780714</v>
      </c>
      <c r="AO3">
        <v>5.2891245373420666E-2</v>
      </c>
      <c r="AP3">
        <v>0.10470597402204003</v>
      </c>
      <c r="AS3" t="s">
        <v>37</v>
      </c>
      <c r="AT3" t="s">
        <v>38</v>
      </c>
      <c r="AV3" t="s">
        <v>37</v>
      </c>
      <c r="AW3" t="s">
        <v>38</v>
      </c>
      <c r="AY3" t="s">
        <v>37</v>
      </c>
      <c r="AZ3" t="s">
        <v>38</v>
      </c>
      <c r="BB3" t="s">
        <v>37</v>
      </c>
      <c r="BC3" t="s">
        <v>38</v>
      </c>
      <c r="BE3" t="s">
        <v>140</v>
      </c>
      <c r="BF3">
        <v>57.15316814757017</v>
      </c>
      <c r="BG3">
        <v>7.2727170475056742</v>
      </c>
      <c r="BI3">
        <v>60.341896207241611</v>
      </c>
      <c r="BJ3">
        <v>6.3169514885140643</v>
      </c>
      <c r="BL3">
        <v>59.883261588674053</v>
      </c>
      <c r="BM3">
        <v>6.2009246874795991</v>
      </c>
      <c r="BO3">
        <v>57.530537983407562</v>
      </c>
      <c r="BP3">
        <v>6.1455399094708243</v>
      </c>
      <c r="BQ3" t="s">
        <v>38</v>
      </c>
      <c r="BR3">
        <v>4.6997278524091683</v>
      </c>
      <c r="BS3">
        <v>4.6999117927266623</v>
      </c>
      <c r="BT3">
        <v>5.1793039441276143</v>
      </c>
      <c r="BU3">
        <v>5.090376701186675</v>
      </c>
      <c r="BV3">
        <v>3.3050851789124966E-2</v>
      </c>
      <c r="BW3">
        <v>3.5229433103736135E-2</v>
      </c>
      <c r="BX3">
        <v>2.7944939823402865E-2</v>
      </c>
      <c r="BY3">
        <v>2.9362457855908186E-2</v>
      </c>
      <c r="BZ3" t="s">
        <v>38</v>
      </c>
      <c r="CA3">
        <v>20.942814184835061</v>
      </c>
      <c r="CB3">
        <v>12.208971720097885</v>
      </c>
      <c r="CC3">
        <v>15.329971534071857</v>
      </c>
      <c r="CE3">
        <v>19.70687677459458</v>
      </c>
      <c r="CF3">
        <v>13.435955239966678</v>
      </c>
      <c r="CG3">
        <v>12.795899287260617</v>
      </c>
      <c r="CI3">
        <v>13.314415264612034</v>
      </c>
      <c r="CJ3">
        <v>14.355674781498204</v>
      </c>
      <c r="CK3">
        <v>22.312509740203929</v>
      </c>
      <c r="CM3">
        <v>14.192111812061071</v>
      </c>
      <c r="CN3">
        <v>12.650887828704635</v>
      </c>
      <c r="CO3">
        <v>19.605226595222845</v>
      </c>
      <c r="CQ3">
        <v>19.606157458805512</v>
      </c>
      <c r="CR3">
        <v>10.917262373626452</v>
      </c>
      <c r="CS3">
        <v>28.467522446482569</v>
      </c>
      <c r="CU3">
        <v>20.960626782427639</v>
      </c>
      <c r="CV3">
        <v>26.670523067098856</v>
      </c>
      <c r="CW3">
        <v>8.4272922869204727</v>
      </c>
      <c r="CY3">
        <v>14.182415842096216</v>
      </c>
      <c r="CZ3">
        <v>27.849499872004831</v>
      </c>
      <c r="DA3">
        <v>25.292403934305455</v>
      </c>
      <c r="DC3">
        <v>29.217536966219335</v>
      </c>
      <c r="DD3">
        <v>8.5131792315265304</v>
      </c>
      <c r="DE3">
        <v>22.675227901294335</v>
      </c>
      <c r="DH3">
        <v>2.2968392746070918E-2</v>
      </c>
      <c r="DI3">
        <v>1.6130352176907118E-2</v>
      </c>
      <c r="DJ3">
        <v>1.8025452657883367E-2</v>
      </c>
      <c r="DL3">
        <v>2.2765597405936214E-2</v>
      </c>
      <c r="DM3">
        <v>1.8182963318413195E-2</v>
      </c>
      <c r="DN3">
        <v>1.6957049514558918E-2</v>
      </c>
      <c r="DP3">
        <v>1.6975296066130022E-2</v>
      </c>
      <c r="DQ3">
        <v>1.7535828620634446E-2</v>
      </c>
      <c r="DR3">
        <v>2.5103117146805857E-2</v>
      </c>
      <c r="DT3">
        <v>1.6422912983842467E-2</v>
      </c>
      <c r="DU3">
        <v>1.5237143519559659E-2</v>
      </c>
      <c r="DV3">
        <v>2.2476762948581652E-2</v>
      </c>
      <c r="DX3">
        <v>1.4317399299639372E-2</v>
      </c>
      <c r="DY3">
        <v>1.3237426811848056E-2</v>
      </c>
      <c r="DZ3">
        <v>3.2828790239651441E-2</v>
      </c>
      <c r="EB3">
        <v>1.4402211003041622E-2</v>
      </c>
      <c r="EC3">
        <v>3.0415713597950082E-2</v>
      </c>
      <c r="ED3">
        <v>8.7822354542831573E-3</v>
      </c>
      <c r="EF3">
        <v>1.4322038016527532E-2</v>
      </c>
      <c r="EG3">
        <v>3.0725722909464289E-2</v>
      </c>
      <c r="EH3">
        <v>1.6188801520989456E-2</v>
      </c>
      <c r="EJ3">
        <v>3.3135955446318137E-2</v>
      </c>
      <c r="EK3">
        <v>8.693756112799416E-3</v>
      </c>
      <c r="EL3">
        <v>1.3256196444910075E-2</v>
      </c>
      <c r="EM3" t="s">
        <v>184</v>
      </c>
      <c r="EN3">
        <v>607</v>
      </c>
      <c r="EO3">
        <v>34.062850729517393</v>
      </c>
      <c r="EP3">
        <v>3.0350000000000001</v>
      </c>
      <c r="EQ3" t="s">
        <v>38</v>
      </c>
      <c r="ER3">
        <v>0.73132610350318428</v>
      </c>
      <c r="ES3">
        <v>0.49794617929998963</v>
      </c>
      <c r="ET3" t="s">
        <v>38</v>
      </c>
      <c r="EU3">
        <v>0.36922767683971075</v>
      </c>
      <c r="EV3">
        <v>0.31850328887105073</v>
      </c>
      <c r="EW3" t="s">
        <v>38</v>
      </c>
      <c r="EX3">
        <v>2.3777791756499576</v>
      </c>
      <c r="EY3">
        <v>1.9225548949757671</v>
      </c>
      <c r="EZ3" t="s">
        <v>255</v>
      </c>
      <c r="FA3">
        <v>43.167005539259918</v>
      </c>
      <c r="FC3">
        <v>3.1934099443915155E-2</v>
      </c>
      <c r="FE3" t="s">
        <v>130</v>
      </c>
      <c r="FF3">
        <v>5.372132064913262</v>
      </c>
    </row>
    <row r="4" spans="1:165" x14ac:dyDescent="0.25">
      <c r="A4">
        <v>8</v>
      </c>
      <c r="L4">
        <v>74.719101123595507</v>
      </c>
      <c r="O4">
        <v>0</v>
      </c>
      <c r="AR4" t="s">
        <v>133</v>
      </c>
      <c r="AS4">
        <v>7.9347826086956535E-2</v>
      </c>
      <c r="AT4">
        <v>2.493566601503806E-2</v>
      </c>
      <c r="AV4">
        <v>7.6276595744680847E-2</v>
      </c>
      <c r="AW4">
        <v>2.5118590142916231E-2</v>
      </c>
      <c r="AY4">
        <v>7.6304347826086957E-2</v>
      </c>
      <c r="AZ4">
        <v>2.1970555614495981E-2</v>
      </c>
      <c r="BB4">
        <v>7.9318181818181802E-2</v>
      </c>
      <c r="BC4">
        <v>2.1201988418457562E-2</v>
      </c>
      <c r="EM4" t="s">
        <v>185</v>
      </c>
      <c r="EN4">
        <v>993</v>
      </c>
      <c r="EO4">
        <v>55.723905723905723</v>
      </c>
      <c r="EP4">
        <v>4.9649999999999999</v>
      </c>
      <c r="FE4" t="s">
        <v>131</v>
      </c>
      <c r="FF4">
        <v>5.4840514829322888</v>
      </c>
    </row>
    <row r="5" spans="1:165" x14ac:dyDescent="0.25">
      <c r="A5">
        <v>9</v>
      </c>
      <c r="F5" t="s">
        <v>22</v>
      </c>
      <c r="L5" t="s">
        <v>218</v>
      </c>
      <c r="AR5" t="s">
        <v>134</v>
      </c>
      <c r="AS5">
        <v>0.10430232558139535</v>
      </c>
      <c r="AT5">
        <v>1.7914525741926274E-2</v>
      </c>
      <c r="AV5">
        <v>0.11151162790697679</v>
      </c>
      <c r="AW5">
        <v>1.7746055353800538E-2</v>
      </c>
      <c r="AY5">
        <v>0.10943181818181826</v>
      </c>
      <c r="AZ5">
        <v>1.4516066042888676E-2</v>
      </c>
      <c r="BB5">
        <v>0.10523255813953493</v>
      </c>
      <c r="BC5">
        <v>1.4838555329023175E-2</v>
      </c>
      <c r="EM5" t="s">
        <v>186</v>
      </c>
      <c r="EN5">
        <v>127</v>
      </c>
      <c r="EO5">
        <v>7.1268237934904599</v>
      </c>
      <c r="EP5">
        <v>0.63500000000000001</v>
      </c>
      <c r="FE5" t="s">
        <v>132</v>
      </c>
      <c r="FF5">
        <v>5.372132064913262</v>
      </c>
    </row>
    <row r="6" spans="1:165" x14ac:dyDescent="0.25">
      <c r="A6">
        <v>10</v>
      </c>
      <c r="C6" s="1">
        <v>2</v>
      </c>
      <c r="L6">
        <v>2.8089887640449436</v>
      </c>
      <c r="EM6" t="s">
        <v>187</v>
      </c>
      <c r="EN6">
        <v>0</v>
      </c>
      <c r="EO6">
        <v>0</v>
      </c>
      <c r="EP6">
        <v>0</v>
      </c>
    </row>
    <row r="7" spans="1:165" x14ac:dyDescent="0.25">
      <c r="A7">
        <v>11</v>
      </c>
      <c r="C7" s="1">
        <v>2</v>
      </c>
      <c r="L7" t="s">
        <v>219</v>
      </c>
      <c r="EM7" t="s">
        <v>188</v>
      </c>
      <c r="EN7">
        <v>1782</v>
      </c>
    </row>
    <row r="8" spans="1:165" x14ac:dyDescent="0.25">
      <c r="A8">
        <v>12</v>
      </c>
      <c r="C8" s="1">
        <v>2</v>
      </c>
      <c r="L8">
        <v>15.168539325842698</v>
      </c>
    </row>
    <row r="9" spans="1:165" x14ac:dyDescent="0.25">
      <c r="A9">
        <v>13</v>
      </c>
      <c r="C9" s="1">
        <v>2</v>
      </c>
      <c r="L9" t="s">
        <v>220</v>
      </c>
    </row>
    <row r="10" spans="1:165" x14ac:dyDescent="0.25">
      <c r="A10">
        <v>14</v>
      </c>
      <c r="C10" s="1">
        <v>2</v>
      </c>
      <c r="L10">
        <v>7.3033707865168536</v>
      </c>
    </row>
    <row r="11" spans="1:165" x14ac:dyDescent="0.25">
      <c r="A11">
        <v>15</v>
      </c>
      <c r="C11" s="1">
        <v>2</v>
      </c>
      <c r="D11" s="2">
        <v>3</v>
      </c>
    </row>
    <row r="12" spans="1:165" x14ac:dyDescent="0.25">
      <c r="A12">
        <v>16</v>
      </c>
      <c r="C12" s="1">
        <v>2</v>
      </c>
      <c r="D12" s="2">
        <v>3</v>
      </c>
    </row>
    <row r="13" spans="1:165" x14ac:dyDescent="0.25">
      <c r="A13">
        <v>17</v>
      </c>
      <c r="C13" s="1">
        <v>2</v>
      </c>
      <c r="D13" s="2">
        <v>3</v>
      </c>
    </row>
    <row r="14" spans="1:165" x14ac:dyDescent="0.25">
      <c r="A14">
        <v>18</v>
      </c>
      <c r="C14" s="1">
        <v>2</v>
      </c>
      <c r="D14" s="2">
        <v>3</v>
      </c>
    </row>
    <row r="15" spans="1:165" x14ac:dyDescent="0.25">
      <c r="A15">
        <v>19</v>
      </c>
      <c r="C15" s="1">
        <v>2</v>
      </c>
      <c r="D15" s="2">
        <v>3</v>
      </c>
    </row>
    <row r="16" spans="1:165" x14ac:dyDescent="0.25">
      <c r="A16">
        <v>20</v>
      </c>
      <c r="C16" s="1">
        <v>2</v>
      </c>
      <c r="D16" s="2">
        <v>3</v>
      </c>
    </row>
    <row r="17" spans="1:4" x14ac:dyDescent="0.25">
      <c r="A17">
        <v>21</v>
      </c>
      <c r="C17" s="1">
        <v>2</v>
      </c>
      <c r="D17" s="2">
        <v>3</v>
      </c>
    </row>
    <row r="18" spans="1:4" x14ac:dyDescent="0.25">
      <c r="A18">
        <v>22</v>
      </c>
      <c r="C18" s="1">
        <v>2</v>
      </c>
      <c r="D18" s="2">
        <v>3</v>
      </c>
    </row>
    <row r="19" spans="1:4" x14ac:dyDescent="0.25">
      <c r="A19">
        <v>23</v>
      </c>
      <c r="C19" s="1">
        <v>2</v>
      </c>
      <c r="D19" s="2">
        <v>3</v>
      </c>
    </row>
    <row r="20" spans="1:4" x14ac:dyDescent="0.25">
      <c r="A20">
        <v>24</v>
      </c>
      <c r="C20" s="1">
        <v>2</v>
      </c>
      <c r="D20" s="2">
        <v>3</v>
      </c>
    </row>
    <row r="21" spans="1:4" x14ac:dyDescent="0.25">
      <c r="A21">
        <v>25</v>
      </c>
      <c r="C21" s="1">
        <v>2</v>
      </c>
      <c r="D21" s="2">
        <v>3</v>
      </c>
    </row>
    <row r="22" spans="1:4" x14ac:dyDescent="0.25">
      <c r="A22">
        <v>26</v>
      </c>
      <c r="C22" s="1">
        <v>2</v>
      </c>
      <c r="D22" s="2">
        <v>3</v>
      </c>
    </row>
    <row r="23" spans="1:4" x14ac:dyDescent="0.25">
      <c r="A23">
        <v>27</v>
      </c>
      <c r="C23" s="1">
        <v>2</v>
      </c>
      <c r="D23" s="2">
        <v>3</v>
      </c>
    </row>
    <row r="24" spans="1:4" x14ac:dyDescent="0.25">
      <c r="A24">
        <v>28</v>
      </c>
      <c r="C24" s="1">
        <v>2</v>
      </c>
      <c r="D24" s="2">
        <v>3</v>
      </c>
    </row>
    <row r="25" spans="1:4" x14ac:dyDescent="0.25">
      <c r="A25">
        <v>29</v>
      </c>
      <c r="C25" s="1">
        <v>2</v>
      </c>
      <c r="D25" s="2">
        <v>3</v>
      </c>
    </row>
    <row r="26" spans="1:4" x14ac:dyDescent="0.25">
      <c r="A26">
        <v>30</v>
      </c>
      <c r="C26" s="1">
        <v>2</v>
      </c>
      <c r="D26" s="2">
        <v>3</v>
      </c>
    </row>
    <row r="27" spans="1:4" x14ac:dyDescent="0.25">
      <c r="A27">
        <v>31</v>
      </c>
      <c r="C27" s="1">
        <v>2</v>
      </c>
      <c r="D27" s="2">
        <v>3</v>
      </c>
    </row>
    <row r="28" spans="1:4" x14ac:dyDescent="0.25">
      <c r="A28">
        <v>32</v>
      </c>
      <c r="B28" s="3">
        <v>1</v>
      </c>
      <c r="C28" s="1">
        <v>2</v>
      </c>
      <c r="D28" s="2">
        <v>3</v>
      </c>
    </row>
    <row r="29" spans="1:4" x14ac:dyDescent="0.25">
      <c r="A29">
        <v>33</v>
      </c>
      <c r="B29" s="3">
        <v>1</v>
      </c>
      <c r="C29" s="1">
        <v>2</v>
      </c>
      <c r="D29" s="2">
        <v>3</v>
      </c>
    </row>
    <row r="30" spans="1:4" x14ac:dyDescent="0.25">
      <c r="A30">
        <v>34</v>
      </c>
      <c r="B30" s="3">
        <v>1</v>
      </c>
      <c r="C30" s="1">
        <v>2</v>
      </c>
      <c r="D30" s="2">
        <v>3</v>
      </c>
    </row>
    <row r="31" spans="1:4" x14ac:dyDescent="0.25">
      <c r="A31">
        <v>35</v>
      </c>
      <c r="B31" s="3">
        <v>1</v>
      </c>
      <c r="C31" s="1">
        <v>2</v>
      </c>
      <c r="D31" s="2">
        <v>3</v>
      </c>
    </row>
    <row r="32" spans="1:4" x14ac:dyDescent="0.25">
      <c r="A32">
        <v>36</v>
      </c>
      <c r="B32" s="3">
        <v>1</v>
      </c>
      <c r="C32" s="1">
        <v>2</v>
      </c>
      <c r="D32" s="2">
        <v>3</v>
      </c>
    </row>
    <row r="33" spans="1:5" x14ac:dyDescent="0.25">
      <c r="A33">
        <v>37</v>
      </c>
      <c r="B33" s="3">
        <v>1</v>
      </c>
      <c r="D33" s="2">
        <v>3</v>
      </c>
    </row>
    <row r="34" spans="1:5" x14ac:dyDescent="0.25">
      <c r="A34">
        <v>38</v>
      </c>
      <c r="B34" s="3">
        <v>1</v>
      </c>
      <c r="D34" s="2">
        <v>3</v>
      </c>
    </row>
    <row r="35" spans="1:5" x14ac:dyDescent="0.25">
      <c r="A35">
        <v>39</v>
      </c>
      <c r="B35" s="3">
        <v>1</v>
      </c>
      <c r="D35" s="2">
        <v>3</v>
      </c>
    </row>
    <row r="36" spans="1:5" x14ac:dyDescent="0.25">
      <c r="A36">
        <v>40</v>
      </c>
      <c r="B36" s="3">
        <v>1</v>
      </c>
      <c r="D36" s="2">
        <v>3</v>
      </c>
    </row>
    <row r="37" spans="1:5" x14ac:dyDescent="0.25">
      <c r="A37">
        <v>41</v>
      </c>
      <c r="B37" s="3">
        <v>1</v>
      </c>
    </row>
    <row r="38" spans="1:5" x14ac:dyDescent="0.25">
      <c r="A38">
        <v>42</v>
      </c>
      <c r="B38" s="3">
        <v>1</v>
      </c>
    </row>
    <row r="39" spans="1:5" x14ac:dyDescent="0.25">
      <c r="A39">
        <v>43</v>
      </c>
      <c r="B39" s="3">
        <v>1</v>
      </c>
      <c r="E39" s="4">
        <v>4</v>
      </c>
    </row>
    <row r="40" spans="1:5" x14ac:dyDescent="0.25">
      <c r="A40">
        <v>44</v>
      </c>
      <c r="B40" s="3">
        <v>1</v>
      </c>
      <c r="E40" s="4">
        <v>4</v>
      </c>
    </row>
    <row r="41" spans="1:5" x14ac:dyDescent="0.25">
      <c r="A41">
        <v>45</v>
      </c>
      <c r="B41" s="3">
        <v>1</v>
      </c>
      <c r="E41" s="4">
        <v>4</v>
      </c>
    </row>
    <row r="42" spans="1:5" x14ac:dyDescent="0.25">
      <c r="A42">
        <v>46</v>
      </c>
      <c r="B42" s="3">
        <v>1</v>
      </c>
      <c r="E42" s="4">
        <v>4</v>
      </c>
    </row>
    <row r="43" spans="1:5" x14ac:dyDescent="0.25">
      <c r="A43">
        <v>47</v>
      </c>
      <c r="B43" s="3">
        <v>1</v>
      </c>
      <c r="E43" s="4">
        <v>4</v>
      </c>
    </row>
    <row r="44" spans="1:5" x14ac:dyDescent="0.25">
      <c r="A44">
        <v>48</v>
      </c>
      <c r="B44" s="3">
        <v>1</v>
      </c>
      <c r="E44" s="4">
        <v>4</v>
      </c>
    </row>
    <row r="45" spans="1:5" x14ac:dyDescent="0.25">
      <c r="A45">
        <v>49</v>
      </c>
      <c r="B45" s="3">
        <v>1</v>
      </c>
      <c r="E45" s="4">
        <v>4</v>
      </c>
    </row>
    <row r="46" spans="1:5" x14ac:dyDescent="0.25">
      <c r="A46">
        <v>50</v>
      </c>
      <c r="B46" s="3">
        <v>1</v>
      </c>
      <c r="E46" s="4">
        <v>4</v>
      </c>
    </row>
    <row r="47" spans="1:5" x14ac:dyDescent="0.25">
      <c r="A47">
        <v>51</v>
      </c>
      <c r="B47" s="3">
        <v>1</v>
      </c>
      <c r="E47" s="4">
        <v>4</v>
      </c>
    </row>
    <row r="48" spans="1:5" x14ac:dyDescent="0.25">
      <c r="A48">
        <v>52</v>
      </c>
      <c r="B48" s="3">
        <v>1</v>
      </c>
      <c r="E48" s="4">
        <v>4</v>
      </c>
    </row>
    <row r="49" spans="1:5" x14ac:dyDescent="0.25">
      <c r="A49">
        <v>53</v>
      </c>
      <c r="B49" s="3">
        <v>1</v>
      </c>
      <c r="E49" s="4">
        <v>4</v>
      </c>
    </row>
    <row r="50" spans="1:5" x14ac:dyDescent="0.25">
      <c r="A50">
        <v>54</v>
      </c>
      <c r="B50" s="3">
        <v>1</v>
      </c>
      <c r="E50" s="4">
        <v>4</v>
      </c>
    </row>
    <row r="51" spans="1:5" x14ac:dyDescent="0.25">
      <c r="A51">
        <v>55</v>
      </c>
      <c r="B51" s="3">
        <v>1</v>
      </c>
      <c r="E51" s="4">
        <v>4</v>
      </c>
    </row>
    <row r="52" spans="1:5" x14ac:dyDescent="0.25">
      <c r="A52">
        <v>56</v>
      </c>
      <c r="B52" s="3">
        <v>1</v>
      </c>
      <c r="E52" s="4">
        <v>4</v>
      </c>
    </row>
    <row r="53" spans="1:5" x14ac:dyDescent="0.25">
      <c r="A53">
        <v>57</v>
      </c>
      <c r="B53" s="3">
        <v>1</v>
      </c>
      <c r="E53" s="4">
        <v>4</v>
      </c>
    </row>
    <row r="54" spans="1:5" x14ac:dyDescent="0.25">
      <c r="A54">
        <v>58</v>
      </c>
      <c r="B54" s="3">
        <v>1</v>
      </c>
      <c r="E54" s="4">
        <v>4</v>
      </c>
    </row>
    <row r="55" spans="1:5" x14ac:dyDescent="0.25">
      <c r="A55">
        <v>59</v>
      </c>
      <c r="B55" s="3">
        <v>1</v>
      </c>
      <c r="E55" s="4">
        <v>4</v>
      </c>
    </row>
    <row r="56" spans="1:5" x14ac:dyDescent="0.25">
      <c r="A56">
        <v>60</v>
      </c>
      <c r="B56" s="3">
        <v>1</v>
      </c>
      <c r="E56" s="4">
        <v>4</v>
      </c>
    </row>
    <row r="57" spans="1:5" x14ac:dyDescent="0.25">
      <c r="A57">
        <v>61</v>
      </c>
      <c r="B57" s="3">
        <v>1</v>
      </c>
      <c r="C57" s="1">
        <v>2</v>
      </c>
      <c r="E57" s="4">
        <v>4</v>
      </c>
    </row>
    <row r="58" spans="1:5" x14ac:dyDescent="0.25">
      <c r="A58">
        <v>62</v>
      </c>
      <c r="B58" s="3">
        <v>1</v>
      </c>
      <c r="C58" s="1">
        <v>2</v>
      </c>
      <c r="E58" s="4">
        <v>4</v>
      </c>
    </row>
    <row r="59" spans="1:5" x14ac:dyDescent="0.25">
      <c r="A59">
        <v>63</v>
      </c>
      <c r="B59" s="3">
        <v>1</v>
      </c>
      <c r="C59" s="1">
        <v>2</v>
      </c>
      <c r="E59" s="4">
        <v>4</v>
      </c>
    </row>
    <row r="60" spans="1:5" x14ac:dyDescent="0.25">
      <c r="A60">
        <v>64</v>
      </c>
      <c r="C60" s="1">
        <v>2</v>
      </c>
      <c r="D60" s="2">
        <v>3</v>
      </c>
      <c r="E60" s="4">
        <v>4</v>
      </c>
    </row>
    <row r="61" spans="1:5" x14ac:dyDescent="0.25">
      <c r="A61">
        <v>65</v>
      </c>
      <c r="C61" s="1">
        <v>2</v>
      </c>
      <c r="D61" s="2">
        <v>3</v>
      </c>
      <c r="E61" s="4">
        <v>4</v>
      </c>
    </row>
    <row r="62" spans="1:5" x14ac:dyDescent="0.25">
      <c r="A62">
        <v>66</v>
      </c>
      <c r="C62" s="1">
        <v>2</v>
      </c>
      <c r="D62" s="2">
        <v>3</v>
      </c>
      <c r="E62" s="4">
        <v>4</v>
      </c>
    </row>
    <row r="63" spans="1:5" x14ac:dyDescent="0.25">
      <c r="A63">
        <v>67</v>
      </c>
      <c r="C63" s="1">
        <v>2</v>
      </c>
      <c r="D63" s="2">
        <v>3</v>
      </c>
      <c r="E63" s="4">
        <v>4</v>
      </c>
    </row>
    <row r="64" spans="1:5" x14ac:dyDescent="0.25">
      <c r="A64">
        <v>68</v>
      </c>
      <c r="C64" s="1">
        <v>2</v>
      </c>
      <c r="D64" s="2">
        <v>3</v>
      </c>
      <c r="E64" s="4">
        <v>4</v>
      </c>
    </row>
    <row r="65" spans="1:4" x14ac:dyDescent="0.25">
      <c r="A65">
        <v>69</v>
      </c>
      <c r="C65" s="1">
        <v>2</v>
      </c>
      <c r="D65" s="2">
        <v>3</v>
      </c>
    </row>
    <row r="66" spans="1:4" x14ac:dyDescent="0.25">
      <c r="A66">
        <v>70</v>
      </c>
      <c r="C66" s="1">
        <v>2</v>
      </c>
      <c r="D66" s="2">
        <v>3</v>
      </c>
    </row>
    <row r="67" spans="1:4" x14ac:dyDescent="0.25">
      <c r="A67">
        <v>71</v>
      </c>
      <c r="C67" s="1">
        <v>2</v>
      </c>
      <c r="D67" s="2">
        <v>3</v>
      </c>
    </row>
    <row r="68" spans="1:4" x14ac:dyDescent="0.25">
      <c r="A68">
        <v>72</v>
      </c>
      <c r="C68" s="1">
        <v>2</v>
      </c>
      <c r="D68" s="2">
        <v>3</v>
      </c>
    </row>
    <row r="69" spans="1:4" x14ac:dyDescent="0.25">
      <c r="A69">
        <v>73</v>
      </c>
      <c r="C69" s="1">
        <v>2</v>
      </c>
      <c r="D69" s="2">
        <v>3</v>
      </c>
    </row>
    <row r="70" spans="1:4" x14ac:dyDescent="0.25">
      <c r="A70">
        <v>74</v>
      </c>
      <c r="C70" s="1">
        <v>2</v>
      </c>
      <c r="D70" s="2">
        <v>3</v>
      </c>
    </row>
    <row r="71" spans="1:4" x14ac:dyDescent="0.25">
      <c r="A71">
        <v>75</v>
      </c>
      <c r="C71" s="1">
        <v>2</v>
      </c>
      <c r="D71" s="2">
        <v>3</v>
      </c>
    </row>
    <row r="72" spans="1:4" x14ac:dyDescent="0.25">
      <c r="A72">
        <v>76</v>
      </c>
      <c r="C72" s="1">
        <v>2</v>
      </c>
      <c r="D72" s="2">
        <v>3</v>
      </c>
    </row>
    <row r="73" spans="1:4" x14ac:dyDescent="0.25">
      <c r="A73">
        <v>77</v>
      </c>
      <c r="C73" s="1">
        <v>2</v>
      </c>
      <c r="D73" s="2">
        <v>3</v>
      </c>
    </row>
    <row r="74" spans="1:4" x14ac:dyDescent="0.25">
      <c r="A74">
        <v>78</v>
      </c>
      <c r="C74" s="1">
        <v>2</v>
      </c>
      <c r="D74" s="2">
        <v>3</v>
      </c>
    </row>
    <row r="75" spans="1:4" x14ac:dyDescent="0.25">
      <c r="A75">
        <v>79</v>
      </c>
      <c r="C75" s="1">
        <v>2</v>
      </c>
      <c r="D75" s="2">
        <v>3</v>
      </c>
    </row>
    <row r="76" spans="1:4" x14ac:dyDescent="0.25">
      <c r="A76">
        <v>80</v>
      </c>
      <c r="C76" s="1">
        <v>2</v>
      </c>
      <c r="D76" s="2">
        <v>3</v>
      </c>
    </row>
    <row r="77" spans="1:4" x14ac:dyDescent="0.25">
      <c r="A77">
        <v>81</v>
      </c>
      <c r="C77" s="1">
        <v>2</v>
      </c>
      <c r="D77" s="2">
        <v>3</v>
      </c>
    </row>
    <row r="78" spans="1:4" x14ac:dyDescent="0.25">
      <c r="A78">
        <v>82</v>
      </c>
      <c r="C78" s="1">
        <v>2</v>
      </c>
      <c r="D78" s="2">
        <v>3</v>
      </c>
    </row>
    <row r="79" spans="1:4" x14ac:dyDescent="0.25">
      <c r="A79">
        <v>83</v>
      </c>
      <c r="C79" s="1">
        <v>2</v>
      </c>
      <c r="D79" s="2">
        <v>3</v>
      </c>
    </row>
    <row r="80" spans="1:4" x14ac:dyDescent="0.25">
      <c r="A80">
        <v>84</v>
      </c>
      <c r="C80" s="1">
        <v>2</v>
      </c>
      <c r="D80" s="2">
        <v>3</v>
      </c>
    </row>
    <row r="81" spans="1:5" x14ac:dyDescent="0.25">
      <c r="A81">
        <v>85</v>
      </c>
      <c r="C81" s="1">
        <v>2</v>
      </c>
      <c r="D81" s="2">
        <v>3</v>
      </c>
    </row>
    <row r="82" spans="1:5" x14ac:dyDescent="0.25">
      <c r="A82">
        <v>86</v>
      </c>
      <c r="C82" s="1">
        <v>2</v>
      </c>
      <c r="D82" s="2">
        <v>3</v>
      </c>
    </row>
    <row r="83" spans="1:5" x14ac:dyDescent="0.25">
      <c r="A83">
        <v>87</v>
      </c>
      <c r="B83" s="3">
        <v>1</v>
      </c>
      <c r="C83" s="1">
        <v>2</v>
      </c>
      <c r="D83" s="2">
        <v>3</v>
      </c>
    </row>
    <row r="84" spans="1:5" x14ac:dyDescent="0.25">
      <c r="A84">
        <v>88</v>
      </c>
      <c r="B84" s="3">
        <v>1</v>
      </c>
      <c r="C84" s="1">
        <v>2</v>
      </c>
      <c r="D84" s="2">
        <v>3</v>
      </c>
    </row>
    <row r="85" spans="1:5" x14ac:dyDescent="0.25">
      <c r="A85">
        <v>89</v>
      </c>
      <c r="B85" s="3">
        <v>1</v>
      </c>
      <c r="C85" s="1">
        <v>2</v>
      </c>
      <c r="D85" s="2">
        <v>3</v>
      </c>
    </row>
    <row r="86" spans="1:5" x14ac:dyDescent="0.25">
      <c r="A86">
        <v>90</v>
      </c>
      <c r="B86" s="3">
        <v>1</v>
      </c>
      <c r="D86" s="2">
        <v>3</v>
      </c>
    </row>
    <row r="87" spans="1:5" x14ac:dyDescent="0.25">
      <c r="A87">
        <v>91</v>
      </c>
      <c r="B87" s="3">
        <v>1</v>
      </c>
      <c r="D87" s="2">
        <v>3</v>
      </c>
    </row>
    <row r="88" spans="1:5" x14ac:dyDescent="0.25">
      <c r="A88">
        <v>92</v>
      </c>
      <c r="B88" s="3">
        <v>1</v>
      </c>
    </row>
    <row r="89" spans="1:5" x14ac:dyDescent="0.25">
      <c r="A89">
        <v>93</v>
      </c>
      <c r="B89" s="3">
        <v>1</v>
      </c>
    </row>
    <row r="90" spans="1:5" x14ac:dyDescent="0.25">
      <c r="A90">
        <v>94</v>
      </c>
      <c r="B90" s="3">
        <v>1</v>
      </c>
    </row>
    <row r="91" spans="1:5" x14ac:dyDescent="0.25">
      <c r="A91">
        <v>95</v>
      </c>
      <c r="B91" s="3">
        <v>1</v>
      </c>
    </row>
    <row r="92" spans="1:5" x14ac:dyDescent="0.25">
      <c r="A92">
        <v>96</v>
      </c>
      <c r="B92" s="3">
        <v>1</v>
      </c>
      <c r="E92" s="4">
        <v>4</v>
      </c>
    </row>
    <row r="93" spans="1:5" x14ac:dyDescent="0.25">
      <c r="A93">
        <v>97</v>
      </c>
      <c r="B93" s="3">
        <v>1</v>
      </c>
      <c r="E93" s="4">
        <v>4</v>
      </c>
    </row>
    <row r="94" spans="1:5" x14ac:dyDescent="0.25">
      <c r="A94">
        <v>98</v>
      </c>
      <c r="B94" s="3">
        <v>1</v>
      </c>
      <c r="E94" s="4">
        <v>4</v>
      </c>
    </row>
    <row r="95" spans="1:5" x14ac:dyDescent="0.25">
      <c r="A95">
        <v>99</v>
      </c>
      <c r="B95" s="3">
        <v>1</v>
      </c>
      <c r="E95" s="4">
        <v>4</v>
      </c>
    </row>
    <row r="96" spans="1:5" x14ac:dyDescent="0.25">
      <c r="A96">
        <v>100</v>
      </c>
      <c r="B96" s="3">
        <v>1</v>
      </c>
      <c r="E96" s="4">
        <v>4</v>
      </c>
    </row>
    <row r="97" spans="1:5" x14ac:dyDescent="0.25">
      <c r="A97">
        <v>101</v>
      </c>
      <c r="B97" s="3">
        <v>1</v>
      </c>
      <c r="E97" s="4">
        <v>4</v>
      </c>
    </row>
    <row r="98" spans="1:5" x14ac:dyDescent="0.25">
      <c r="A98">
        <v>102</v>
      </c>
      <c r="B98" s="3">
        <v>1</v>
      </c>
      <c r="E98" s="4">
        <v>4</v>
      </c>
    </row>
    <row r="99" spans="1:5" x14ac:dyDescent="0.25">
      <c r="A99">
        <v>103</v>
      </c>
      <c r="B99" s="3">
        <v>1</v>
      </c>
      <c r="E99" s="4">
        <v>4</v>
      </c>
    </row>
    <row r="100" spans="1:5" x14ac:dyDescent="0.25">
      <c r="A100">
        <v>104</v>
      </c>
      <c r="B100" s="3">
        <v>1</v>
      </c>
      <c r="E100" s="4">
        <v>4</v>
      </c>
    </row>
    <row r="101" spans="1:5" x14ac:dyDescent="0.25">
      <c r="A101">
        <v>105</v>
      </c>
      <c r="B101" s="3">
        <v>1</v>
      </c>
      <c r="E101" s="4">
        <v>4</v>
      </c>
    </row>
    <row r="102" spans="1:5" x14ac:dyDescent="0.25">
      <c r="A102">
        <v>106</v>
      </c>
      <c r="B102" s="3">
        <v>1</v>
      </c>
      <c r="E102" s="4">
        <v>4</v>
      </c>
    </row>
    <row r="103" spans="1:5" x14ac:dyDescent="0.25">
      <c r="A103">
        <v>107</v>
      </c>
      <c r="B103" s="3">
        <v>1</v>
      </c>
      <c r="E103" s="4">
        <v>4</v>
      </c>
    </row>
    <row r="104" spans="1:5" x14ac:dyDescent="0.25">
      <c r="A104">
        <v>108</v>
      </c>
      <c r="B104" s="3">
        <v>1</v>
      </c>
      <c r="E104" s="4">
        <v>4</v>
      </c>
    </row>
    <row r="105" spans="1:5" x14ac:dyDescent="0.25">
      <c r="A105">
        <v>109</v>
      </c>
      <c r="B105" s="3">
        <v>1</v>
      </c>
      <c r="E105" s="4">
        <v>4</v>
      </c>
    </row>
    <row r="106" spans="1:5" x14ac:dyDescent="0.25">
      <c r="A106">
        <v>110</v>
      </c>
      <c r="B106" s="3">
        <v>1</v>
      </c>
      <c r="E106" s="4">
        <v>4</v>
      </c>
    </row>
    <row r="107" spans="1:5" x14ac:dyDescent="0.25">
      <c r="A107">
        <v>111</v>
      </c>
      <c r="B107" s="3">
        <v>1</v>
      </c>
      <c r="D107" s="2">
        <v>3</v>
      </c>
      <c r="E107" s="4">
        <v>4</v>
      </c>
    </row>
    <row r="108" spans="1:5" x14ac:dyDescent="0.25">
      <c r="A108">
        <v>112</v>
      </c>
      <c r="D108" s="2">
        <v>3</v>
      </c>
      <c r="E108" s="4">
        <v>4</v>
      </c>
    </row>
    <row r="109" spans="1:5" x14ac:dyDescent="0.25">
      <c r="A109">
        <v>113</v>
      </c>
      <c r="D109" s="2">
        <v>3</v>
      </c>
      <c r="E109" s="4">
        <v>4</v>
      </c>
    </row>
    <row r="110" spans="1:5" x14ac:dyDescent="0.25">
      <c r="A110">
        <v>114</v>
      </c>
      <c r="D110" s="2">
        <v>3</v>
      </c>
      <c r="E110" s="4">
        <v>4</v>
      </c>
    </row>
    <row r="111" spans="1:5" x14ac:dyDescent="0.25">
      <c r="A111">
        <v>115</v>
      </c>
      <c r="D111" s="2">
        <v>3</v>
      </c>
      <c r="E111" s="4">
        <v>4</v>
      </c>
    </row>
    <row r="112" spans="1:5" x14ac:dyDescent="0.25">
      <c r="A112">
        <v>116</v>
      </c>
      <c r="D112" s="2">
        <v>3</v>
      </c>
      <c r="E112" s="4">
        <v>4</v>
      </c>
    </row>
    <row r="113" spans="1:5" x14ac:dyDescent="0.25">
      <c r="A113">
        <v>117</v>
      </c>
      <c r="D113" s="2">
        <v>3</v>
      </c>
      <c r="E113" s="4">
        <v>4</v>
      </c>
    </row>
    <row r="114" spans="1:5" x14ac:dyDescent="0.25">
      <c r="A114">
        <v>118</v>
      </c>
      <c r="D114" s="2">
        <v>3</v>
      </c>
      <c r="E114" s="4">
        <v>4</v>
      </c>
    </row>
    <row r="115" spans="1:5" x14ac:dyDescent="0.25">
      <c r="A115">
        <v>119</v>
      </c>
      <c r="D115" s="2">
        <v>3</v>
      </c>
    </row>
    <row r="116" spans="1:5" x14ac:dyDescent="0.25">
      <c r="A116">
        <v>120</v>
      </c>
      <c r="D116" s="2">
        <v>3</v>
      </c>
    </row>
    <row r="117" spans="1:5" x14ac:dyDescent="0.25">
      <c r="A117">
        <v>121</v>
      </c>
      <c r="C117" s="1">
        <v>2</v>
      </c>
      <c r="D117" s="2">
        <v>3</v>
      </c>
    </row>
    <row r="118" spans="1:5" x14ac:dyDescent="0.25">
      <c r="A118">
        <v>122</v>
      </c>
      <c r="C118" s="1">
        <v>2</v>
      </c>
      <c r="D118" s="2">
        <v>3</v>
      </c>
    </row>
    <row r="119" spans="1:5" x14ac:dyDescent="0.25">
      <c r="A119">
        <v>123</v>
      </c>
      <c r="C119" s="1">
        <v>2</v>
      </c>
      <c r="D119" s="2">
        <v>3</v>
      </c>
    </row>
    <row r="120" spans="1:5" x14ac:dyDescent="0.25">
      <c r="A120">
        <v>124</v>
      </c>
      <c r="C120" s="1">
        <v>2</v>
      </c>
      <c r="D120" s="2">
        <v>3</v>
      </c>
    </row>
    <row r="121" spans="1:5" x14ac:dyDescent="0.25">
      <c r="A121">
        <v>125</v>
      </c>
      <c r="C121" s="1">
        <v>2</v>
      </c>
      <c r="D121" s="2">
        <v>3</v>
      </c>
    </row>
    <row r="122" spans="1:5" x14ac:dyDescent="0.25">
      <c r="A122">
        <v>126</v>
      </c>
      <c r="C122" s="1">
        <v>2</v>
      </c>
      <c r="D122" s="2">
        <v>3</v>
      </c>
    </row>
    <row r="123" spans="1:5" x14ac:dyDescent="0.25">
      <c r="A123">
        <v>127</v>
      </c>
      <c r="C123" s="1">
        <v>2</v>
      </c>
      <c r="D123" s="2">
        <v>3</v>
      </c>
    </row>
    <row r="124" spans="1:5" x14ac:dyDescent="0.25">
      <c r="A124">
        <v>128</v>
      </c>
      <c r="C124" s="1">
        <v>2</v>
      </c>
      <c r="D124" s="2">
        <v>3</v>
      </c>
    </row>
    <row r="125" spans="1:5" x14ac:dyDescent="0.25">
      <c r="A125">
        <v>129</v>
      </c>
      <c r="B125" s="3">
        <v>1</v>
      </c>
      <c r="C125" s="1">
        <v>2</v>
      </c>
      <c r="D125" s="2">
        <v>3</v>
      </c>
    </row>
    <row r="126" spans="1:5" x14ac:dyDescent="0.25">
      <c r="A126">
        <v>130</v>
      </c>
      <c r="B126" s="3">
        <v>1</v>
      </c>
      <c r="C126" s="1">
        <v>2</v>
      </c>
    </row>
    <row r="127" spans="1:5" x14ac:dyDescent="0.25">
      <c r="A127">
        <v>131</v>
      </c>
      <c r="B127" s="3">
        <v>1</v>
      </c>
      <c r="C127" s="1">
        <v>2</v>
      </c>
    </row>
    <row r="128" spans="1:5" x14ac:dyDescent="0.25">
      <c r="A128">
        <v>132</v>
      </c>
      <c r="B128" s="3">
        <v>1</v>
      </c>
      <c r="C128" s="1">
        <v>2</v>
      </c>
    </row>
    <row r="129" spans="1:5" x14ac:dyDescent="0.25">
      <c r="A129">
        <v>133</v>
      </c>
      <c r="B129" s="3">
        <v>1</v>
      </c>
      <c r="C129" s="1">
        <v>2</v>
      </c>
    </row>
    <row r="130" spans="1:5" x14ac:dyDescent="0.25">
      <c r="A130">
        <v>134</v>
      </c>
      <c r="B130" s="3">
        <v>1</v>
      </c>
      <c r="C130" s="1">
        <v>2</v>
      </c>
    </row>
    <row r="131" spans="1:5" x14ac:dyDescent="0.25">
      <c r="A131">
        <v>135</v>
      </c>
      <c r="B131" s="3">
        <v>1</v>
      </c>
      <c r="C131" s="1">
        <v>2</v>
      </c>
    </row>
    <row r="132" spans="1:5" x14ac:dyDescent="0.25">
      <c r="A132">
        <v>136</v>
      </c>
      <c r="B132" s="3">
        <v>1</v>
      </c>
      <c r="C132" s="1">
        <v>2</v>
      </c>
    </row>
    <row r="133" spans="1:5" x14ac:dyDescent="0.25">
      <c r="A133">
        <v>137</v>
      </c>
      <c r="B133" s="3">
        <v>1</v>
      </c>
      <c r="C133" s="1">
        <v>2</v>
      </c>
    </row>
    <row r="134" spans="1:5" x14ac:dyDescent="0.25">
      <c r="A134">
        <v>138</v>
      </c>
      <c r="B134" s="3">
        <v>1</v>
      </c>
      <c r="C134" s="1">
        <v>2</v>
      </c>
    </row>
    <row r="135" spans="1:5" x14ac:dyDescent="0.25">
      <c r="A135">
        <v>139</v>
      </c>
      <c r="B135" s="3">
        <v>1</v>
      </c>
      <c r="C135" s="1">
        <v>2</v>
      </c>
    </row>
    <row r="136" spans="1:5" x14ac:dyDescent="0.25">
      <c r="A136">
        <v>140</v>
      </c>
      <c r="B136" s="3">
        <v>1</v>
      </c>
    </row>
    <row r="137" spans="1:5" x14ac:dyDescent="0.25">
      <c r="A137">
        <v>141</v>
      </c>
      <c r="B137" s="3">
        <v>1</v>
      </c>
    </row>
    <row r="138" spans="1:5" x14ac:dyDescent="0.25">
      <c r="A138">
        <v>142</v>
      </c>
      <c r="B138" s="3">
        <v>1</v>
      </c>
      <c r="E138" s="4">
        <v>4</v>
      </c>
    </row>
    <row r="139" spans="1:5" x14ac:dyDescent="0.25">
      <c r="A139">
        <v>143</v>
      </c>
      <c r="B139" s="3">
        <v>1</v>
      </c>
      <c r="E139" s="4">
        <v>4</v>
      </c>
    </row>
    <row r="140" spans="1:5" x14ac:dyDescent="0.25">
      <c r="A140">
        <v>144</v>
      </c>
      <c r="B140" s="3">
        <v>1</v>
      </c>
      <c r="E140" s="4">
        <v>4</v>
      </c>
    </row>
    <row r="141" spans="1:5" x14ac:dyDescent="0.25">
      <c r="A141">
        <v>145</v>
      </c>
      <c r="B141" s="3">
        <v>1</v>
      </c>
      <c r="E141" s="4">
        <v>4</v>
      </c>
    </row>
    <row r="142" spans="1:5" x14ac:dyDescent="0.25">
      <c r="A142">
        <v>146</v>
      </c>
      <c r="B142" s="3">
        <v>1</v>
      </c>
      <c r="E142" s="4">
        <v>4</v>
      </c>
    </row>
    <row r="143" spans="1:5" x14ac:dyDescent="0.25">
      <c r="A143">
        <v>147</v>
      </c>
      <c r="B143" s="3">
        <v>1</v>
      </c>
      <c r="E143" s="4">
        <v>4</v>
      </c>
    </row>
    <row r="144" spans="1:5" x14ac:dyDescent="0.25">
      <c r="A144">
        <v>148</v>
      </c>
      <c r="B144" s="3">
        <v>1</v>
      </c>
      <c r="E144" s="4">
        <v>4</v>
      </c>
    </row>
    <row r="145" spans="1:5" x14ac:dyDescent="0.25">
      <c r="A145">
        <v>149</v>
      </c>
      <c r="B145" s="3">
        <v>1</v>
      </c>
      <c r="E145" s="4">
        <v>4</v>
      </c>
    </row>
    <row r="146" spans="1:5" x14ac:dyDescent="0.25">
      <c r="A146">
        <v>150</v>
      </c>
      <c r="B146" s="3">
        <v>1</v>
      </c>
      <c r="D146" s="2">
        <v>3</v>
      </c>
      <c r="E146" s="4">
        <v>4</v>
      </c>
    </row>
    <row r="147" spans="1:5" x14ac:dyDescent="0.25">
      <c r="A147">
        <v>151</v>
      </c>
      <c r="B147" s="3">
        <v>1</v>
      </c>
      <c r="D147" s="2">
        <v>3</v>
      </c>
      <c r="E147" s="4">
        <v>4</v>
      </c>
    </row>
    <row r="148" spans="1:5" x14ac:dyDescent="0.25">
      <c r="A148">
        <v>152</v>
      </c>
      <c r="D148" s="2">
        <v>3</v>
      </c>
      <c r="E148" s="4">
        <v>4</v>
      </c>
    </row>
    <row r="149" spans="1:5" x14ac:dyDescent="0.25">
      <c r="A149">
        <v>153</v>
      </c>
      <c r="D149" s="2">
        <v>3</v>
      </c>
      <c r="E149" s="4">
        <v>4</v>
      </c>
    </row>
    <row r="150" spans="1:5" x14ac:dyDescent="0.25">
      <c r="A150">
        <v>154</v>
      </c>
      <c r="D150" s="2">
        <v>3</v>
      </c>
      <c r="E150" s="4">
        <v>4</v>
      </c>
    </row>
    <row r="151" spans="1:5" x14ac:dyDescent="0.25">
      <c r="A151">
        <v>155</v>
      </c>
      <c r="D151" s="2">
        <v>3</v>
      </c>
      <c r="E151" s="4">
        <v>4</v>
      </c>
    </row>
    <row r="152" spans="1:5" x14ac:dyDescent="0.25">
      <c r="A152">
        <v>156</v>
      </c>
      <c r="D152" s="2">
        <v>3</v>
      </c>
      <c r="E152" s="4">
        <v>4</v>
      </c>
    </row>
    <row r="153" spans="1:5" x14ac:dyDescent="0.25">
      <c r="A153">
        <v>157</v>
      </c>
      <c r="D153" s="2">
        <v>3</v>
      </c>
      <c r="E153" s="4">
        <v>4</v>
      </c>
    </row>
    <row r="154" spans="1:5" x14ac:dyDescent="0.25">
      <c r="A154">
        <v>158</v>
      </c>
      <c r="D154" s="2">
        <v>3</v>
      </c>
      <c r="E154" s="4">
        <v>4</v>
      </c>
    </row>
    <row r="155" spans="1:5" x14ac:dyDescent="0.25">
      <c r="A155">
        <v>159</v>
      </c>
      <c r="D155" s="2">
        <v>3</v>
      </c>
      <c r="E155" s="4">
        <v>4</v>
      </c>
    </row>
    <row r="156" spans="1:5" x14ac:dyDescent="0.25">
      <c r="A156">
        <v>160</v>
      </c>
      <c r="C156" s="1">
        <v>2</v>
      </c>
      <c r="D156" s="2">
        <v>3</v>
      </c>
      <c r="E156" s="4">
        <v>4</v>
      </c>
    </row>
    <row r="157" spans="1:5" x14ac:dyDescent="0.25">
      <c r="A157">
        <v>161</v>
      </c>
      <c r="C157" s="1">
        <v>2</v>
      </c>
      <c r="D157" s="2">
        <v>3</v>
      </c>
      <c r="E157" s="4">
        <v>4</v>
      </c>
    </row>
    <row r="158" spans="1:5" x14ac:dyDescent="0.25">
      <c r="A158">
        <v>162</v>
      </c>
      <c r="C158" s="1">
        <v>2</v>
      </c>
      <c r="D158" s="2">
        <v>3</v>
      </c>
      <c r="E158" s="4">
        <v>4</v>
      </c>
    </row>
    <row r="159" spans="1:5" x14ac:dyDescent="0.25">
      <c r="A159">
        <v>163</v>
      </c>
      <c r="C159" s="1">
        <v>2</v>
      </c>
      <c r="D159" s="2">
        <v>3</v>
      </c>
    </row>
    <row r="160" spans="1:5" x14ac:dyDescent="0.25">
      <c r="A160">
        <v>164</v>
      </c>
      <c r="C160" s="1">
        <v>2</v>
      </c>
      <c r="D160" s="2">
        <v>3</v>
      </c>
    </row>
    <row r="161" spans="1:4" x14ac:dyDescent="0.25">
      <c r="A161">
        <v>165</v>
      </c>
      <c r="C161" s="1">
        <v>2</v>
      </c>
      <c r="D161" s="2">
        <v>3</v>
      </c>
    </row>
    <row r="162" spans="1:4" x14ac:dyDescent="0.25">
      <c r="A162">
        <v>166</v>
      </c>
      <c r="C162" s="1">
        <v>2</v>
      </c>
      <c r="D162" s="2">
        <v>3</v>
      </c>
    </row>
    <row r="163" spans="1:4" x14ac:dyDescent="0.25">
      <c r="A163">
        <v>167</v>
      </c>
      <c r="C163" s="1">
        <v>2</v>
      </c>
      <c r="D163" s="2">
        <v>3</v>
      </c>
    </row>
    <row r="164" spans="1:4" x14ac:dyDescent="0.25">
      <c r="A164">
        <v>168</v>
      </c>
      <c r="C164" s="1">
        <v>2</v>
      </c>
      <c r="D164" s="2">
        <v>3</v>
      </c>
    </row>
    <row r="165" spans="1:4" x14ac:dyDescent="0.25">
      <c r="A165">
        <v>169</v>
      </c>
      <c r="C165" s="1">
        <v>2</v>
      </c>
      <c r="D165" s="2">
        <v>3</v>
      </c>
    </row>
    <row r="166" spans="1:4" x14ac:dyDescent="0.25">
      <c r="A166">
        <v>170</v>
      </c>
      <c r="C166" s="1">
        <v>2</v>
      </c>
      <c r="D166" s="2">
        <v>3</v>
      </c>
    </row>
    <row r="167" spans="1:4" x14ac:dyDescent="0.25">
      <c r="A167">
        <v>171</v>
      </c>
      <c r="C167" s="1">
        <v>2</v>
      </c>
      <c r="D167" s="2">
        <v>3</v>
      </c>
    </row>
    <row r="168" spans="1:4" x14ac:dyDescent="0.25">
      <c r="A168">
        <v>172</v>
      </c>
      <c r="C168" s="1">
        <v>2</v>
      </c>
    </row>
    <row r="169" spans="1:4" x14ac:dyDescent="0.25">
      <c r="A169">
        <v>173</v>
      </c>
      <c r="C169" s="1">
        <v>2</v>
      </c>
    </row>
    <row r="170" spans="1:4" x14ac:dyDescent="0.25">
      <c r="A170">
        <v>174</v>
      </c>
      <c r="C170" s="1">
        <v>2</v>
      </c>
    </row>
    <row r="171" spans="1:4" x14ac:dyDescent="0.25">
      <c r="A171">
        <v>175</v>
      </c>
      <c r="B171" s="3">
        <v>1</v>
      </c>
      <c r="C171" s="1">
        <v>2</v>
      </c>
    </row>
    <row r="172" spans="1:4" x14ac:dyDescent="0.25">
      <c r="A172">
        <v>176</v>
      </c>
      <c r="B172" s="3">
        <v>1</v>
      </c>
      <c r="C172" s="1">
        <v>2</v>
      </c>
    </row>
    <row r="173" spans="1:4" x14ac:dyDescent="0.25">
      <c r="A173">
        <v>177</v>
      </c>
      <c r="B173" s="3">
        <v>1</v>
      </c>
      <c r="C173" s="1">
        <v>2</v>
      </c>
    </row>
    <row r="174" spans="1:4" x14ac:dyDescent="0.25">
      <c r="A174">
        <v>178</v>
      </c>
      <c r="B174" s="3">
        <v>1</v>
      </c>
      <c r="C174" s="1">
        <v>2</v>
      </c>
    </row>
    <row r="175" spans="1:4" x14ac:dyDescent="0.25">
      <c r="A175">
        <v>179</v>
      </c>
      <c r="B175" s="3">
        <v>1</v>
      </c>
    </row>
    <row r="176" spans="1:4" x14ac:dyDescent="0.25">
      <c r="A176">
        <v>180</v>
      </c>
      <c r="B176" s="3">
        <v>1</v>
      </c>
    </row>
    <row r="177" spans="1:5" x14ac:dyDescent="0.25">
      <c r="A177">
        <v>181</v>
      </c>
      <c r="B177" s="3">
        <v>1</v>
      </c>
    </row>
    <row r="178" spans="1:5" x14ac:dyDescent="0.25">
      <c r="A178">
        <v>182</v>
      </c>
      <c r="B178" s="3">
        <v>1</v>
      </c>
    </row>
    <row r="179" spans="1:5" x14ac:dyDescent="0.25">
      <c r="A179">
        <v>183</v>
      </c>
      <c r="B179" s="3">
        <v>1</v>
      </c>
    </row>
    <row r="180" spans="1:5" x14ac:dyDescent="0.25">
      <c r="A180">
        <v>184</v>
      </c>
      <c r="B180" s="3">
        <v>1</v>
      </c>
      <c r="E180" s="4">
        <v>4</v>
      </c>
    </row>
    <row r="181" spans="1:5" x14ac:dyDescent="0.25">
      <c r="A181">
        <v>185</v>
      </c>
      <c r="B181" s="3">
        <v>1</v>
      </c>
      <c r="E181" s="4">
        <v>4</v>
      </c>
    </row>
    <row r="182" spans="1:5" x14ac:dyDescent="0.25">
      <c r="A182">
        <v>186</v>
      </c>
      <c r="B182" s="3">
        <v>1</v>
      </c>
      <c r="E182" s="4">
        <v>4</v>
      </c>
    </row>
    <row r="183" spans="1:5" x14ac:dyDescent="0.25">
      <c r="A183">
        <v>187</v>
      </c>
      <c r="B183" s="3">
        <v>1</v>
      </c>
      <c r="E183" s="4">
        <v>4</v>
      </c>
    </row>
    <row r="184" spans="1:5" x14ac:dyDescent="0.25">
      <c r="A184">
        <v>188</v>
      </c>
      <c r="B184" s="3">
        <v>1</v>
      </c>
      <c r="E184" s="4">
        <v>4</v>
      </c>
    </row>
    <row r="185" spans="1:5" x14ac:dyDescent="0.25">
      <c r="A185">
        <v>189</v>
      </c>
      <c r="B185" s="3">
        <v>1</v>
      </c>
      <c r="E185" s="4">
        <v>4</v>
      </c>
    </row>
    <row r="186" spans="1:5" x14ac:dyDescent="0.25">
      <c r="A186">
        <v>190</v>
      </c>
      <c r="B186" s="3">
        <v>1</v>
      </c>
      <c r="E186" s="4">
        <v>4</v>
      </c>
    </row>
    <row r="187" spans="1:5" x14ac:dyDescent="0.25">
      <c r="A187">
        <v>191</v>
      </c>
      <c r="B187" s="3">
        <v>1</v>
      </c>
      <c r="E187" s="4">
        <v>4</v>
      </c>
    </row>
    <row r="188" spans="1:5" x14ac:dyDescent="0.25">
      <c r="A188">
        <v>192</v>
      </c>
      <c r="E188" s="4">
        <v>4</v>
      </c>
    </row>
    <row r="189" spans="1:5" x14ac:dyDescent="0.25">
      <c r="A189">
        <v>193</v>
      </c>
      <c r="E189" s="4">
        <v>4</v>
      </c>
    </row>
    <row r="190" spans="1:5" x14ac:dyDescent="0.25">
      <c r="A190">
        <v>194</v>
      </c>
      <c r="E190" s="4">
        <v>4</v>
      </c>
    </row>
    <row r="191" spans="1:5" x14ac:dyDescent="0.25">
      <c r="A191">
        <v>195</v>
      </c>
      <c r="D191" s="2">
        <v>3</v>
      </c>
      <c r="E191" s="4">
        <v>4</v>
      </c>
    </row>
    <row r="192" spans="1:5" x14ac:dyDescent="0.25">
      <c r="A192">
        <v>196</v>
      </c>
      <c r="D192" s="2">
        <v>3</v>
      </c>
      <c r="E192" s="4">
        <v>4</v>
      </c>
    </row>
    <row r="193" spans="1:5" x14ac:dyDescent="0.25">
      <c r="A193">
        <v>197</v>
      </c>
      <c r="D193" s="2">
        <v>3</v>
      </c>
      <c r="E193" s="4">
        <v>4</v>
      </c>
    </row>
    <row r="194" spans="1:5" x14ac:dyDescent="0.25">
      <c r="A194">
        <v>198</v>
      </c>
      <c r="D194" s="2">
        <v>3</v>
      </c>
      <c r="E194" s="4">
        <v>4</v>
      </c>
    </row>
    <row r="195" spans="1:5" x14ac:dyDescent="0.25">
      <c r="A195">
        <v>199</v>
      </c>
      <c r="D195" s="2">
        <v>3</v>
      </c>
      <c r="E195" s="4">
        <v>4</v>
      </c>
    </row>
    <row r="196" spans="1:5" x14ac:dyDescent="0.25">
      <c r="A196">
        <v>200</v>
      </c>
      <c r="D196" s="2">
        <v>3</v>
      </c>
      <c r="E196" s="4">
        <v>4</v>
      </c>
    </row>
    <row r="197" spans="1:5" x14ac:dyDescent="0.25">
      <c r="A197">
        <v>201</v>
      </c>
      <c r="C197" s="1">
        <v>2</v>
      </c>
      <c r="D197" s="2">
        <v>3</v>
      </c>
    </row>
    <row r="198" spans="1:5" x14ac:dyDescent="0.25">
      <c r="A198">
        <v>202</v>
      </c>
      <c r="C198" s="1">
        <v>2</v>
      </c>
      <c r="D198" s="2">
        <v>3</v>
      </c>
    </row>
    <row r="199" spans="1:5" x14ac:dyDescent="0.25">
      <c r="A199">
        <v>203</v>
      </c>
      <c r="C199" s="1">
        <v>2</v>
      </c>
      <c r="D199" s="2">
        <v>3</v>
      </c>
    </row>
    <row r="200" spans="1:5" x14ac:dyDescent="0.25">
      <c r="A200">
        <v>204</v>
      </c>
      <c r="C200" s="1">
        <v>2</v>
      </c>
      <c r="D200" s="2">
        <v>3</v>
      </c>
    </row>
    <row r="201" spans="1:5" x14ac:dyDescent="0.25">
      <c r="A201">
        <v>205</v>
      </c>
      <c r="C201" s="1">
        <v>2</v>
      </c>
      <c r="D201" s="2">
        <v>3</v>
      </c>
    </row>
    <row r="202" spans="1:5" x14ac:dyDescent="0.25">
      <c r="A202">
        <v>206</v>
      </c>
      <c r="C202" s="1">
        <v>2</v>
      </c>
      <c r="D202" s="2">
        <v>3</v>
      </c>
    </row>
    <row r="203" spans="1:5" x14ac:dyDescent="0.25">
      <c r="A203">
        <v>207</v>
      </c>
      <c r="C203" s="1">
        <v>2</v>
      </c>
      <c r="D203" s="2">
        <v>3</v>
      </c>
    </row>
    <row r="204" spans="1:5" x14ac:dyDescent="0.25">
      <c r="A204">
        <v>208</v>
      </c>
      <c r="C204" s="1">
        <v>2</v>
      </c>
    </row>
    <row r="205" spans="1:5" x14ac:dyDescent="0.25">
      <c r="A205">
        <v>209</v>
      </c>
      <c r="C205" s="1">
        <v>2</v>
      </c>
    </row>
    <row r="206" spans="1:5" x14ac:dyDescent="0.25">
      <c r="A206">
        <v>210</v>
      </c>
      <c r="C206" s="1">
        <v>2</v>
      </c>
    </row>
    <row r="207" spans="1:5" x14ac:dyDescent="0.25">
      <c r="A207">
        <v>211</v>
      </c>
      <c r="C207" s="1">
        <v>2</v>
      </c>
    </row>
    <row r="208" spans="1:5" x14ac:dyDescent="0.25">
      <c r="A208">
        <v>212</v>
      </c>
      <c r="C208" s="1">
        <v>2</v>
      </c>
    </row>
    <row r="209" spans="1:5" x14ac:dyDescent="0.25">
      <c r="A209">
        <v>213</v>
      </c>
      <c r="C209" s="1">
        <v>2</v>
      </c>
    </row>
    <row r="210" spans="1:5" x14ac:dyDescent="0.25">
      <c r="A210">
        <v>214</v>
      </c>
      <c r="B210" s="3">
        <v>1</v>
      </c>
      <c r="C210" s="1">
        <v>2</v>
      </c>
    </row>
    <row r="211" spans="1:5" x14ac:dyDescent="0.25">
      <c r="A211">
        <v>215</v>
      </c>
      <c r="B211" s="3">
        <v>1</v>
      </c>
      <c r="C211" s="1">
        <v>2</v>
      </c>
    </row>
    <row r="212" spans="1:5" x14ac:dyDescent="0.25">
      <c r="A212">
        <v>216</v>
      </c>
      <c r="B212" s="3">
        <v>1</v>
      </c>
    </row>
    <row r="213" spans="1:5" x14ac:dyDescent="0.25">
      <c r="A213">
        <v>217</v>
      </c>
      <c r="B213" s="3">
        <v>1</v>
      </c>
    </row>
    <row r="214" spans="1:5" x14ac:dyDescent="0.25">
      <c r="A214">
        <v>218</v>
      </c>
      <c r="B214" s="3">
        <v>1</v>
      </c>
    </row>
    <row r="215" spans="1:5" x14ac:dyDescent="0.25">
      <c r="A215">
        <v>219</v>
      </c>
      <c r="B215" s="3">
        <v>1</v>
      </c>
    </row>
    <row r="216" spans="1:5" x14ac:dyDescent="0.25">
      <c r="A216">
        <v>220</v>
      </c>
      <c r="B216" s="3">
        <v>1</v>
      </c>
    </row>
    <row r="217" spans="1:5" x14ac:dyDescent="0.25">
      <c r="A217">
        <v>221</v>
      </c>
      <c r="B217" s="3">
        <v>1</v>
      </c>
    </row>
    <row r="218" spans="1:5" x14ac:dyDescent="0.25">
      <c r="A218">
        <v>222</v>
      </c>
      <c r="B218" s="3">
        <v>1</v>
      </c>
    </row>
    <row r="219" spans="1:5" x14ac:dyDescent="0.25">
      <c r="A219">
        <v>223</v>
      </c>
      <c r="B219" s="3">
        <v>1</v>
      </c>
    </row>
    <row r="220" spans="1:5" x14ac:dyDescent="0.25">
      <c r="A220">
        <v>224</v>
      </c>
      <c r="B220" s="3">
        <v>1</v>
      </c>
      <c r="E220" s="4">
        <v>4</v>
      </c>
    </row>
    <row r="221" spans="1:5" x14ac:dyDescent="0.25">
      <c r="A221">
        <v>225</v>
      </c>
      <c r="B221" s="3">
        <v>1</v>
      </c>
      <c r="E221" s="4">
        <v>4</v>
      </c>
    </row>
    <row r="222" spans="1:5" x14ac:dyDescent="0.25">
      <c r="A222">
        <v>226</v>
      </c>
      <c r="B222" s="3">
        <v>1</v>
      </c>
      <c r="E222" s="4">
        <v>4</v>
      </c>
    </row>
    <row r="223" spans="1:5" x14ac:dyDescent="0.25">
      <c r="A223">
        <v>227</v>
      </c>
      <c r="B223" s="3">
        <v>1</v>
      </c>
      <c r="E223" s="4">
        <v>4</v>
      </c>
    </row>
    <row r="224" spans="1:5" x14ac:dyDescent="0.25">
      <c r="A224">
        <v>228</v>
      </c>
      <c r="B224" s="3">
        <v>1</v>
      </c>
      <c r="E224" s="4">
        <v>4</v>
      </c>
    </row>
    <row r="225" spans="1:5" x14ac:dyDescent="0.25">
      <c r="A225">
        <v>229</v>
      </c>
      <c r="E225" s="4">
        <v>4</v>
      </c>
    </row>
    <row r="226" spans="1:5" x14ac:dyDescent="0.25">
      <c r="A226">
        <v>230</v>
      </c>
      <c r="E226" s="4">
        <v>4</v>
      </c>
    </row>
    <row r="227" spans="1:5" x14ac:dyDescent="0.25">
      <c r="A227">
        <v>231</v>
      </c>
      <c r="E227" s="4">
        <v>4</v>
      </c>
    </row>
    <row r="228" spans="1:5" x14ac:dyDescent="0.25">
      <c r="A228">
        <v>232</v>
      </c>
      <c r="D228" s="2">
        <v>3</v>
      </c>
      <c r="E228" s="4">
        <v>4</v>
      </c>
    </row>
    <row r="229" spans="1:5" x14ac:dyDescent="0.25">
      <c r="A229">
        <v>233</v>
      </c>
      <c r="D229" s="2">
        <v>3</v>
      </c>
      <c r="E229" s="4">
        <v>4</v>
      </c>
    </row>
    <row r="230" spans="1:5" x14ac:dyDescent="0.25">
      <c r="A230">
        <v>234</v>
      </c>
      <c r="D230" s="2">
        <v>3</v>
      </c>
      <c r="E230" s="4">
        <v>4</v>
      </c>
    </row>
    <row r="231" spans="1:5" x14ac:dyDescent="0.25">
      <c r="A231">
        <v>235</v>
      </c>
      <c r="D231" s="2">
        <v>3</v>
      </c>
      <c r="E231" s="4">
        <v>4</v>
      </c>
    </row>
    <row r="232" spans="1:5" x14ac:dyDescent="0.25">
      <c r="A232">
        <v>236</v>
      </c>
      <c r="D232" s="2">
        <v>3</v>
      </c>
      <c r="E232" s="4">
        <v>4</v>
      </c>
    </row>
    <row r="233" spans="1:5" x14ac:dyDescent="0.25">
      <c r="A233">
        <v>237</v>
      </c>
      <c r="C233" s="1">
        <v>2</v>
      </c>
      <c r="D233" s="2">
        <v>3</v>
      </c>
      <c r="E233" s="4">
        <v>4</v>
      </c>
    </row>
    <row r="234" spans="1:5" x14ac:dyDescent="0.25">
      <c r="A234">
        <v>238</v>
      </c>
      <c r="C234" s="1">
        <v>2</v>
      </c>
      <c r="D234" s="2">
        <v>3</v>
      </c>
    </row>
    <row r="235" spans="1:5" x14ac:dyDescent="0.25">
      <c r="A235">
        <v>239</v>
      </c>
      <c r="C235" s="1">
        <v>2</v>
      </c>
      <c r="D235" s="2">
        <v>3</v>
      </c>
    </row>
    <row r="236" spans="1:5" x14ac:dyDescent="0.25">
      <c r="A236">
        <v>240</v>
      </c>
      <c r="C236" s="1">
        <v>2</v>
      </c>
      <c r="D236" s="2">
        <v>3</v>
      </c>
    </row>
    <row r="237" spans="1:5" x14ac:dyDescent="0.25">
      <c r="A237">
        <v>241</v>
      </c>
      <c r="C237" s="1">
        <v>2</v>
      </c>
      <c r="D237" s="2">
        <v>3</v>
      </c>
    </row>
    <row r="238" spans="1:5" x14ac:dyDescent="0.25">
      <c r="A238">
        <v>242</v>
      </c>
      <c r="C238" s="1">
        <v>2</v>
      </c>
      <c r="D238" s="2">
        <v>3</v>
      </c>
    </row>
    <row r="239" spans="1:5" x14ac:dyDescent="0.25">
      <c r="A239">
        <v>243</v>
      </c>
      <c r="C239" s="1">
        <v>2</v>
      </c>
      <c r="D239" s="2">
        <v>3</v>
      </c>
    </row>
    <row r="240" spans="1:5" x14ac:dyDescent="0.25">
      <c r="A240">
        <v>244</v>
      </c>
      <c r="C240" s="1">
        <v>2</v>
      </c>
      <c r="D240" s="2">
        <v>3</v>
      </c>
    </row>
    <row r="241" spans="1:3" x14ac:dyDescent="0.25">
      <c r="A241">
        <v>245</v>
      </c>
      <c r="C241" s="1">
        <v>2</v>
      </c>
    </row>
    <row r="242" spans="1:3" x14ac:dyDescent="0.25">
      <c r="A242">
        <v>246</v>
      </c>
      <c r="C242" s="1">
        <v>2</v>
      </c>
    </row>
    <row r="243" spans="1:3" x14ac:dyDescent="0.25">
      <c r="A243">
        <v>247</v>
      </c>
      <c r="C243" s="1">
        <v>2</v>
      </c>
    </row>
    <row r="244" spans="1:3" x14ac:dyDescent="0.25">
      <c r="A244">
        <v>248</v>
      </c>
      <c r="C244" s="1">
        <v>2</v>
      </c>
    </row>
    <row r="245" spans="1:3" x14ac:dyDescent="0.25">
      <c r="A245">
        <v>249</v>
      </c>
      <c r="C245" s="1">
        <v>2</v>
      </c>
    </row>
    <row r="246" spans="1:3" x14ac:dyDescent="0.25">
      <c r="A246">
        <v>250</v>
      </c>
      <c r="B246" s="3">
        <v>1</v>
      </c>
      <c r="C246" s="1">
        <v>2</v>
      </c>
    </row>
    <row r="247" spans="1:3" x14ac:dyDescent="0.25">
      <c r="A247">
        <v>251</v>
      </c>
      <c r="B247" s="3">
        <v>1</v>
      </c>
      <c r="C247" s="1">
        <v>2</v>
      </c>
    </row>
    <row r="248" spans="1:3" x14ac:dyDescent="0.25">
      <c r="A248">
        <v>252</v>
      </c>
      <c r="B248" s="3">
        <v>1</v>
      </c>
    </row>
    <row r="249" spans="1:3" x14ac:dyDescent="0.25">
      <c r="A249">
        <v>253</v>
      </c>
      <c r="B249" s="3">
        <v>1</v>
      </c>
    </row>
    <row r="250" spans="1:3" x14ac:dyDescent="0.25">
      <c r="A250">
        <v>254</v>
      </c>
      <c r="B250" s="3">
        <v>1</v>
      </c>
    </row>
    <row r="251" spans="1:3" x14ac:dyDescent="0.25">
      <c r="A251">
        <v>255</v>
      </c>
      <c r="B251" s="3">
        <v>1</v>
      </c>
    </row>
    <row r="252" spans="1:3" x14ac:dyDescent="0.25">
      <c r="A252">
        <v>256</v>
      </c>
      <c r="B252" s="3">
        <v>1</v>
      </c>
    </row>
    <row r="253" spans="1:3" x14ac:dyDescent="0.25">
      <c r="A253">
        <v>257</v>
      </c>
      <c r="B253" s="3">
        <v>1</v>
      </c>
    </row>
    <row r="254" spans="1:3" x14ac:dyDescent="0.25">
      <c r="A254">
        <v>258</v>
      </c>
      <c r="B254" s="3">
        <v>1</v>
      </c>
    </row>
    <row r="255" spans="1:3" x14ac:dyDescent="0.25">
      <c r="A255">
        <v>259</v>
      </c>
      <c r="B255" s="3">
        <v>1</v>
      </c>
    </row>
    <row r="256" spans="1:3" x14ac:dyDescent="0.25">
      <c r="A256">
        <v>260</v>
      </c>
      <c r="B256" s="3">
        <v>1</v>
      </c>
    </row>
    <row r="257" spans="1:5" x14ac:dyDescent="0.25">
      <c r="A257">
        <v>261</v>
      </c>
      <c r="B257" s="3">
        <v>1</v>
      </c>
      <c r="E257" s="4">
        <v>4</v>
      </c>
    </row>
    <row r="258" spans="1:5" x14ac:dyDescent="0.25">
      <c r="A258">
        <v>262</v>
      </c>
      <c r="B258" s="3">
        <v>1</v>
      </c>
      <c r="E258" s="4">
        <v>4</v>
      </c>
    </row>
    <row r="259" spans="1:5" x14ac:dyDescent="0.25">
      <c r="A259">
        <v>263</v>
      </c>
      <c r="E259" s="4">
        <v>4</v>
      </c>
    </row>
    <row r="260" spans="1:5" x14ac:dyDescent="0.25">
      <c r="A260">
        <v>264</v>
      </c>
      <c r="E260" s="4">
        <v>4</v>
      </c>
    </row>
    <row r="261" spans="1:5" x14ac:dyDescent="0.25">
      <c r="A261">
        <v>265</v>
      </c>
      <c r="E261" s="4">
        <v>4</v>
      </c>
    </row>
    <row r="262" spans="1:5" x14ac:dyDescent="0.25">
      <c r="A262">
        <v>266</v>
      </c>
      <c r="D262" s="2">
        <v>3</v>
      </c>
      <c r="E262" s="4">
        <v>4</v>
      </c>
    </row>
    <row r="263" spans="1:5" x14ac:dyDescent="0.25">
      <c r="A263">
        <v>267</v>
      </c>
      <c r="D263" s="2">
        <v>3</v>
      </c>
      <c r="E263" s="4">
        <v>4</v>
      </c>
    </row>
    <row r="264" spans="1:5" x14ac:dyDescent="0.25">
      <c r="A264">
        <v>268</v>
      </c>
      <c r="D264" s="2">
        <v>3</v>
      </c>
      <c r="E264" s="4">
        <v>4</v>
      </c>
    </row>
    <row r="265" spans="1:5" x14ac:dyDescent="0.25">
      <c r="A265">
        <v>269</v>
      </c>
      <c r="D265" s="2">
        <v>3</v>
      </c>
      <c r="E265" s="4">
        <v>4</v>
      </c>
    </row>
    <row r="266" spans="1:5" x14ac:dyDescent="0.25">
      <c r="A266">
        <v>270</v>
      </c>
      <c r="D266" s="2">
        <v>3</v>
      </c>
      <c r="E266" s="4">
        <v>4</v>
      </c>
    </row>
    <row r="267" spans="1:5" x14ac:dyDescent="0.25">
      <c r="A267">
        <v>271</v>
      </c>
      <c r="D267" s="2">
        <v>3</v>
      </c>
      <c r="E267" s="4">
        <v>4</v>
      </c>
    </row>
    <row r="268" spans="1:5" x14ac:dyDescent="0.25">
      <c r="A268">
        <v>272</v>
      </c>
      <c r="D268" s="2">
        <v>3</v>
      </c>
      <c r="E268" s="4">
        <v>4</v>
      </c>
    </row>
    <row r="269" spans="1:5" x14ac:dyDescent="0.25">
      <c r="A269">
        <v>273</v>
      </c>
      <c r="D269" s="2">
        <v>3</v>
      </c>
      <c r="E269" s="4">
        <v>4</v>
      </c>
    </row>
    <row r="270" spans="1:5" x14ac:dyDescent="0.25">
      <c r="A270">
        <v>274</v>
      </c>
      <c r="D270" s="2">
        <v>3</v>
      </c>
      <c r="E270" s="4">
        <v>4</v>
      </c>
    </row>
    <row r="271" spans="1:5" x14ac:dyDescent="0.25">
      <c r="A271">
        <v>275</v>
      </c>
      <c r="D271" s="2">
        <v>3</v>
      </c>
      <c r="E271" s="4">
        <v>4</v>
      </c>
    </row>
    <row r="272" spans="1:5" x14ac:dyDescent="0.25">
      <c r="A272">
        <v>276</v>
      </c>
      <c r="D272" s="2">
        <v>3</v>
      </c>
    </row>
    <row r="273" spans="1:4" x14ac:dyDescent="0.25">
      <c r="A273">
        <v>277</v>
      </c>
      <c r="D273" s="2">
        <v>3</v>
      </c>
    </row>
    <row r="274" spans="1:4" x14ac:dyDescent="0.25">
      <c r="A274">
        <v>278</v>
      </c>
      <c r="D274" s="2">
        <v>3</v>
      </c>
    </row>
    <row r="275" spans="1:4" x14ac:dyDescent="0.25">
      <c r="A275">
        <v>279</v>
      </c>
      <c r="C275" s="1">
        <v>2</v>
      </c>
    </row>
    <row r="276" spans="1:4" x14ac:dyDescent="0.25">
      <c r="A276">
        <v>280</v>
      </c>
      <c r="C276" s="1">
        <v>2</v>
      </c>
    </row>
    <row r="277" spans="1:4" x14ac:dyDescent="0.25">
      <c r="A277">
        <v>281</v>
      </c>
      <c r="C277" s="1">
        <v>2</v>
      </c>
    </row>
    <row r="278" spans="1:4" x14ac:dyDescent="0.25">
      <c r="A278">
        <v>282</v>
      </c>
      <c r="C278" s="1">
        <v>2</v>
      </c>
    </row>
    <row r="279" spans="1:4" x14ac:dyDescent="0.25">
      <c r="A279">
        <v>283</v>
      </c>
      <c r="C279" s="1">
        <v>2</v>
      </c>
    </row>
    <row r="280" spans="1:4" x14ac:dyDescent="0.25">
      <c r="A280">
        <v>284</v>
      </c>
      <c r="C280" s="1">
        <v>2</v>
      </c>
    </row>
    <row r="281" spans="1:4" x14ac:dyDescent="0.25">
      <c r="A281">
        <v>285</v>
      </c>
      <c r="C281" s="1">
        <v>2</v>
      </c>
    </row>
    <row r="282" spans="1:4" x14ac:dyDescent="0.25">
      <c r="A282">
        <v>286</v>
      </c>
      <c r="C282" s="1">
        <v>2</v>
      </c>
    </row>
    <row r="283" spans="1:4" x14ac:dyDescent="0.25">
      <c r="A283">
        <v>287</v>
      </c>
      <c r="C283" s="1">
        <v>2</v>
      </c>
    </row>
    <row r="284" spans="1:4" x14ac:dyDescent="0.25">
      <c r="A284">
        <v>288</v>
      </c>
      <c r="B284" s="3">
        <v>1</v>
      </c>
      <c r="C284" s="1">
        <v>2</v>
      </c>
    </row>
    <row r="285" spans="1:4" x14ac:dyDescent="0.25">
      <c r="A285">
        <v>289</v>
      </c>
      <c r="B285" s="3">
        <v>1</v>
      </c>
      <c r="C285" s="1">
        <v>2</v>
      </c>
    </row>
    <row r="286" spans="1:4" x14ac:dyDescent="0.25">
      <c r="A286">
        <v>290</v>
      </c>
      <c r="B286" s="3">
        <v>1</v>
      </c>
      <c r="C286" s="1">
        <v>2</v>
      </c>
    </row>
    <row r="287" spans="1:4" x14ac:dyDescent="0.25">
      <c r="A287">
        <v>291</v>
      </c>
      <c r="B287" s="3">
        <v>1</v>
      </c>
    </row>
    <row r="288" spans="1:4" x14ac:dyDescent="0.25">
      <c r="A288">
        <v>292</v>
      </c>
      <c r="B288" s="3">
        <v>1</v>
      </c>
    </row>
    <row r="289" spans="1:5" x14ac:dyDescent="0.25">
      <c r="A289">
        <v>293</v>
      </c>
      <c r="B289" s="3">
        <v>1</v>
      </c>
    </row>
    <row r="290" spans="1:5" x14ac:dyDescent="0.25">
      <c r="A290">
        <v>294</v>
      </c>
      <c r="B290" s="3">
        <v>1</v>
      </c>
    </row>
    <row r="291" spans="1:5" x14ac:dyDescent="0.25">
      <c r="A291">
        <v>295</v>
      </c>
      <c r="B291" s="3">
        <v>1</v>
      </c>
    </row>
    <row r="292" spans="1:5" x14ac:dyDescent="0.25">
      <c r="A292">
        <v>296</v>
      </c>
      <c r="B292" s="3">
        <v>1</v>
      </c>
    </row>
    <row r="293" spans="1:5" x14ac:dyDescent="0.25">
      <c r="A293">
        <v>297</v>
      </c>
      <c r="B293" s="3">
        <v>1</v>
      </c>
    </row>
    <row r="294" spans="1:5" x14ac:dyDescent="0.25">
      <c r="A294">
        <v>298</v>
      </c>
      <c r="B294" s="3">
        <v>1</v>
      </c>
    </row>
    <row r="295" spans="1:5" x14ac:dyDescent="0.25">
      <c r="A295">
        <v>299</v>
      </c>
      <c r="B295" s="3">
        <v>1</v>
      </c>
    </row>
    <row r="296" spans="1:5" x14ac:dyDescent="0.25">
      <c r="A296">
        <v>300</v>
      </c>
      <c r="B296" s="3">
        <v>1</v>
      </c>
    </row>
    <row r="297" spans="1:5" x14ac:dyDescent="0.25">
      <c r="A297">
        <v>301</v>
      </c>
      <c r="E297" s="4">
        <v>4</v>
      </c>
    </row>
    <row r="298" spans="1:5" x14ac:dyDescent="0.25">
      <c r="A298">
        <v>302</v>
      </c>
      <c r="E298" s="4">
        <v>4</v>
      </c>
    </row>
    <row r="299" spans="1:5" x14ac:dyDescent="0.25">
      <c r="A299">
        <v>303</v>
      </c>
      <c r="E299" s="4">
        <v>4</v>
      </c>
    </row>
    <row r="300" spans="1:5" x14ac:dyDescent="0.25">
      <c r="A300">
        <v>304</v>
      </c>
      <c r="D300" s="2">
        <v>3</v>
      </c>
      <c r="E300" s="4">
        <v>4</v>
      </c>
    </row>
    <row r="301" spans="1:5" x14ac:dyDescent="0.25">
      <c r="A301">
        <v>305</v>
      </c>
      <c r="D301" s="2">
        <v>3</v>
      </c>
      <c r="E301" s="4">
        <v>4</v>
      </c>
    </row>
    <row r="302" spans="1:5" x14ac:dyDescent="0.25">
      <c r="A302">
        <v>306</v>
      </c>
      <c r="D302" s="2">
        <v>3</v>
      </c>
      <c r="E302" s="4">
        <v>4</v>
      </c>
    </row>
    <row r="303" spans="1:5" x14ac:dyDescent="0.25">
      <c r="A303">
        <v>307</v>
      </c>
      <c r="D303" s="2">
        <v>3</v>
      </c>
      <c r="E303" s="4">
        <v>4</v>
      </c>
    </row>
    <row r="304" spans="1:5" x14ac:dyDescent="0.25">
      <c r="A304">
        <v>308</v>
      </c>
      <c r="D304" s="2">
        <v>3</v>
      </c>
      <c r="E304" s="4">
        <v>4</v>
      </c>
    </row>
    <row r="305" spans="1:5" x14ac:dyDescent="0.25">
      <c r="A305">
        <v>309</v>
      </c>
      <c r="D305" s="2">
        <v>3</v>
      </c>
      <c r="E305" s="4">
        <v>4</v>
      </c>
    </row>
    <row r="306" spans="1:5" x14ac:dyDescent="0.25">
      <c r="A306">
        <v>310</v>
      </c>
      <c r="D306" s="2">
        <v>3</v>
      </c>
      <c r="E306" s="4">
        <v>4</v>
      </c>
    </row>
    <row r="307" spans="1:5" x14ac:dyDescent="0.25">
      <c r="A307">
        <v>311</v>
      </c>
      <c r="D307" s="2">
        <v>3</v>
      </c>
      <c r="E307" s="4">
        <v>4</v>
      </c>
    </row>
    <row r="308" spans="1:5" x14ac:dyDescent="0.25">
      <c r="A308">
        <v>312</v>
      </c>
      <c r="D308" s="2">
        <v>3</v>
      </c>
      <c r="E308" s="4">
        <v>4</v>
      </c>
    </row>
    <row r="309" spans="1:5" x14ac:dyDescent="0.25">
      <c r="A309">
        <v>313</v>
      </c>
      <c r="D309" s="2">
        <v>3</v>
      </c>
      <c r="E309" s="4">
        <v>4</v>
      </c>
    </row>
    <row r="310" spans="1:5" x14ac:dyDescent="0.25">
      <c r="A310">
        <v>314</v>
      </c>
      <c r="D310" s="2">
        <v>3</v>
      </c>
      <c r="E310" s="4">
        <v>4</v>
      </c>
    </row>
    <row r="311" spans="1:5" x14ac:dyDescent="0.25">
      <c r="A311">
        <v>315</v>
      </c>
      <c r="C311" s="1">
        <v>2</v>
      </c>
      <c r="D311" s="2">
        <v>3</v>
      </c>
      <c r="E311" s="4">
        <v>4</v>
      </c>
    </row>
    <row r="312" spans="1:5" x14ac:dyDescent="0.25">
      <c r="A312">
        <v>316</v>
      </c>
      <c r="C312" s="1">
        <v>2</v>
      </c>
      <c r="D312" s="2">
        <v>3</v>
      </c>
    </row>
    <row r="313" spans="1:5" x14ac:dyDescent="0.25">
      <c r="A313">
        <v>317</v>
      </c>
      <c r="C313" s="1">
        <v>2</v>
      </c>
      <c r="D313" s="2">
        <v>3</v>
      </c>
    </row>
    <row r="314" spans="1:5" x14ac:dyDescent="0.25">
      <c r="A314">
        <v>318</v>
      </c>
      <c r="C314" s="1">
        <v>2</v>
      </c>
    </row>
    <row r="315" spans="1:5" x14ac:dyDescent="0.25">
      <c r="A315">
        <v>319</v>
      </c>
      <c r="C315" s="1">
        <v>2</v>
      </c>
    </row>
    <row r="316" spans="1:5" x14ac:dyDescent="0.25">
      <c r="A316">
        <v>320</v>
      </c>
      <c r="C316" s="1">
        <v>2</v>
      </c>
    </row>
    <row r="317" spans="1:5" x14ac:dyDescent="0.25">
      <c r="A317">
        <v>321</v>
      </c>
      <c r="C317" s="1">
        <v>2</v>
      </c>
    </row>
    <row r="318" spans="1:5" x14ac:dyDescent="0.25">
      <c r="A318">
        <v>322</v>
      </c>
      <c r="C318" s="1">
        <v>2</v>
      </c>
    </row>
    <row r="319" spans="1:5" x14ac:dyDescent="0.25">
      <c r="A319">
        <v>323</v>
      </c>
      <c r="C319" s="1">
        <v>2</v>
      </c>
    </row>
    <row r="320" spans="1:5" x14ac:dyDescent="0.25">
      <c r="A320">
        <v>324</v>
      </c>
      <c r="C320" s="1">
        <v>2</v>
      </c>
    </row>
    <row r="321" spans="1:5" x14ac:dyDescent="0.25">
      <c r="A321">
        <v>325</v>
      </c>
      <c r="C321" s="1">
        <v>2</v>
      </c>
    </row>
    <row r="322" spans="1:5" x14ac:dyDescent="0.25">
      <c r="A322">
        <v>326</v>
      </c>
      <c r="B322" s="3">
        <v>1</v>
      </c>
      <c r="C322" s="1">
        <v>2</v>
      </c>
    </row>
    <row r="323" spans="1:5" x14ac:dyDescent="0.25">
      <c r="A323">
        <v>327</v>
      </c>
      <c r="B323" s="3">
        <v>1</v>
      </c>
      <c r="C323" s="1">
        <v>2</v>
      </c>
    </row>
    <row r="324" spans="1:5" x14ac:dyDescent="0.25">
      <c r="A324">
        <v>328</v>
      </c>
      <c r="B324" s="3">
        <v>1</v>
      </c>
      <c r="C324" s="1">
        <v>2</v>
      </c>
    </row>
    <row r="325" spans="1:5" x14ac:dyDescent="0.25">
      <c r="A325">
        <v>329</v>
      </c>
      <c r="B325" s="3">
        <v>1</v>
      </c>
    </row>
    <row r="326" spans="1:5" x14ac:dyDescent="0.25">
      <c r="A326">
        <v>330</v>
      </c>
      <c r="B326" s="3">
        <v>1</v>
      </c>
    </row>
    <row r="327" spans="1:5" x14ac:dyDescent="0.25">
      <c r="A327">
        <v>331</v>
      </c>
      <c r="B327" s="3">
        <v>1</v>
      </c>
    </row>
    <row r="328" spans="1:5" x14ac:dyDescent="0.25">
      <c r="A328">
        <v>332</v>
      </c>
      <c r="B328" s="3">
        <v>1</v>
      </c>
    </row>
    <row r="329" spans="1:5" x14ac:dyDescent="0.25">
      <c r="A329">
        <v>333</v>
      </c>
      <c r="B329" s="3">
        <v>1</v>
      </c>
    </row>
    <row r="330" spans="1:5" x14ac:dyDescent="0.25">
      <c r="A330">
        <v>334</v>
      </c>
      <c r="B330" s="3">
        <v>1</v>
      </c>
    </row>
    <row r="331" spans="1:5" x14ac:dyDescent="0.25">
      <c r="A331">
        <v>335</v>
      </c>
      <c r="B331" s="3">
        <v>1</v>
      </c>
    </row>
    <row r="332" spans="1:5" x14ac:dyDescent="0.25">
      <c r="A332">
        <v>336</v>
      </c>
      <c r="B332" s="3">
        <v>1</v>
      </c>
    </row>
    <row r="333" spans="1:5" x14ac:dyDescent="0.25">
      <c r="A333">
        <v>337</v>
      </c>
      <c r="B333" s="3">
        <v>1</v>
      </c>
    </row>
    <row r="334" spans="1:5" x14ac:dyDescent="0.25">
      <c r="A334">
        <v>338</v>
      </c>
      <c r="B334" s="3">
        <v>1</v>
      </c>
      <c r="E334" s="4">
        <v>4</v>
      </c>
    </row>
    <row r="335" spans="1:5" x14ac:dyDescent="0.25">
      <c r="A335">
        <v>339</v>
      </c>
      <c r="E335" s="4">
        <v>4</v>
      </c>
    </row>
    <row r="336" spans="1:5" x14ac:dyDescent="0.25">
      <c r="A336">
        <v>340</v>
      </c>
      <c r="E336" s="4">
        <v>4</v>
      </c>
    </row>
    <row r="337" spans="1:5" x14ac:dyDescent="0.25">
      <c r="A337">
        <v>341</v>
      </c>
      <c r="E337" s="4">
        <v>4</v>
      </c>
    </row>
    <row r="338" spans="1:5" x14ac:dyDescent="0.25">
      <c r="A338">
        <v>342</v>
      </c>
      <c r="D338" s="2">
        <v>3</v>
      </c>
      <c r="E338" s="4">
        <v>4</v>
      </c>
    </row>
    <row r="339" spans="1:5" x14ac:dyDescent="0.25">
      <c r="A339">
        <v>343</v>
      </c>
      <c r="D339" s="2">
        <v>3</v>
      </c>
      <c r="E339" s="4">
        <v>4</v>
      </c>
    </row>
    <row r="340" spans="1:5" x14ac:dyDescent="0.25">
      <c r="A340">
        <v>344</v>
      </c>
      <c r="D340" s="2">
        <v>3</v>
      </c>
      <c r="E340" s="4">
        <v>4</v>
      </c>
    </row>
    <row r="341" spans="1:5" x14ac:dyDescent="0.25">
      <c r="A341">
        <v>345</v>
      </c>
      <c r="D341" s="2">
        <v>3</v>
      </c>
      <c r="E341" s="4">
        <v>4</v>
      </c>
    </row>
    <row r="342" spans="1:5" x14ac:dyDescent="0.25">
      <c r="A342">
        <v>346</v>
      </c>
      <c r="D342" s="2">
        <v>3</v>
      </c>
      <c r="E342" s="4">
        <v>4</v>
      </c>
    </row>
    <row r="343" spans="1:5" x14ac:dyDescent="0.25">
      <c r="A343">
        <v>347</v>
      </c>
      <c r="D343" s="2">
        <v>3</v>
      </c>
      <c r="E343" s="4">
        <v>4</v>
      </c>
    </row>
    <row r="344" spans="1:5" x14ac:dyDescent="0.25">
      <c r="A344">
        <v>348</v>
      </c>
      <c r="D344" s="2">
        <v>3</v>
      </c>
      <c r="E344" s="4">
        <v>4</v>
      </c>
    </row>
    <row r="345" spans="1:5" x14ac:dyDescent="0.25">
      <c r="A345">
        <v>349</v>
      </c>
      <c r="D345" s="2">
        <v>3</v>
      </c>
      <c r="E345" s="4">
        <v>4</v>
      </c>
    </row>
    <row r="346" spans="1:5" x14ac:dyDescent="0.25">
      <c r="A346">
        <v>350</v>
      </c>
      <c r="D346" s="2">
        <v>3</v>
      </c>
      <c r="E346" s="4">
        <v>4</v>
      </c>
    </row>
    <row r="347" spans="1:5" x14ac:dyDescent="0.25">
      <c r="A347">
        <v>351</v>
      </c>
      <c r="C347" s="1">
        <v>2</v>
      </c>
      <c r="D347" s="2">
        <v>3</v>
      </c>
      <c r="E347" s="4">
        <v>4</v>
      </c>
    </row>
    <row r="348" spans="1:5" x14ac:dyDescent="0.25">
      <c r="A348">
        <v>352</v>
      </c>
      <c r="C348" s="1">
        <v>2</v>
      </c>
      <c r="D348" s="2">
        <v>3</v>
      </c>
      <c r="E348" s="4">
        <v>4</v>
      </c>
    </row>
    <row r="349" spans="1:5" x14ac:dyDescent="0.25">
      <c r="A349">
        <v>353</v>
      </c>
      <c r="C349" s="1">
        <v>2</v>
      </c>
      <c r="D349" s="2">
        <v>3</v>
      </c>
    </row>
    <row r="350" spans="1:5" x14ac:dyDescent="0.25">
      <c r="A350">
        <v>354</v>
      </c>
      <c r="C350" s="1">
        <v>2</v>
      </c>
      <c r="D350" s="2">
        <v>3</v>
      </c>
    </row>
    <row r="351" spans="1:5" x14ac:dyDescent="0.25">
      <c r="A351">
        <v>355</v>
      </c>
      <c r="C351" s="1">
        <v>2</v>
      </c>
      <c r="D351" s="2">
        <v>3</v>
      </c>
    </row>
    <row r="352" spans="1:5" x14ac:dyDescent="0.25">
      <c r="A352">
        <v>356</v>
      </c>
      <c r="C352" s="1">
        <v>2</v>
      </c>
    </row>
    <row r="353" spans="1:3" x14ac:dyDescent="0.25">
      <c r="A353">
        <v>357</v>
      </c>
      <c r="C353" s="1">
        <v>2</v>
      </c>
    </row>
    <row r="354" spans="1:3" x14ac:dyDescent="0.25">
      <c r="A354">
        <v>358</v>
      </c>
      <c r="C354" s="1">
        <v>2</v>
      </c>
    </row>
    <row r="355" spans="1:3" x14ac:dyDescent="0.25">
      <c r="A355">
        <v>359</v>
      </c>
      <c r="C355" s="1">
        <v>2</v>
      </c>
    </row>
    <row r="356" spans="1:3" x14ac:dyDescent="0.25">
      <c r="A356">
        <v>360</v>
      </c>
      <c r="C356" s="1">
        <v>2</v>
      </c>
    </row>
    <row r="357" spans="1:3" x14ac:dyDescent="0.25">
      <c r="A357">
        <v>361</v>
      </c>
      <c r="C357" s="1">
        <v>2</v>
      </c>
    </row>
    <row r="358" spans="1:3" x14ac:dyDescent="0.25">
      <c r="A358">
        <v>362</v>
      </c>
      <c r="C358" s="1">
        <v>2</v>
      </c>
    </row>
    <row r="359" spans="1:3" x14ac:dyDescent="0.25">
      <c r="A359">
        <v>363</v>
      </c>
      <c r="B359" s="3">
        <v>1</v>
      </c>
      <c r="C359" s="1">
        <v>2</v>
      </c>
    </row>
    <row r="360" spans="1:3" x14ac:dyDescent="0.25">
      <c r="A360">
        <v>364</v>
      </c>
      <c r="B360" s="3">
        <v>1</v>
      </c>
      <c r="C360" s="1">
        <v>2</v>
      </c>
    </row>
    <row r="361" spans="1:3" x14ac:dyDescent="0.25">
      <c r="A361">
        <v>365</v>
      </c>
      <c r="B361" s="3">
        <v>1</v>
      </c>
      <c r="C361" s="1">
        <v>2</v>
      </c>
    </row>
    <row r="362" spans="1:3" x14ac:dyDescent="0.25">
      <c r="A362">
        <v>366</v>
      </c>
      <c r="B362" s="3">
        <v>1</v>
      </c>
      <c r="C362" s="1">
        <v>2</v>
      </c>
    </row>
    <row r="363" spans="1:3" x14ac:dyDescent="0.25">
      <c r="A363">
        <v>367</v>
      </c>
      <c r="B363" s="3">
        <v>1</v>
      </c>
    </row>
    <row r="364" spans="1:3" x14ac:dyDescent="0.25">
      <c r="A364">
        <v>368</v>
      </c>
      <c r="B364" s="3">
        <v>1</v>
      </c>
    </row>
    <row r="365" spans="1:3" x14ac:dyDescent="0.25">
      <c r="A365">
        <v>369</v>
      </c>
      <c r="B365" s="3">
        <v>1</v>
      </c>
    </row>
    <row r="366" spans="1:3" x14ac:dyDescent="0.25">
      <c r="A366">
        <v>370</v>
      </c>
      <c r="B366" s="3">
        <v>1</v>
      </c>
    </row>
    <row r="367" spans="1:3" x14ac:dyDescent="0.25">
      <c r="A367">
        <v>371</v>
      </c>
      <c r="B367" s="3">
        <v>1</v>
      </c>
    </row>
    <row r="368" spans="1:3" x14ac:dyDescent="0.25">
      <c r="A368">
        <v>372</v>
      </c>
      <c r="B368" s="3">
        <v>1</v>
      </c>
    </row>
    <row r="369" spans="1:5" x14ac:dyDescent="0.25">
      <c r="A369">
        <v>373</v>
      </c>
      <c r="B369" s="3">
        <v>1</v>
      </c>
    </row>
    <row r="370" spans="1:5" x14ac:dyDescent="0.25">
      <c r="A370">
        <v>374</v>
      </c>
      <c r="B370" s="3">
        <v>1</v>
      </c>
    </row>
    <row r="371" spans="1:5" x14ac:dyDescent="0.25">
      <c r="A371">
        <v>375</v>
      </c>
      <c r="B371" s="3">
        <v>1</v>
      </c>
    </row>
    <row r="372" spans="1:5" x14ac:dyDescent="0.25">
      <c r="A372">
        <v>376</v>
      </c>
      <c r="B372" s="3">
        <v>1</v>
      </c>
      <c r="E372" s="4">
        <v>4</v>
      </c>
    </row>
    <row r="373" spans="1:5" x14ac:dyDescent="0.25">
      <c r="A373">
        <v>377</v>
      </c>
      <c r="E373" s="4">
        <v>4</v>
      </c>
    </row>
    <row r="374" spans="1:5" x14ac:dyDescent="0.25">
      <c r="A374">
        <v>378</v>
      </c>
      <c r="E374" s="4">
        <v>4</v>
      </c>
    </row>
    <row r="375" spans="1:5" x14ac:dyDescent="0.25">
      <c r="A375">
        <v>379</v>
      </c>
      <c r="E375" s="4">
        <v>4</v>
      </c>
    </row>
    <row r="376" spans="1:5" x14ac:dyDescent="0.25">
      <c r="A376">
        <v>380</v>
      </c>
      <c r="D376" s="2">
        <v>3</v>
      </c>
      <c r="E376" s="4">
        <v>4</v>
      </c>
    </row>
    <row r="377" spans="1:5" x14ac:dyDescent="0.25">
      <c r="A377">
        <v>381</v>
      </c>
      <c r="D377" s="2">
        <v>3</v>
      </c>
      <c r="E377" s="4">
        <v>4</v>
      </c>
    </row>
    <row r="378" spans="1:5" x14ac:dyDescent="0.25">
      <c r="A378">
        <v>382</v>
      </c>
      <c r="D378" s="2">
        <v>3</v>
      </c>
      <c r="E378" s="4">
        <v>4</v>
      </c>
    </row>
    <row r="379" spans="1:5" x14ac:dyDescent="0.25">
      <c r="A379">
        <v>383</v>
      </c>
      <c r="D379" s="2">
        <v>3</v>
      </c>
      <c r="E379" s="4">
        <v>4</v>
      </c>
    </row>
    <row r="380" spans="1:5" x14ac:dyDescent="0.25">
      <c r="A380">
        <v>384</v>
      </c>
      <c r="D380" s="2">
        <v>3</v>
      </c>
      <c r="E380" s="4">
        <v>4</v>
      </c>
    </row>
    <row r="381" spans="1:5" x14ac:dyDescent="0.25">
      <c r="A381">
        <v>385</v>
      </c>
      <c r="D381" s="2">
        <v>3</v>
      </c>
      <c r="E381" s="4">
        <v>4</v>
      </c>
    </row>
    <row r="382" spans="1:5" x14ac:dyDescent="0.25">
      <c r="A382">
        <v>386</v>
      </c>
      <c r="D382" s="2">
        <v>3</v>
      </c>
      <c r="E382" s="4">
        <v>4</v>
      </c>
    </row>
    <row r="383" spans="1:5" x14ac:dyDescent="0.25">
      <c r="A383">
        <v>387</v>
      </c>
      <c r="D383" s="2">
        <v>3</v>
      </c>
      <c r="E383" s="4">
        <v>4</v>
      </c>
    </row>
    <row r="384" spans="1:5" x14ac:dyDescent="0.25">
      <c r="A384">
        <v>388</v>
      </c>
      <c r="C384" s="1">
        <v>2</v>
      </c>
      <c r="D384" s="2">
        <v>3</v>
      </c>
      <c r="E384" s="4">
        <v>4</v>
      </c>
    </row>
    <row r="385" spans="1:5" x14ac:dyDescent="0.25">
      <c r="A385">
        <v>389</v>
      </c>
      <c r="C385" s="1">
        <v>2</v>
      </c>
      <c r="D385" s="2">
        <v>3</v>
      </c>
      <c r="E385" s="4">
        <v>4</v>
      </c>
    </row>
    <row r="386" spans="1:5" x14ac:dyDescent="0.25">
      <c r="A386">
        <v>390</v>
      </c>
      <c r="C386" s="1">
        <v>2</v>
      </c>
      <c r="D386" s="2">
        <v>3</v>
      </c>
      <c r="E386" s="4">
        <v>4</v>
      </c>
    </row>
    <row r="387" spans="1:5" x14ac:dyDescent="0.25">
      <c r="A387">
        <v>391</v>
      </c>
      <c r="C387" s="1">
        <v>2</v>
      </c>
      <c r="D387" s="2">
        <v>3</v>
      </c>
    </row>
    <row r="388" spans="1:5" x14ac:dyDescent="0.25">
      <c r="A388">
        <v>392</v>
      </c>
      <c r="C388" s="1">
        <v>2</v>
      </c>
      <c r="D388" s="2">
        <v>3</v>
      </c>
    </row>
    <row r="389" spans="1:5" x14ac:dyDescent="0.25">
      <c r="A389">
        <v>393</v>
      </c>
      <c r="C389" s="1">
        <v>2</v>
      </c>
      <c r="D389" s="2">
        <v>3</v>
      </c>
    </row>
    <row r="390" spans="1:5" x14ac:dyDescent="0.25">
      <c r="A390">
        <v>394</v>
      </c>
      <c r="C390" s="1">
        <v>2</v>
      </c>
      <c r="D390" s="2">
        <v>3</v>
      </c>
    </row>
    <row r="391" spans="1:5" x14ac:dyDescent="0.25">
      <c r="A391">
        <v>395</v>
      </c>
      <c r="C391" s="1">
        <v>2</v>
      </c>
      <c r="D391" s="2">
        <v>3</v>
      </c>
    </row>
    <row r="392" spans="1:5" x14ac:dyDescent="0.25">
      <c r="A392">
        <v>396</v>
      </c>
      <c r="C392" s="1">
        <v>2</v>
      </c>
    </row>
    <row r="393" spans="1:5" x14ac:dyDescent="0.25">
      <c r="A393">
        <v>397</v>
      </c>
      <c r="C393" s="1">
        <v>2</v>
      </c>
    </row>
    <row r="394" spans="1:5" x14ac:dyDescent="0.25">
      <c r="A394">
        <v>398</v>
      </c>
      <c r="C394" s="1">
        <v>2</v>
      </c>
    </row>
    <row r="395" spans="1:5" x14ac:dyDescent="0.25">
      <c r="A395">
        <v>399</v>
      </c>
      <c r="C395" s="1">
        <v>2</v>
      </c>
    </row>
    <row r="396" spans="1:5" x14ac:dyDescent="0.25">
      <c r="A396">
        <v>400</v>
      </c>
      <c r="C396" s="1">
        <v>2</v>
      </c>
    </row>
    <row r="397" spans="1:5" x14ac:dyDescent="0.25">
      <c r="A397">
        <v>401</v>
      </c>
      <c r="B397" s="3">
        <v>1</v>
      </c>
      <c r="C397" s="1">
        <v>2</v>
      </c>
    </row>
    <row r="398" spans="1:5" x14ac:dyDescent="0.25">
      <c r="A398">
        <v>402</v>
      </c>
      <c r="B398" s="3">
        <v>1</v>
      </c>
      <c r="C398" s="1">
        <v>2</v>
      </c>
    </row>
    <row r="399" spans="1:5" x14ac:dyDescent="0.25">
      <c r="A399">
        <v>403</v>
      </c>
      <c r="B399" s="3">
        <v>1</v>
      </c>
      <c r="C399" s="1">
        <v>2</v>
      </c>
    </row>
    <row r="400" spans="1:5" x14ac:dyDescent="0.25">
      <c r="A400">
        <v>404</v>
      </c>
      <c r="B400" s="3">
        <v>1</v>
      </c>
      <c r="C400" s="1">
        <v>2</v>
      </c>
    </row>
    <row r="401" spans="1:5" x14ac:dyDescent="0.25">
      <c r="A401">
        <v>405</v>
      </c>
      <c r="B401" s="3">
        <v>1</v>
      </c>
    </row>
    <row r="402" spans="1:5" x14ac:dyDescent="0.25">
      <c r="A402">
        <v>406</v>
      </c>
      <c r="B402" s="3">
        <v>1</v>
      </c>
    </row>
    <row r="403" spans="1:5" x14ac:dyDescent="0.25">
      <c r="A403">
        <v>407</v>
      </c>
      <c r="B403" s="3">
        <v>1</v>
      </c>
    </row>
    <row r="404" spans="1:5" x14ac:dyDescent="0.25">
      <c r="A404">
        <v>408</v>
      </c>
      <c r="B404" s="3">
        <v>1</v>
      </c>
    </row>
    <row r="405" spans="1:5" x14ac:dyDescent="0.25">
      <c r="A405">
        <v>409</v>
      </c>
      <c r="B405" s="3">
        <v>1</v>
      </c>
    </row>
    <row r="406" spans="1:5" x14ac:dyDescent="0.25">
      <c r="A406">
        <v>410</v>
      </c>
      <c r="B406" s="3">
        <v>1</v>
      </c>
    </row>
    <row r="407" spans="1:5" x14ac:dyDescent="0.25">
      <c r="A407">
        <v>411</v>
      </c>
      <c r="B407" s="3">
        <v>1</v>
      </c>
    </row>
    <row r="408" spans="1:5" x14ac:dyDescent="0.25">
      <c r="A408">
        <v>412</v>
      </c>
      <c r="B408" s="3">
        <v>1</v>
      </c>
    </row>
    <row r="409" spans="1:5" x14ac:dyDescent="0.25">
      <c r="A409">
        <v>413</v>
      </c>
      <c r="B409" s="3">
        <v>1</v>
      </c>
      <c r="E409" s="4">
        <v>4</v>
      </c>
    </row>
    <row r="410" spans="1:5" x14ac:dyDescent="0.25">
      <c r="A410">
        <v>414</v>
      </c>
      <c r="B410" s="3">
        <v>1</v>
      </c>
      <c r="E410" s="4">
        <v>4</v>
      </c>
    </row>
    <row r="411" spans="1:5" x14ac:dyDescent="0.25">
      <c r="A411">
        <v>415</v>
      </c>
      <c r="B411" s="3">
        <v>1</v>
      </c>
      <c r="E411" s="4">
        <v>4</v>
      </c>
    </row>
    <row r="412" spans="1:5" x14ac:dyDescent="0.25">
      <c r="A412">
        <v>416</v>
      </c>
      <c r="B412" s="3">
        <v>1</v>
      </c>
      <c r="E412" s="4">
        <v>4</v>
      </c>
    </row>
    <row r="413" spans="1:5" x14ac:dyDescent="0.25">
      <c r="A413">
        <v>417</v>
      </c>
      <c r="B413" s="3">
        <v>1</v>
      </c>
      <c r="E413" s="4">
        <v>4</v>
      </c>
    </row>
    <row r="414" spans="1:5" x14ac:dyDescent="0.25">
      <c r="A414">
        <v>418</v>
      </c>
      <c r="E414" s="4">
        <v>4</v>
      </c>
    </row>
    <row r="415" spans="1:5" x14ac:dyDescent="0.25">
      <c r="A415">
        <v>419</v>
      </c>
      <c r="D415" s="2">
        <v>3</v>
      </c>
      <c r="E415" s="4">
        <v>4</v>
      </c>
    </row>
    <row r="416" spans="1:5" x14ac:dyDescent="0.25">
      <c r="A416">
        <v>420</v>
      </c>
      <c r="D416" s="2">
        <v>3</v>
      </c>
      <c r="E416" s="4">
        <v>4</v>
      </c>
    </row>
    <row r="417" spans="1:6" x14ac:dyDescent="0.25">
      <c r="A417">
        <v>421</v>
      </c>
      <c r="D417" s="2">
        <v>3</v>
      </c>
      <c r="E417" s="4">
        <v>4</v>
      </c>
    </row>
    <row r="418" spans="1:6" x14ac:dyDescent="0.25">
      <c r="A418">
        <v>422</v>
      </c>
      <c r="D418" s="2">
        <v>3</v>
      </c>
      <c r="E418" s="4">
        <v>4</v>
      </c>
    </row>
    <row r="419" spans="1:6" x14ac:dyDescent="0.25">
      <c r="A419">
        <v>423</v>
      </c>
      <c r="D419" s="2">
        <v>3</v>
      </c>
      <c r="E419" s="4">
        <v>4</v>
      </c>
    </row>
    <row r="420" spans="1:6" x14ac:dyDescent="0.25">
      <c r="A420">
        <v>424</v>
      </c>
      <c r="D420" s="2">
        <v>3</v>
      </c>
      <c r="E420" s="4">
        <v>4</v>
      </c>
    </row>
    <row r="421" spans="1:6" x14ac:dyDescent="0.25">
      <c r="A421">
        <v>425</v>
      </c>
      <c r="C421" s="1">
        <v>2</v>
      </c>
      <c r="D421" s="2">
        <v>3</v>
      </c>
      <c r="E421" s="4">
        <v>4</v>
      </c>
    </row>
    <row r="422" spans="1:6" x14ac:dyDescent="0.25">
      <c r="A422">
        <v>426</v>
      </c>
      <c r="C422" s="1">
        <v>2</v>
      </c>
      <c r="D422" s="2">
        <v>3</v>
      </c>
      <c r="E422" s="4">
        <v>4</v>
      </c>
    </row>
    <row r="423" spans="1:6" x14ac:dyDescent="0.25">
      <c r="A423">
        <v>427</v>
      </c>
      <c r="C423" s="1">
        <v>2</v>
      </c>
      <c r="D423" s="2">
        <v>3</v>
      </c>
      <c r="E423" s="4">
        <v>4</v>
      </c>
    </row>
    <row r="424" spans="1:6" x14ac:dyDescent="0.25">
      <c r="A424">
        <v>428</v>
      </c>
      <c r="C424" s="1">
        <v>2</v>
      </c>
      <c r="D424" s="2">
        <v>3</v>
      </c>
      <c r="E424" s="4">
        <v>4</v>
      </c>
    </row>
    <row r="425" spans="1:6" x14ac:dyDescent="0.25">
      <c r="A425">
        <v>429</v>
      </c>
      <c r="C425" s="1">
        <v>2</v>
      </c>
      <c r="D425" s="2">
        <v>3</v>
      </c>
      <c r="E425" s="4">
        <v>4</v>
      </c>
    </row>
    <row r="426" spans="1:6" x14ac:dyDescent="0.25">
      <c r="A426">
        <v>430</v>
      </c>
      <c r="C426" s="1">
        <v>2</v>
      </c>
      <c r="D426" s="2">
        <v>3</v>
      </c>
    </row>
    <row r="427" spans="1:6" x14ac:dyDescent="0.25">
      <c r="A427">
        <v>431</v>
      </c>
      <c r="C427" s="1">
        <v>2</v>
      </c>
      <c r="D427" s="2">
        <v>3</v>
      </c>
    </row>
    <row r="428" spans="1:6" x14ac:dyDescent="0.25">
      <c r="A428">
        <v>432</v>
      </c>
      <c r="C428" s="1">
        <v>2</v>
      </c>
      <c r="D428" s="2">
        <v>3</v>
      </c>
    </row>
    <row r="429" spans="1:6" x14ac:dyDescent="0.25">
      <c r="A429">
        <v>433</v>
      </c>
      <c r="C429" s="1">
        <v>2</v>
      </c>
      <c r="D429" s="2">
        <v>3</v>
      </c>
    </row>
    <row r="430" spans="1:6" x14ac:dyDescent="0.25">
      <c r="A430">
        <v>434</v>
      </c>
      <c r="C430" s="1">
        <v>2</v>
      </c>
      <c r="D430" s="2">
        <v>3</v>
      </c>
    </row>
    <row r="431" spans="1:6" x14ac:dyDescent="0.25">
      <c r="A431">
        <v>435</v>
      </c>
      <c r="F431" t="s">
        <v>22</v>
      </c>
    </row>
    <row r="432" spans="1:6" x14ac:dyDescent="0.25">
      <c r="A432">
        <v>1334</v>
      </c>
    </row>
    <row r="433" spans="1:6" x14ac:dyDescent="0.25">
      <c r="A433">
        <v>1335</v>
      </c>
    </row>
    <row r="434" spans="1:6" x14ac:dyDescent="0.25">
      <c r="A434">
        <v>1336</v>
      </c>
      <c r="F434" t="s">
        <v>22</v>
      </c>
    </row>
    <row r="435" spans="1:6" x14ac:dyDescent="0.25">
      <c r="A435">
        <v>1337</v>
      </c>
      <c r="B435" s="3">
        <v>1</v>
      </c>
    </row>
    <row r="436" spans="1:6" x14ac:dyDescent="0.25">
      <c r="A436">
        <v>1338</v>
      </c>
      <c r="B436" s="3">
        <v>1</v>
      </c>
    </row>
    <row r="437" spans="1:6" x14ac:dyDescent="0.25">
      <c r="A437">
        <v>1339</v>
      </c>
      <c r="B437" s="3">
        <v>1</v>
      </c>
    </row>
    <row r="438" spans="1:6" x14ac:dyDescent="0.25">
      <c r="A438">
        <v>1340</v>
      </c>
      <c r="B438" s="3">
        <v>1</v>
      </c>
    </row>
    <row r="439" spans="1:6" x14ac:dyDescent="0.25">
      <c r="A439">
        <v>1341</v>
      </c>
      <c r="B439" s="3">
        <v>1</v>
      </c>
    </row>
    <row r="440" spans="1:6" x14ac:dyDescent="0.25">
      <c r="A440">
        <v>1342</v>
      </c>
      <c r="B440" s="3">
        <v>1</v>
      </c>
    </row>
    <row r="441" spans="1:6" x14ac:dyDescent="0.25">
      <c r="A441">
        <v>1343</v>
      </c>
      <c r="B441" s="3">
        <v>1</v>
      </c>
    </row>
    <row r="442" spans="1:6" x14ac:dyDescent="0.25">
      <c r="A442">
        <v>1344</v>
      </c>
      <c r="B442" s="3">
        <v>1</v>
      </c>
    </row>
    <row r="443" spans="1:6" x14ac:dyDescent="0.25">
      <c r="A443">
        <v>1345</v>
      </c>
      <c r="B443" s="3">
        <v>1</v>
      </c>
    </row>
    <row r="444" spans="1:6" x14ac:dyDescent="0.25">
      <c r="A444">
        <v>1346</v>
      </c>
      <c r="B444" s="3">
        <v>1</v>
      </c>
    </row>
    <row r="445" spans="1:6" x14ac:dyDescent="0.25">
      <c r="A445">
        <v>1347</v>
      </c>
      <c r="B445" s="3">
        <v>1</v>
      </c>
    </row>
    <row r="446" spans="1:6" x14ac:dyDescent="0.25">
      <c r="A446">
        <v>1348</v>
      </c>
      <c r="B446" s="3">
        <v>1</v>
      </c>
      <c r="C446" s="1">
        <v>2</v>
      </c>
    </row>
    <row r="447" spans="1:6" x14ac:dyDescent="0.25">
      <c r="A447">
        <v>1349</v>
      </c>
      <c r="B447" s="3">
        <v>1</v>
      </c>
      <c r="C447" s="1">
        <v>2</v>
      </c>
    </row>
    <row r="448" spans="1:6" x14ac:dyDescent="0.25">
      <c r="A448">
        <v>1350</v>
      </c>
      <c r="B448" s="3">
        <v>1</v>
      </c>
      <c r="C448" s="1">
        <v>2</v>
      </c>
    </row>
    <row r="449" spans="1:4" x14ac:dyDescent="0.25">
      <c r="A449">
        <v>1351</v>
      </c>
      <c r="B449" s="3">
        <v>1</v>
      </c>
      <c r="C449" s="1">
        <v>2</v>
      </c>
    </row>
    <row r="450" spans="1:4" x14ac:dyDescent="0.25">
      <c r="A450">
        <v>1352</v>
      </c>
      <c r="B450" s="3">
        <v>1</v>
      </c>
      <c r="C450" s="1">
        <v>2</v>
      </c>
    </row>
    <row r="451" spans="1:4" x14ac:dyDescent="0.25">
      <c r="A451">
        <v>1353</v>
      </c>
      <c r="B451" s="3">
        <v>1</v>
      </c>
      <c r="C451" s="1">
        <v>2</v>
      </c>
    </row>
    <row r="452" spans="1:4" x14ac:dyDescent="0.25">
      <c r="A452">
        <v>1354</v>
      </c>
      <c r="B452" s="3">
        <v>1</v>
      </c>
      <c r="C452" s="1">
        <v>2</v>
      </c>
    </row>
    <row r="453" spans="1:4" x14ac:dyDescent="0.25">
      <c r="A453">
        <v>1355</v>
      </c>
      <c r="B453" s="3">
        <v>1</v>
      </c>
      <c r="C453" s="1">
        <v>2</v>
      </c>
    </row>
    <row r="454" spans="1:4" x14ac:dyDescent="0.25">
      <c r="A454">
        <v>1356</v>
      </c>
      <c r="C454" s="1">
        <v>2</v>
      </c>
    </row>
    <row r="455" spans="1:4" x14ac:dyDescent="0.25">
      <c r="A455">
        <v>1357</v>
      </c>
      <c r="C455" s="1">
        <v>2</v>
      </c>
    </row>
    <row r="456" spans="1:4" x14ac:dyDescent="0.25">
      <c r="A456">
        <v>1358</v>
      </c>
      <c r="C456" s="1">
        <v>2</v>
      </c>
    </row>
    <row r="457" spans="1:4" x14ac:dyDescent="0.25">
      <c r="A457">
        <v>1359</v>
      </c>
      <c r="C457" s="1">
        <v>2</v>
      </c>
    </row>
    <row r="458" spans="1:4" x14ac:dyDescent="0.25">
      <c r="A458">
        <v>1360</v>
      </c>
      <c r="C458" s="1">
        <v>2</v>
      </c>
    </row>
    <row r="459" spans="1:4" x14ac:dyDescent="0.25">
      <c r="A459">
        <v>1361</v>
      </c>
      <c r="C459" s="1">
        <v>2</v>
      </c>
      <c r="D459" s="2">
        <v>3</v>
      </c>
    </row>
    <row r="460" spans="1:4" x14ac:dyDescent="0.25">
      <c r="A460">
        <v>1362</v>
      </c>
      <c r="C460" s="1">
        <v>2</v>
      </c>
      <c r="D460" s="2">
        <v>3</v>
      </c>
    </row>
    <row r="461" spans="1:4" x14ac:dyDescent="0.25">
      <c r="A461">
        <v>1363</v>
      </c>
      <c r="C461" s="1">
        <v>2</v>
      </c>
      <c r="D461" s="2">
        <v>3</v>
      </c>
    </row>
    <row r="462" spans="1:4" x14ac:dyDescent="0.25">
      <c r="A462">
        <v>1364</v>
      </c>
      <c r="C462" s="1">
        <v>2</v>
      </c>
      <c r="D462" s="2">
        <v>3</v>
      </c>
    </row>
    <row r="463" spans="1:4" x14ac:dyDescent="0.25">
      <c r="A463">
        <v>1365</v>
      </c>
      <c r="C463" s="1">
        <v>2</v>
      </c>
      <c r="D463" s="2">
        <v>3</v>
      </c>
    </row>
    <row r="464" spans="1:4" x14ac:dyDescent="0.25">
      <c r="A464">
        <v>1366</v>
      </c>
      <c r="C464" s="1">
        <v>2</v>
      </c>
      <c r="D464" s="2">
        <v>3</v>
      </c>
    </row>
    <row r="465" spans="1:5" x14ac:dyDescent="0.25">
      <c r="A465">
        <v>1367</v>
      </c>
      <c r="C465" s="1">
        <v>2</v>
      </c>
      <c r="D465" s="2">
        <v>3</v>
      </c>
    </row>
    <row r="466" spans="1:5" x14ac:dyDescent="0.25">
      <c r="A466">
        <v>1368</v>
      </c>
      <c r="D466" s="2">
        <v>3</v>
      </c>
    </row>
    <row r="467" spans="1:5" x14ac:dyDescent="0.25">
      <c r="A467">
        <v>1369</v>
      </c>
      <c r="D467" s="2">
        <v>3</v>
      </c>
      <c r="E467" s="4">
        <v>4</v>
      </c>
    </row>
    <row r="468" spans="1:5" x14ac:dyDescent="0.25">
      <c r="A468">
        <v>1370</v>
      </c>
      <c r="D468" s="2">
        <v>3</v>
      </c>
      <c r="E468" s="4">
        <v>4</v>
      </c>
    </row>
    <row r="469" spans="1:5" x14ac:dyDescent="0.25">
      <c r="A469">
        <v>1371</v>
      </c>
      <c r="D469" s="2">
        <v>3</v>
      </c>
      <c r="E469" s="4">
        <v>4</v>
      </c>
    </row>
    <row r="470" spans="1:5" x14ac:dyDescent="0.25">
      <c r="A470">
        <v>1372</v>
      </c>
      <c r="B470" s="3">
        <v>1</v>
      </c>
      <c r="D470" s="2">
        <v>3</v>
      </c>
      <c r="E470" s="4">
        <v>4</v>
      </c>
    </row>
    <row r="471" spans="1:5" x14ac:dyDescent="0.25">
      <c r="A471">
        <v>1373</v>
      </c>
      <c r="B471" s="3">
        <v>1</v>
      </c>
      <c r="D471" s="2">
        <v>3</v>
      </c>
      <c r="E471" s="4">
        <v>4</v>
      </c>
    </row>
    <row r="472" spans="1:5" x14ac:dyDescent="0.25">
      <c r="A472">
        <v>1374</v>
      </c>
      <c r="B472" s="3">
        <v>1</v>
      </c>
      <c r="D472" s="2">
        <v>3</v>
      </c>
      <c r="E472" s="4">
        <v>4</v>
      </c>
    </row>
    <row r="473" spans="1:5" x14ac:dyDescent="0.25">
      <c r="A473">
        <v>1375</v>
      </c>
      <c r="B473" s="3">
        <v>1</v>
      </c>
      <c r="D473" s="2">
        <v>3</v>
      </c>
      <c r="E473" s="4">
        <v>4</v>
      </c>
    </row>
    <row r="474" spans="1:5" x14ac:dyDescent="0.25">
      <c r="A474">
        <v>1376</v>
      </c>
      <c r="B474" s="3">
        <v>1</v>
      </c>
      <c r="D474" s="2">
        <v>3</v>
      </c>
      <c r="E474" s="4">
        <v>4</v>
      </c>
    </row>
    <row r="475" spans="1:5" x14ac:dyDescent="0.25">
      <c r="A475">
        <v>1377</v>
      </c>
      <c r="B475" s="3">
        <v>1</v>
      </c>
      <c r="D475" s="2">
        <v>3</v>
      </c>
      <c r="E475" s="4">
        <v>4</v>
      </c>
    </row>
    <row r="476" spans="1:5" x14ac:dyDescent="0.25">
      <c r="A476">
        <v>1378</v>
      </c>
      <c r="B476" s="3">
        <v>1</v>
      </c>
      <c r="D476" s="2">
        <v>3</v>
      </c>
      <c r="E476" s="4">
        <v>4</v>
      </c>
    </row>
    <row r="477" spans="1:5" x14ac:dyDescent="0.25">
      <c r="A477">
        <v>1379</v>
      </c>
      <c r="B477" s="3">
        <v>1</v>
      </c>
      <c r="E477" s="4">
        <v>4</v>
      </c>
    </row>
    <row r="478" spans="1:5" x14ac:dyDescent="0.25">
      <c r="A478">
        <v>1380</v>
      </c>
      <c r="B478" s="3">
        <v>1</v>
      </c>
      <c r="E478" s="4">
        <v>4</v>
      </c>
    </row>
    <row r="479" spans="1:5" x14ac:dyDescent="0.25">
      <c r="A479">
        <v>1381</v>
      </c>
      <c r="B479" s="3">
        <v>1</v>
      </c>
      <c r="E479" s="4">
        <v>4</v>
      </c>
    </row>
    <row r="480" spans="1:5" x14ac:dyDescent="0.25">
      <c r="A480">
        <v>1382</v>
      </c>
      <c r="B480" s="3">
        <v>1</v>
      </c>
      <c r="E480" s="4">
        <v>4</v>
      </c>
    </row>
    <row r="481" spans="1:5" x14ac:dyDescent="0.25">
      <c r="A481">
        <v>1383</v>
      </c>
      <c r="B481" s="3">
        <v>1</v>
      </c>
      <c r="E481" s="4">
        <v>4</v>
      </c>
    </row>
    <row r="482" spans="1:5" x14ac:dyDescent="0.25">
      <c r="A482">
        <v>1384</v>
      </c>
      <c r="B482" s="3">
        <v>1</v>
      </c>
      <c r="E482" s="4">
        <v>4</v>
      </c>
    </row>
    <row r="483" spans="1:5" x14ac:dyDescent="0.25">
      <c r="A483">
        <v>1385</v>
      </c>
      <c r="B483" s="3">
        <v>1</v>
      </c>
      <c r="E483" s="4">
        <v>4</v>
      </c>
    </row>
    <row r="484" spans="1:5" x14ac:dyDescent="0.25">
      <c r="A484">
        <v>1386</v>
      </c>
      <c r="B484" s="3">
        <v>1</v>
      </c>
      <c r="E484" s="4">
        <v>4</v>
      </c>
    </row>
    <row r="485" spans="1:5" x14ac:dyDescent="0.25">
      <c r="A485">
        <v>1387</v>
      </c>
      <c r="B485" s="3">
        <v>1</v>
      </c>
      <c r="E485" s="4">
        <v>4</v>
      </c>
    </row>
    <row r="486" spans="1:5" x14ac:dyDescent="0.25">
      <c r="A486">
        <v>1388</v>
      </c>
      <c r="B486" s="3">
        <v>1</v>
      </c>
      <c r="E486" s="4">
        <v>4</v>
      </c>
    </row>
    <row r="487" spans="1:5" x14ac:dyDescent="0.25">
      <c r="A487">
        <v>1389</v>
      </c>
      <c r="B487" s="3">
        <v>1</v>
      </c>
      <c r="E487" s="4">
        <v>4</v>
      </c>
    </row>
    <row r="488" spans="1:5" x14ac:dyDescent="0.25">
      <c r="A488">
        <v>1390</v>
      </c>
      <c r="B488" s="3">
        <v>1</v>
      </c>
      <c r="E488" s="4">
        <v>4</v>
      </c>
    </row>
    <row r="489" spans="1:5" x14ac:dyDescent="0.25">
      <c r="A489">
        <v>1391</v>
      </c>
      <c r="B489" s="3">
        <v>1</v>
      </c>
    </row>
    <row r="490" spans="1:5" x14ac:dyDescent="0.25">
      <c r="A490">
        <v>1392</v>
      </c>
      <c r="B490" s="3">
        <v>1</v>
      </c>
    </row>
    <row r="491" spans="1:5" x14ac:dyDescent="0.25">
      <c r="A491">
        <v>1393</v>
      </c>
      <c r="B491" s="3">
        <v>1</v>
      </c>
      <c r="C491" s="1">
        <v>2</v>
      </c>
    </row>
    <row r="492" spans="1:5" x14ac:dyDescent="0.25">
      <c r="A492">
        <v>1394</v>
      </c>
      <c r="C492" s="1">
        <v>2</v>
      </c>
    </row>
    <row r="493" spans="1:5" x14ac:dyDescent="0.25">
      <c r="A493">
        <v>1395</v>
      </c>
      <c r="C493" s="1">
        <v>2</v>
      </c>
    </row>
    <row r="494" spans="1:5" x14ac:dyDescent="0.25">
      <c r="A494">
        <v>1396</v>
      </c>
      <c r="C494" s="1">
        <v>2</v>
      </c>
    </row>
    <row r="495" spans="1:5" x14ac:dyDescent="0.25">
      <c r="A495">
        <v>1397</v>
      </c>
      <c r="C495" s="1">
        <v>2</v>
      </c>
    </row>
    <row r="496" spans="1:5" x14ac:dyDescent="0.25">
      <c r="A496">
        <v>1398</v>
      </c>
      <c r="C496" s="1">
        <v>2</v>
      </c>
    </row>
    <row r="497" spans="1:5" x14ac:dyDescent="0.25">
      <c r="A497">
        <v>1399</v>
      </c>
      <c r="C497" s="1">
        <v>2</v>
      </c>
    </row>
    <row r="498" spans="1:5" x14ac:dyDescent="0.25">
      <c r="A498">
        <v>1400</v>
      </c>
      <c r="C498" s="1">
        <v>2</v>
      </c>
      <c r="D498" s="2">
        <v>3</v>
      </c>
    </row>
    <row r="499" spans="1:5" x14ac:dyDescent="0.25">
      <c r="A499">
        <v>1401</v>
      </c>
      <c r="C499" s="1">
        <v>2</v>
      </c>
      <c r="D499" s="2">
        <v>3</v>
      </c>
    </row>
    <row r="500" spans="1:5" x14ac:dyDescent="0.25">
      <c r="A500">
        <v>1402</v>
      </c>
      <c r="C500" s="1">
        <v>2</v>
      </c>
      <c r="D500" s="2">
        <v>3</v>
      </c>
    </row>
    <row r="501" spans="1:5" x14ac:dyDescent="0.25">
      <c r="A501">
        <v>1403</v>
      </c>
      <c r="C501" s="1">
        <v>2</v>
      </c>
      <c r="D501" s="2">
        <v>3</v>
      </c>
    </row>
    <row r="502" spans="1:5" x14ac:dyDescent="0.25">
      <c r="A502">
        <v>1404</v>
      </c>
      <c r="C502" s="1">
        <v>2</v>
      </c>
      <c r="D502" s="2">
        <v>3</v>
      </c>
    </row>
    <row r="503" spans="1:5" x14ac:dyDescent="0.25">
      <c r="A503">
        <v>1405</v>
      </c>
      <c r="C503" s="1">
        <v>2</v>
      </c>
      <c r="D503" s="2">
        <v>3</v>
      </c>
    </row>
    <row r="504" spans="1:5" x14ac:dyDescent="0.25">
      <c r="A504">
        <v>1406</v>
      </c>
      <c r="C504" s="1">
        <v>2</v>
      </c>
      <c r="D504" s="2">
        <v>3</v>
      </c>
    </row>
    <row r="505" spans="1:5" x14ac:dyDescent="0.25">
      <c r="A505">
        <v>1407</v>
      </c>
      <c r="C505" s="1">
        <v>2</v>
      </c>
      <c r="D505" s="2">
        <v>3</v>
      </c>
    </row>
    <row r="506" spans="1:5" x14ac:dyDescent="0.25">
      <c r="A506">
        <v>1408</v>
      </c>
      <c r="C506" s="1">
        <v>2</v>
      </c>
      <c r="D506" s="2">
        <v>3</v>
      </c>
      <c r="E506" s="4">
        <v>4</v>
      </c>
    </row>
    <row r="507" spans="1:5" x14ac:dyDescent="0.25">
      <c r="A507">
        <v>1409</v>
      </c>
      <c r="C507" s="1">
        <v>2</v>
      </c>
      <c r="D507" s="2">
        <v>3</v>
      </c>
      <c r="E507" s="4">
        <v>4</v>
      </c>
    </row>
    <row r="508" spans="1:5" x14ac:dyDescent="0.25">
      <c r="A508">
        <v>1410</v>
      </c>
      <c r="C508" s="1">
        <v>2</v>
      </c>
      <c r="D508" s="2">
        <v>3</v>
      </c>
      <c r="E508" s="4">
        <v>4</v>
      </c>
    </row>
    <row r="509" spans="1:5" x14ac:dyDescent="0.25">
      <c r="A509">
        <v>1411</v>
      </c>
      <c r="D509" s="2">
        <v>3</v>
      </c>
      <c r="E509" s="4">
        <v>4</v>
      </c>
    </row>
    <row r="510" spans="1:5" x14ac:dyDescent="0.25">
      <c r="A510">
        <v>1412</v>
      </c>
      <c r="D510" s="2">
        <v>3</v>
      </c>
      <c r="E510" s="4">
        <v>4</v>
      </c>
    </row>
    <row r="511" spans="1:5" x14ac:dyDescent="0.25">
      <c r="A511">
        <v>1413</v>
      </c>
      <c r="D511" s="2">
        <v>3</v>
      </c>
      <c r="E511" s="4">
        <v>4</v>
      </c>
    </row>
    <row r="512" spans="1:5" x14ac:dyDescent="0.25">
      <c r="A512">
        <v>1414</v>
      </c>
      <c r="D512" s="2">
        <v>3</v>
      </c>
      <c r="E512" s="4">
        <v>4</v>
      </c>
    </row>
    <row r="513" spans="1:5" x14ac:dyDescent="0.25">
      <c r="A513">
        <v>1415</v>
      </c>
      <c r="D513" s="2">
        <v>3</v>
      </c>
      <c r="E513" s="4">
        <v>4</v>
      </c>
    </row>
    <row r="514" spans="1:5" x14ac:dyDescent="0.25">
      <c r="A514">
        <v>1416</v>
      </c>
      <c r="D514" s="2">
        <v>3</v>
      </c>
      <c r="E514" s="4">
        <v>4</v>
      </c>
    </row>
    <row r="515" spans="1:5" x14ac:dyDescent="0.25">
      <c r="A515">
        <v>1417</v>
      </c>
      <c r="D515" s="2">
        <v>3</v>
      </c>
      <c r="E515" s="4">
        <v>4</v>
      </c>
    </row>
    <row r="516" spans="1:5" x14ac:dyDescent="0.25">
      <c r="A516">
        <v>1418</v>
      </c>
      <c r="E516" s="4">
        <v>4</v>
      </c>
    </row>
    <row r="517" spans="1:5" x14ac:dyDescent="0.25">
      <c r="A517">
        <v>1419</v>
      </c>
      <c r="E517" s="4">
        <v>4</v>
      </c>
    </row>
    <row r="518" spans="1:5" x14ac:dyDescent="0.25">
      <c r="A518">
        <v>1420</v>
      </c>
      <c r="E518" s="4">
        <v>4</v>
      </c>
    </row>
    <row r="519" spans="1:5" x14ac:dyDescent="0.25">
      <c r="A519">
        <v>1421</v>
      </c>
      <c r="E519" s="4">
        <v>4</v>
      </c>
    </row>
    <row r="520" spans="1:5" x14ac:dyDescent="0.25">
      <c r="A520">
        <v>1422</v>
      </c>
      <c r="E520" s="4">
        <v>4</v>
      </c>
    </row>
    <row r="521" spans="1:5" x14ac:dyDescent="0.25">
      <c r="A521">
        <v>1423</v>
      </c>
      <c r="E521" s="4">
        <v>4</v>
      </c>
    </row>
    <row r="522" spans="1:5" x14ac:dyDescent="0.25">
      <c r="A522">
        <v>1424</v>
      </c>
      <c r="E522" s="4">
        <v>4</v>
      </c>
    </row>
    <row r="523" spans="1:5" x14ac:dyDescent="0.25">
      <c r="A523">
        <v>1425</v>
      </c>
    </row>
    <row r="524" spans="1:5" x14ac:dyDescent="0.25">
      <c r="A524">
        <v>1426</v>
      </c>
      <c r="B524" s="3">
        <v>1</v>
      </c>
    </row>
    <row r="525" spans="1:5" x14ac:dyDescent="0.25">
      <c r="A525">
        <v>1427</v>
      </c>
      <c r="B525" s="3">
        <v>1</v>
      </c>
    </row>
    <row r="526" spans="1:5" x14ac:dyDescent="0.25">
      <c r="A526">
        <v>1428</v>
      </c>
      <c r="B526" s="3">
        <v>1</v>
      </c>
    </row>
    <row r="527" spans="1:5" x14ac:dyDescent="0.25">
      <c r="A527">
        <v>1429</v>
      </c>
      <c r="B527" s="3">
        <v>1</v>
      </c>
    </row>
    <row r="528" spans="1:5" x14ac:dyDescent="0.25">
      <c r="A528">
        <v>1430</v>
      </c>
      <c r="B528" s="3">
        <v>1</v>
      </c>
    </row>
    <row r="529" spans="1:5" x14ac:dyDescent="0.25">
      <c r="A529">
        <v>1431</v>
      </c>
      <c r="B529" s="3">
        <v>1</v>
      </c>
    </row>
    <row r="530" spans="1:5" x14ac:dyDescent="0.25">
      <c r="A530">
        <v>1432</v>
      </c>
      <c r="B530" s="3">
        <v>1</v>
      </c>
    </row>
    <row r="531" spans="1:5" x14ac:dyDescent="0.25">
      <c r="A531">
        <v>1433</v>
      </c>
      <c r="B531" s="3">
        <v>1</v>
      </c>
      <c r="C531" s="1">
        <v>2</v>
      </c>
    </row>
    <row r="532" spans="1:5" x14ac:dyDescent="0.25">
      <c r="A532">
        <v>1434</v>
      </c>
      <c r="B532" s="3">
        <v>1</v>
      </c>
      <c r="C532" s="1">
        <v>2</v>
      </c>
    </row>
    <row r="533" spans="1:5" x14ac:dyDescent="0.25">
      <c r="A533">
        <v>1435</v>
      </c>
      <c r="B533" s="3">
        <v>1</v>
      </c>
      <c r="C533" s="1">
        <v>2</v>
      </c>
    </row>
    <row r="534" spans="1:5" x14ac:dyDescent="0.25">
      <c r="A534">
        <v>1436</v>
      </c>
      <c r="B534" s="3">
        <v>1</v>
      </c>
      <c r="C534" s="1">
        <v>2</v>
      </c>
    </row>
    <row r="535" spans="1:5" x14ac:dyDescent="0.25">
      <c r="A535">
        <v>1437</v>
      </c>
      <c r="B535" s="3">
        <v>1</v>
      </c>
      <c r="C535" s="1">
        <v>2</v>
      </c>
    </row>
    <row r="536" spans="1:5" x14ac:dyDescent="0.25">
      <c r="A536">
        <v>1438</v>
      </c>
      <c r="B536" s="3">
        <v>1</v>
      </c>
      <c r="C536" s="1">
        <v>2</v>
      </c>
    </row>
    <row r="537" spans="1:5" x14ac:dyDescent="0.25">
      <c r="A537">
        <v>1439</v>
      </c>
      <c r="B537" s="3">
        <v>1</v>
      </c>
      <c r="C537" s="1">
        <v>2</v>
      </c>
    </row>
    <row r="538" spans="1:5" x14ac:dyDescent="0.25">
      <c r="A538">
        <v>1440</v>
      </c>
      <c r="C538" s="1">
        <v>2</v>
      </c>
    </row>
    <row r="539" spans="1:5" x14ac:dyDescent="0.25">
      <c r="A539">
        <v>1441</v>
      </c>
      <c r="C539" s="1">
        <v>2</v>
      </c>
    </row>
    <row r="540" spans="1:5" x14ac:dyDescent="0.25">
      <c r="A540">
        <v>1442</v>
      </c>
      <c r="C540" s="1">
        <v>2</v>
      </c>
    </row>
    <row r="541" spans="1:5" x14ac:dyDescent="0.25">
      <c r="A541">
        <v>1443</v>
      </c>
      <c r="C541" s="1">
        <v>2</v>
      </c>
      <c r="E541" s="4">
        <v>4</v>
      </c>
    </row>
    <row r="542" spans="1:5" x14ac:dyDescent="0.25">
      <c r="A542">
        <v>1444</v>
      </c>
      <c r="C542" s="1">
        <v>2</v>
      </c>
      <c r="E542" s="4">
        <v>4</v>
      </c>
    </row>
    <row r="543" spans="1:5" x14ac:dyDescent="0.25">
      <c r="A543">
        <v>1445</v>
      </c>
      <c r="C543" s="1">
        <v>2</v>
      </c>
      <c r="E543" s="4">
        <v>4</v>
      </c>
    </row>
    <row r="544" spans="1:5" x14ac:dyDescent="0.25">
      <c r="A544">
        <v>1446</v>
      </c>
      <c r="D544" s="2">
        <v>3</v>
      </c>
      <c r="E544" s="4">
        <v>4</v>
      </c>
    </row>
    <row r="545" spans="1:5" x14ac:dyDescent="0.25">
      <c r="A545">
        <v>1447</v>
      </c>
      <c r="D545" s="2">
        <v>3</v>
      </c>
      <c r="E545" s="4">
        <v>4</v>
      </c>
    </row>
    <row r="546" spans="1:5" x14ac:dyDescent="0.25">
      <c r="A546">
        <v>1448</v>
      </c>
      <c r="D546" s="2">
        <v>3</v>
      </c>
      <c r="E546" s="4">
        <v>4</v>
      </c>
    </row>
    <row r="547" spans="1:5" x14ac:dyDescent="0.25">
      <c r="A547">
        <v>1449</v>
      </c>
      <c r="D547" s="2">
        <v>3</v>
      </c>
      <c r="E547" s="4">
        <v>4</v>
      </c>
    </row>
    <row r="548" spans="1:5" x14ac:dyDescent="0.25">
      <c r="A548">
        <v>1450</v>
      </c>
      <c r="D548" s="2">
        <v>3</v>
      </c>
      <c r="E548" s="4">
        <v>4</v>
      </c>
    </row>
    <row r="549" spans="1:5" x14ac:dyDescent="0.25">
      <c r="A549">
        <v>1451</v>
      </c>
      <c r="D549" s="2">
        <v>3</v>
      </c>
      <c r="E549" s="4">
        <v>4</v>
      </c>
    </row>
    <row r="550" spans="1:5" x14ac:dyDescent="0.25">
      <c r="A550">
        <v>1452</v>
      </c>
      <c r="D550" s="2">
        <v>3</v>
      </c>
      <c r="E550" s="4">
        <v>4</v>
      </c>
    </row>
    <row r="551" spans="1:5" x14ac:dyDescent="0.25">
      <c r="A551">
        <v>1453</v>
      </c>
      <c r="D551" s="2">
        <v>3</v>
      </c>
      <c r="E551" s="4">
        <v>4</v>
      </c>
    </row>
    <row r="552" spans="1:5" x14ac:dyDescent="0.25">
      <c r="A552">
        <v>1454</v>
      </c>
      <c r="D552" s="2">
        <v>3</v>
      </c>
      <c r="E552" s="4">
        <v>4</v>
      </c>
    </row>
    <row r="553" spans="1:5" x14ac:dyDescent="0.25">
      <c r="A553">
        <v>1455</v>
      </c>
      <c r="D553" s="2">
        <v>3</v>
      </c>
      <c r="E553" s="4">
        <v>4</v>
      </c>
    </row>
    <row r="554" spans="1:5" x14ac:dyDescent="0.25">
      <c r="A554">
        <v>1456</v>
      </c>
      <c r="D554" s="2">
        <v>3</v>
      </c>
      <c r="E554" s="4">
        <v>4</v>
      </c>
    </row>
    <row r="555" spans="1:5" x14ac:dyDescent="0.25">
      <c r="A555">
        <v>1457</v>
      </c>
      <c r="D555" s="2">
        <v>3</v>
      </c>
      <c r="E555" s="4">
        <v>4</v>
      </c>
    </row>
    <row r="556" spans="1:5" x14ac:dyDescent="0.25">
      <c r="A556">
        <v>1458</v>
      </c>
      <c r="D556" s="2">
        <v>3</v>
      </c>
    </row>
    <row r="557" spans="1:5" x14ac:dyDescent="0.25">
      <c r="A557">
        <v>1459</v>
      </c>
    </row>
    <row r="558" spans="1:5" x14ac:dyDescent="0.25">
      <c r="A558">
        <v>1460</v>
      </c>
    </row>
    <row r="559" spans="1:5" x14ac:dyDescent="0.25">
      <c r="A559">
        <v>1461</v>
      </c>
    </row>
    <row r="560" spans="1:5" x14ac:dyDescent="0.25">
      <c r="A560">
        <v>1462</v>
      </c>
      <c r="B560" s="3">
        <v>1</v>
      </c>
    </row>
    <row r="561" spans="1:3" x14ac:dyDescent="0.25">
      <c r="A561">
        <v>1463</v>
      </c>
      <c r="B561" s="3">
        <v>1</v>
      </c>
    </row>
    <row r="562" spans="1:3" x14ac:dyDescent="0.25">
      <c r="A562">
        <v>1464</v>
      </c>
      <c r="B562" s="3">
        <v>1</v>
      </c>
    </row>
    <row r="563" spans="1:3" x14ac:dyDescent="0.25">
      <c r="A563">
        <v>1465</v>
      </c>
      <c r="B563" s="3">
        <v>1</v>
      </c>
    </row>
    <row r="564" spans="1:3" x14ac:dyDescent="0.25">
      <c r="A564">
        <v>1466</v>
      </c>
      <c r="B564" s="3">
        <v>1</v>
      </c>
    </row>
    <row r="565" spans="1:3" x14ac:dyDescent="0.25">
      <c r="A565">
        <v>1467</v>
      </c>
      <c r="B565" s="3">
        <v>1</v>
      </c>
    </row>
    <row r="566" spans="1:3" x14ac:dyDescent="0.25">
      <c r="A566">
        <v>1468</v>
      </c>
      <c r="B566" s="3">
        <v>1</v>
      </c>
      <c r="C566" s="1">
        <v>2</v>
      </c>
    </row>
    <row r="567" spans="1:3" x14ac:dyDescent="0.25">
      <c r="A567">
        <v>1469</v>
      </c>
      <c r="B567" s="3">
        <v>1</v>
      </c>
      <c r="C567" s="1">
        <v>2</v>
      </c>
    </row>
    <row r="568" spans="1:3" x14ac:dyDescent="0.25">
      <c r="A568">
        <v>1470</v>
      </c>
      <c r="B568" s="3">
        <v>1</v>
      </c>
      <c r="C568" s="1">
        <v>2</v>
      </c>
    </row>
    <row r="569" spans="1:3" x14ac:dyDescent="0.25">
      <c r="A569">
        <v>1471</v>
      </c>
      <c r="B569" s="3">
        <v>1</v>
      </c>
      <c r="C569" s="1">
        <v>2</v>
      </c>
    </row>
    <row r="570" spans="1:3" x14ac:dyDescent="0.25">
      <c r="A570">
        <v>1472</v>
      </c>
      <c r="B570" s="3">
        <v>1</v>
      </c>
      <c r="C570" s="1">
        <v>2</v>
      </c>
    </row>
    <row r="571" spans="1:3" x14ac:dyDescent="0.25">
      <c r="A571">
        <v>1473</v>
      </c>
      <c r="B571" s="3">
        <v>1</v>
      </c>
      <c r="C571" s="1">
        <v>2</v>
      </c>
    </row>
    <row r="572" spans="1:3" x14ac:dyDescent="0.25">
      <c r="A572">
        <v>1474</v>
      </c>
      <c r="B572" s="3">
        <v>1</v>
      </c>
      <c r="C572" s="1">
        <v>2</v>
      </c>
    </row>
    <row r="573" spans="1:3" x14ac:dyDescent="0.25">
      <c r="A573">
        <v>1475</v>
      </c>
      <c r="C573" s="1">
        <v>2</v>
      </c>
    </row>
    <row r="574" spans="1:3" x14ac:dyDescent="0.25">
      <c r="A574">
        <v>1476</v>
      </c>
      <c r="C574" s="1">
        <v>2</v>
      </c>
    </row>
    <row r="575" spans="1:3" x14ac:dyDescent="0.25">
      <c r="A575">
        <v>1477</v>
      </c>
      <c r="C575" s="1">
        <v>2</v>
      </c>
    </row>
    <row r="576" spans="1:3" x14ac:dyDescent="0.25">
      <c r="A576">
        <v>1478</v>
      </c>
      <c r="C576" s="1">
        <v>2</v>
      </c>
    </row>
    <row r="577" spans="1:5" x14ac:dyDescent="0.25">
      <c r="A577">
        <v>1479</v>
      </c>
    </row>
    <row r="578" spans="1:5" x14ac:dyDescent="0.25">
      <c r="A578">
        <v>1480</v>
      </c>
    </row>
    <row r="579" spans="1:5" x14ac:dyDescent="0.25">
      <c r="A579">
        <v>1481</v>
      </c>
      <c r="D579" s="2">
        <v>3</v>
      </c>
      <c r="E579" s="4">
        <v>4</v>
      </c>
    </row>
    <row r="580" spans="1:5" x14ac:dyDescent="0.25">
      <c r="A580">
        <v>1482</v>
      </c>
      <c r="D580" s="2">
        <v>3</v>
      </c>
      <c r="E580" s="4">
        <v>4</v>
      </c>
    </row>
    <row r="581" spans="1:5" x14ac:dyDescent="0.25">
      <c r="A581">
        <v>1483</v>
      </c>
      <c r="D581" s="2">
        <v>3</v>
      </c>
      <c r="E581" s="4">
        <v>4</v>
      </c>
    </row>
    <row r="582" spans="1:5" x14ac:dyDescent="0.25">
      <c r="A582">
        <v>1484</v>
      </c>
      <c r="D582" s="2">
        <v>3</v>
      </c>
      <c r="E582" s="4">
        <v>4</v>
      </c>
    </row>
    <row r="583" spans="1:5" x14ac:dyDescent="0.25">
      <c r="A583">
        <v>1485</v>
      </c>
      <c r="D583" s="2">
        <v>3</v>
      </c>
      <c r="E583" s="4">
        <v>4</v>
      </c>
    </row>
    <row r="584" spans="1:5" x14ac:dyDescent="0.25">
      <c r="A584">
        <v>1486</v>
      </c>
      <c r="D584" s="2">
        <v>3</v>
      </c>
      <c r="E584" s="4">
        <v>4</v>
      </c>
    </row>
    <row r="585" spans="1:5" x14ac:dyDescent="0.25">
      <c r="A585">
        <v>1487</v>
      </c>
      <c r="D585" s="2">
        <v>3</v>
      </c>
      <c r="E585" s="4">
        <v>4</v>
      </c>
    </row>
    <row r="586" spans="1:5" x14ac:dyDescent="0.25">
      <c r="A586">
        <v>1488</v>
      </c>
      <c r="D586" s="2">
        <v>3</v>
      </c>
      <c r="E586" s="4">
        <v>4</v>
      </c>
    </row>
    <row r="587" spans="1:5" x14ac:dyDescent="0.25">
      <c r="A587">
        <v>1489</v>
      </c>
      <c r="D587" s="2">
        <v>3</v>
      </c>
      <c r="E587" s="4">
        <v>4</v>
      </c>
    </row>
    <row r="588" spans="1:5" x14ac:dyDescent="0.25">
      <c r="A588">
        <v>1490</v>
      </c>
      <c r="D588" s="2">
        <v>3</v>
      </c>
      <c r="E588" s="4">
        <v>4</v>
      </c>
    </row>
    <row r="589" spans="1:5" x14ac:dyDescent="0.25">
      <c r="A589">
        <v>1491</v>
      </c>
      <c r="D589" s="2">
        <v>3</v>
      </c>
      <c r="E589" s="4">
        <v>4</v>
      </c>
    </row>
    <row r="590" spans="1:5" x14ac:dyDescent="0.25">
      <c r="A590">
        <v>1492</v>
      </c>
      <c r="D590" s="2">
        <v>3</v>
      </c>
      <c r="E590" s="4">
        <v>4</v>
      </c>
    </row>
    <row r="591" spans="1:5" x14ac:dyDescent="0.25">
      <c r="A591">
        <v>1493</v>
      </c>
      <c r="D591" s="2">
        <v>3</v>
      </c>
      <c r="E591" s="4">
        <v>4</v>
      </c>
    </row>
    <row r="592" spans="1:5" x14ac:dyDescent="0.25">
      <c r="A592">
        <v>1494</v>
      </c>
    </row>
    <row r="593" spans="1:3" x14ac:dyDescent="0.25">
      <c r="A593">
        <v>1495</v>
      </c>
    </row>
    <row r="594" spans="1:3" x14ac:dyDescent="0.25">
      <c r="A594">
        <v>1496</v>
      </c>
    </row>
    <row r="595" spans="1:3" x14ac:dyDescent="0.25">
      <c r="A595">
        <v>1497</v>
      </c>
      <c r="B595" s="3">
        <v>1</v>
      </c>
    </row>
    <row r="596" spans="1:3" x14ac:dyDescent="0.25">
      <c r="A596">
        <v>1498</v>
      </c>
      <c r="B596" s="3">
        <v>1</v>
      </c>
    </row>
    <row r="597" spans="1:3" x14ac:dyDescent="0.25">
      <c r="A597">
        <v>1499</v>
      </c>
      <c r="B597" s="3">
        <v>1</v>
      </c>
    </row>
    <row r="598" spans="1:3" x14ac:dyDescent="0.25">
      <c r="A598">
        <v>1500</v>
      </c>
      <c r="B598" s="3">
        <v>1</v>
      </c>
    </row>
    <row r="599" spans="1:3" x14ac:dyDescent="0.25">
      <c r="A599">
        <v>1501</v>
      </c>
      <c r="B599" s="3">
        <v>1</v>
      </c>
      <c r="C599" s="1">
        <v>2</v>
      </c>
    </row>
    <row r="600" spans="1:3" x14ac:dyDescent="0.25">
      <c r="A600">
        <v>1502</v>
      </c>
      <c r="B600" s="3">
        <v>1</v>
      </c>
      <c r="C600" s="1">
        <v>2</v>
      </c>
    </row>
    <row r="601" spans="1:3" x14ac:dyDescent="0.25">
      <c r="A601">
        <v>1503</v>
      </c>
      <c r="B601" s="3">
        <v>1</v>
      </c>
      <c r="C601" s="1">
        <v>2</v>
      </c>
    </row>
    <row r="602" spans="1:3" x14ac:dyDescent="0.25">
      <c r="A602">
        <v>1504</v>
      </c>
      <c r="B602" s="3">
        <v>1</v>
      </c>
      <c r="C602" s="1">
        <v>2</v>
      </c>
    </row>
    <row r="603" spans="1:3" x14ac:dyDescent="0.25">
      <c r="A603">
        <v>1505</v>
      </c>
      <c r="B603" s="3">
        <v>1</v>
      </c>
      <c r="C603" s="1">
        <v>2</v>
      </c>
    </row>
    <row r="604" spans="1:3" x14ac:dyDescent="0.25">
      <c r="A604">
        <v>1506</v>
      </c>
      <c r="B604" s="3">
        <v>1</v>
      </c>
      <c r="C604" s="1">
        <v>2</v>
      </c>
    </row>
    <row r="605" spans="1:3" x14ac:dyDescent="0.25">
      <c r="A605">
        <v>1507</v>
      </c>
      <c r="B605" s="3">
        <v>1</v>
      </c>
      <c r="C605" s="1">
        <v>2</v>
      </c>
    </row>
    <row r="606" spans="1:3" x14ac:dyDescent="0.25">
      <c r="A606">
        <v>1508</v>
      </c>
      <c r="B606" s="3">
        <v>1</v>
      </c>
      <c r="C606" s="1">
        <v>2</v>
      </c>
    </row>
    <row r="607" spans="1:3" x14ac:dyDescent="0.25">
      <c r="A607">
        <v>1509</v>
      </c>
      <c r="C607" s="1">
        <v>2</v>
      </c>
    </row>
    <row r="608" spans="1:3" x14ac:dyDescent="0.25">
      <c r="A608">
        <v>1510</v>
      </c>
      <c r="C608" s="1">
        <v>2</v>
      </c>
    </row>
    <row r="609" spans="1:5" x14ac:dyDescent="0.25">
      <c r="A609">
        <v>1511</v>
      </c>
      <c r="C609" s="1">
        <v>2</v>
      </c>
    </row>
    <row r="610" spans="1:5" x14ac:dyDescent="0.25">
      <c r="A610">
        <v>1512</v>
      </c>
      <c r="C610" s="1">
        <v>2</v>
      </c>
    </row>
    <row r="611" spans="1:5" x14ac:dyDescent="0.25">
      <c r="A611">
        <v>1513</v>
      </c>
    </row>
    <row r="612" spans="1:5" x14ac:dyDescent="0.25">
      <c r="A612">
        <v>1514</v>
      </c>
    </row>
    <row r="613" spans="1:5" x14ac:dyDescent="0.25">
      <c r="A613">
        <v>1515</v>
      </c>
    </row>
    <row r="614" spans="1:5" x14ac:dyDescent="0.25">
      <c r="A614">
        <v>1516</v>
      </c>
      <c r="D614" s="2">
        <v>3</v>
      </c>
      <c r="E614" s="4">
        <v>4</v>
      </c>
    </row>
    <row r="615" spans="1:5" x14ac:dyDescent="0.25">
      <c r="A615">
        <v>1517</v>
      </c>
      <c r="D615" s="2">
        <v>3</v>
      </c>
      <c r="E615" s="4">
        <v>4</v>
      </c>
    </row>
    <row r="616" spans="1:5" x14ac:dyDescent="0.25">
      <c r="A616">
        <v>1518</v>
      </c>
      <c r="D616" s="2">
        <v>3</v>
      </c>
      <c r="E616" s="4">
        <v>4</v>
      </c>
    </row>
    <row r="617" spans="1:5" x14ac:dyDescent="0.25">
      <c r="A617">
        <v>1519</v>
      </c>
      <c r="D617" s="2">
        <v>3</v>
      </c>
      <c r="E617" s="4">
        <v>4</v>
      </c>
    </row>
    <row r="618" spans="1:5" x14ac:dyDescent="0.25">
      <c r="A618">
        <v>1520</v>
      </c>
      <c r="D618" s="2">
        <v>3</v>
      </c>
      <c r="E618" s="4">
        <v>4</v>
      </c>
    </row>
    <row r="619" spans="1:5" x14ac:dyDescent="0.25">
      <c r="A619">
        <v>1521</v>
      </c>
      <c r="D619" s="2">
        <v>3</v>
      </c>
      <c r="E619" s="4">
        <v>4</v>
      </c>
    </row>
    <row r="620" spans="1:5" x14ac:dyDescent="0.25">
      <c r="A620">
        <v>1522</v>
      </c>
      <c r="D620" s="2">
        <v>3</v>
      </c>
      <c r="E620" s="4">
        <v>4</v>
      </c>
    </row>
    <row r="621" spans="1:5" x14ac:dyDescent="0.25">
      <c r="A621">
        <v>1523</v>
      </c>
      <c r="D621" s="2">
        <v>3</v>
      </c>
      <c r="E621" s="4">
        <v>4</v>
      </c>
    </row>
    <row r="622" spans="1:5" x14ac:dyDescent="0.25">
      <c r="A622">
        <v>1524</v>
      </c>
      <c r="D622" s="2">
        <v>3</v>
      </c>
      <c r="E622" s="4">
        <v>4</v>
      </c>
    </row>
    <row r="623" spans="1:5" x14ac:dyDescent="0.25">
      <c r="A623">
        <v>1525</v>
      </c>
      <c r="D623" s="2">
        <v>3</v>
      </c>
      <c r="E623" s="4">
        <v>4</v>
      </c>
    </row>
    <row r="624" spans="1:5" x14ac:dyDescent="0.25">
      <c r="A624">
        <v>1526</v>
      </c>
      <c r="D624" s="2">
        <v>3</v>
      </c>
      <c r="E624" s="4">
        <v>4</v>
      </c>
    </row>
    <row r="625" spans="1:5" x14ac:dyDescent="0.25">
      <c r="A625">
        <v>1527</v>
      </c>
      <c r="E625" s="4">
        <v>4</v>
      </c>
    </row>
    <row r="626" spans="1:5" x14ac:dyDescent="0.25">
      <c r="A626">
        <v>1528</v>
      </c>
    </row>
    <row r="627" spans="1:5" x14ac:dyDescent="0.25">
      <c r="A627">
        <v>1529</v>
      </c>
    </row>
    <row r="628" spans="1:5" x14ac:dyDescent="0.25">
      <c r="A628">
        <v>1530</v>
      </c>
    </row>
    <row r="629" spans="1:5" x14ac:dyDescent="0.25">
      <c r="A629">
        <v>1531</v>
      </c>
      <c r="B629" s="3">
        <v>1</v>
      </c>
    </row>
    <row r="630" spans="1:5" x14ac:dyDescent="0.25">
      <c r="A630">
        <v>1532</v>
      </c>
      <c r="B630" s="3">
        <v>1</v>
      </c>
    </row>
    <row r="631" spans="1:5" x14ac:dyDescent="0.25">
      <c r="A631">
        <v>1533</v>
      </c>
      <c r="B631" s="3">
        <v>1</v>
      </c>
    </row>
    <row r="632" spans="1:5" x14ac:dyDescent="0.25">
      <c r="A632">
        <v>1534</v>
      </c>
      <c r="B632" s="3">
        <v>1</v>
      </c>
    </row>
    <row r="633" spans="1:5" x14ac:dyDescent="0.25">
      <c r="A633">
        <v>1535</v>
      </c>
      <c r="B633" s="3">
        <v>1</v>
      </c>
    </row>
    <row r="634" spans="1:5" x14ac:dyDescent="0.25">
      <c r="A634">
        <v>1536</v>
      </c>
      <c r="B634" s="3">
        <v>1</v>
      </c>
    </row>
    <row r="635" spans="1:5" x14ac:dyDescent="0.25">
      <c r="A635">
        <v>1537</v>
      </c>
      <c r="B635" s="3">
        <v>1</v>
      </c>
      <c r="C635" s="1">
        <v>2</v>
      </c>
    </row>
    <row r="636" spans="1:5" x14ac:dyDescent="0.25">
      <c r="A636">
        <v>1538</v>
      </c>
      <c r="B636" s="3">
        <v>1</v>
      </c>
      <c r="C636" s="1">
        <v>2</v>
      </c>
    </row>
    <row r="637" spans="1:5" x14ac:dyDescent="0.25">
      <c r="A637">
        <v>1539</v>
      </c>
      <c r="B637" s="3">
        <v>1</v>
      </c>
      <c r="C637" s="1">
        <v>2</v>
      </c>
    </row>
    <row r="638" spans="1:5" x14ac:dyDescent="0.25">
      <c r="A638">
        <v>1540</v>
      </c>
      <c r="B638" s="3">
        <v>1</v>
      </c>
      <c r="C638" s="1">
        <v>2</v>
      </c>
    </row>
    <row r="639" spans="1:5" x14ac:dyDescent="0.25">
      <c r="A639">
        <v>1541</v>
      </c>
      <c r="B639" s="3">
        <v>1</v>
      </c>
      <c r="C639" s="1">
        <v>2</v>
      </c>
    </row>
    <row r="640" spans="1:5" x14ac:dyDescent="0.25">
      <c r="A640">
        <v>1542</v>
      </c>
      <c r="B640" s="3">
        <v>1</v>
      </c>
      <c r="C640" s="1">
        <v>2</v>
      </c>
    </row>
    <row r="641" spans="1:5" x14ac:dyDescent="0.25">
      <c r="A641">
        <v>1543</v>
      </c>
      <c r="C641" s="1">
        <v>2</v>
      </c>
    </row>
    <row r="642" spans="1:5" x14ac:dyDescent="0.25">
      <c r="A642">
        <v>1544</v>
      </c>
      <c r="C642" s="1">
        <v>2</v>
      </c>
    </row>
    <row r="643" spans="1:5" x14ac:dyDescent="0.25">
      <c r="A643">
        <v>1545</v>
      </c>
      <c r="C643" s="1">
        <v>2</v>
      </c>
    </row>
    <row r="644" spans="1:5" x14ac:dyDescent="0.25">
      <c r="A644">
        <v>1546</v>
      </c>
      <c r="C644" s="1">
        <v>2</v>
      </c>
    </row>
    <row r="645" spans="1:5" x14ac:dyDescent="0.25">
      <c r="A645">
        <v>1547</v>
      </c>
    </row>
    <row r="646" spans="1:5" x14ac:dyDescent="0.25">
      <c r="A646">
        <v>1548</v>
      </c>
    </row>
    <row r="647" spans="1:5" x14ac:dyDescent="0.25">
      <c r="A647">
        <v>1549</v>
      </c>
      <c r="D647" s="2">
        <v>3</v>
      </c>
      <c r="E647" s="4">
        <v>4</v>
      </c>
    </row>
    <row r="648" spans="1:5" x14ac:dyDescent="0.25">
      <c r="A648">
        <v>1550</v>
      </c>
      <c r="D648" s="2">
        <v>3</v>
      </c>
      <c r="E648" s="4">
        <v>4</v>
      </c>
    </row>
    <row r="649" spans="1:5" x14ac:dyDescent="0.25">
      <c r="A649">
        <v>1551</v>
      </c>
      <c r="D649" s="2">
        <v>3</v>
      </c>
      <c r="E649" s="4">
        <v>4</v>
      </c>
    </row>
    <row r="650" spans="1:5" x14ac:dyDescent="0.25">
      <c r="A650">
        <v>1552</v>
      </c>
      <c r="D650" s="2">
        <v>3</v>
      </c>
      <c r="E650" s="4">
        <v>4</v>
      </c>
    </row>
    <row r="651" spans="1:5" x14ac:dyDescent="0.25">
      <c r="A651">
        <v>1553</v>
      </c>
      <c r="D651" s="2">
        <v>3</v>
      </c>
      <c r="E651" s="4">
        <v>4</v>
      </c>
    </row>
    <row r="652" spans="1:5" x14ac:dyDescent="0.25">
      <c r="A652">
        <v>1554</v>
      </c>
      <c r="D652" s="2">
        <v>3</v>
      </c>
      <c r="E652" s="4">
        <v>4</v>
      </c>
    </row>
    <row r="653" spans="1:5" x14ac:dyDescent="0.25">
      <c r="A653">
        <v>1555</v>
      </c>
      <c r="D653" s="2">
        <v>3</v>
      </c>
      <c r="E653" s="4">
        <v>4</v>
      </c>
    </row>
    <row r="654" spans="1:5" x14ac:dyDescent="0.25">
      <c r="A654">
        <v>1556</v>
      </c>
      <c r="D654" s="2">
        <v>3</v>
      </c>
      <c r="E654" s="4">
        <v>4</v>
      </c>
    </row>
    <row r="655" spans="1:5" x14ac:dyDescent="0.25">
      <c r="A655">
        <v>1557</v>
      </c>
      <c r="D655" s="2">
        <v>3</v>
      </c>
      <c r="E655" s="4">
        <v>4</v>
      </c>
    </row>
    <row r="656" spans="1:5" x14ac:dyDescent="0.25">
      <c r="A656">
        <v>1558</v>
      </c>
      <c r="D656" s="2">
        <v>3</v>
      </c>
      <c r="E656" s="4">
        <v>4</v>
      </c>
    </row>
    <row r="657" spans="1:5" x14ac:dyDescent="0.25">
      <c r="A657">
        <v>1559</v>
      </c>
      <c r="D657" s="2">
        <v>3</v>
      </c>
      <c r="E657" s="4">
        <v>4</v>
      </c>
    </row>
    <row r="658" spans="1:5" x14ac:dyDescent="0.25">
      <c r="A658">
        <v>1560</v>
      </c>
      <c r="D658" s="2">
        <v>3</v>
      </c>
      <c r="E658" s="4">
        <v>4</v>
      </c>
    </row>
    <row r="659" spans="1:5" x14ac:dyDescent="0.25">
      <c r="A659">
        <v>1561</v>
      </c>
      <c r="D659" s="2">
        <v>3</v>
      </c>
      <c r="E659" s="4">
        <v>4</v>
      </c>
    </row>
    <row r="660" spans="1:5" x14ac:dyDescent="0.25">
      <c r="A660">
        <v>1562</v>
      </c>
    </row>
    <row r="661" spans="1:5" x14ac:dyDescent="0.25">
      <c r="A661">
        <v>1563</v>
      </c>
    </row>
    <row r="662" spans="1:5" x14ac:dyDescent="0.25">
      <c r="A662">
        <v>1564</v>
      </c>
    </row>
    <row r="663" spans="1:5" x14ac:dyDescent="0.25">
      <c r="A663">
        <v>1565</v>
      </c>
      <c r="B663" s="3">
        <v>1</v>
      </c>
    </row>
    <row r="664" spans="1:5" x14ac:dyDescent="0.25">
      <c r="A664">
        <v>1566</v>
      </c>
      <c r="B664" s="3">
        <v>1</v>
      </c>
    </row>
    <row r="665" spans="1:5" x14ac:dyDescent="0.25">
      <c r="A665">
        <v>1567</v>
      </c>
      <c r="B665" s="3">
        <v>1</v>
      </c>
    </row>
    <row r="666" spans="1:5" x14ac:dyDescent="0.25">
      <c r="A666">
        <v>1568</v>
      </c>
      <c r="B666" s="3">
        <v>1</v>
      </c>
    </row>
    <row r="667" spans="1:5" x14ac:dyDescent="0.25">
      <c r="A667">
        <v>1569</v>
      </c>
      <c r="B667" s="3">
        <v>1</v>
      </c>
    </row>
    <row r="668" spans="1:5" x14ac:dyDescent="0.25">
      <c r="A668">
        <v>1570</v>
      </c>
      <c r="B668" s="3">
        <v>1</v>
      </c>
      <c r="C668" s="1">
        <v>2</v>
      </c>
    </row>
    <row r="669" spans="1:5" x14ac:dyDescent="0.25">
      <c r="A669">
        <v>1571</v>
      </c>
      <c r="B669" s="3">
        <v>1</v>
      </c>
      <c r="C669" s="1">
        <v>2</v>
      </c>
    </row>
    <row r="670" spans="1:5" x14ac:dyDescent="0.25">
      <c r="A670">
        <v>1572</v>
      </c>
      <c r="B670" s="3">
        <v>1</v>
      </c>
      <c r="C670" s="1">
        <v>2</v>
      </c>
    </row>
    <row r="671" spans="1:5" x14ac:dyDescent="0.25">
      <c r="A671">
        <v>1573</v>
      </c>
      <c r="B671" s="3">
        <v>1</v>
      </c>
      <c r="C671" s="1">
        <v>2</v>
      </c>
    </row>
    <row r="672" spans="1:5" x14ac:dyDescent="0.25">
      <c r="A672">
        <v>1574</v>
      </c>
      <c r="B672" s="3">
        <v>1</v>
      </c>
      <c r="C672" s="1">
        <v>2</v>
      </c>
    </row>
    <row r="673" spans="1:5" x14ac:dyDescent="0.25">
      <c r="A673">
        <v>1575</v>
      </c>
      <c r="B673" s="3">
        <v>1</v>
      </c>
      <c r="C673" s="1">
        <v>2</v>
      </c>
    </row>
    <row r="674" spans="1:5" x14ac:dyDescent="0.25">
      <c r="A674">
        <v>1576</v>
      </c>
      <c r="B674" s="3">
        <v>1</v>
      </c>
      <c r="C674" s="1">
        <v>2</v>
      </c>
    </row>
    <row r="675" spans="1:5" x14ac:dyDescent="0.25">
      <c r="A675">
        <v>1577</v>
      </c>
      <c r="C675" s="1">
        <v>2</v>
      </c>
    </row>
    <row r="676" spans="1:5" x14ac:dyDescent="0.25">
      <c r="A676">
        <v>1578</v>
      </c>
      <c r="C676" s="1">
        <v>2</v>
      </c>
    </row>
    <row r="677" spans="1:5" x14ac:dyDescent="0.25">
      <c r="A677">
        <v>1579</v>
      </c>
      <c r="C677" s="1">
        <v>2</v>
      </c>
    </row>
    <row r="678" spans="1:5" x14ac:dyDescent="0.25">
      <c r="A678">
        <v>1580</v>
      </c>
      <c r="C678" s="1">
        <v>2</v>
      </c>
    </row>
    <row r="679" spans="1:5" x14ac:dyDescent="0.25">
      <c r="A679">
        <v>1581</v>
      </c>
      <c r="C679" s="1">
        <v>2</v>
      </c>
    </row>
    <row r="680" spans="1:5" x14ac:dyDescent="0.25">
      <c r="A680">
        <v>1582</v>
      </c>
    </row>
    <row r="681" spans="1:5" x14ac:dyDescent="0.25">
      <c r="A681">
        <v>1583</v>
      </c>
    </row>
    <row r="682" spans="1:5" x14ac:dyDescent="0.25">
      <c r="A682">
        <v>1584</v>
      </c>
    </row>
    <row r="683" spans="1:5" x14ac:dyDescent="0.25">
      <c r="A683">
        <v>1585</v>
      </c>
      <c r="E683" s="4">
        <v>4</v>
      </c>
    </row>
    <row r="684" spans="1:5" x14ac:dyDescent="0.25">
      <c r="A684">
        <v>1586</v>
      </c>
      <c r="E684" s="4">
        <v>4</v>
      </c>
    </row>
    <row r="685" spans="1:5" x14ac:dyDescent="0.25">
      <c r="A685">
        <v>1587</v>
      </c>
      <c r="D685" s="2">
        <v>3</v>
      </c>
      <c r="E685" s="4">
        <v>4</v>
      </c>
    </row>
    <row r="686" spans="1:5" x14ac:dyDescent="0.25">
      <c r="A686">
        <v>1588</v>
      </c>
      <c r="D686" s="2">
        <v>3</v>
      </c>
      <c r="E686" s="4">
        <v>4</v>
      </c>
    </row>
    <row r="687" spans="1:5" x14ac:dyDescent="0.25">
      <c r="A687">
        <v>1589</v>
      </c>
      <c r="D687" s="2">
        <v>3</v>
      </c>
      <c r="E687" s="4">
        <v>4</v>
      </c>
    </row>
    <row r="688" spans="1:5" x14ac:dyDescent="0.25">
      <c r="A688">
        <v>1590</v>
      </c>
      <c r="D688" s="2">
        <v>3</v>
      </c>
      <c r="E688" s="4">
        <v>4</v>
      </c>
    </row>
    <row r="689" spans="1:5" x14ac:dyDescent="0.25">
      <c r="A689">
        <v>1591</v>
      </c>
      <c r="D689" s="2">
        <v>3</v>
      </c>
      <c r="E689" s="4">
        <v>4</v>
      </c>
    </row>
    <row r="690" spans="1:5" x14ac:dyDescent="0.25">
      <c r="A690">
        <v>1592</v>
      </c>
      <c r="D690" s="2">
        <v>3</v>
      </c>
      <c r="E690" s="4">
        <v>4</v>
      </c>
    </row>
    <row r="691" spans="1:5" x14ac:dyDescent="0.25">
      <c r="A691">
        <v>1593</v>
      </c>
      <c r="D691" s="2">
        <v>3</v>
      </c>
      <c r="E691" s="4">
        <v>4</v>
      </c>
    </row>
    <row r="692" spans="1:5" x14ac:dyDescent="0.25">
      <c r="A692">
        <v>1594</v>
      </c>
      <c r="D692" s="2">
        <v>3</v>
      </c>
      <c r="E692" s="4">
        <v>4</v>
      </c>
    </row>
    <row r="693" spans="1:5" x14ac:dyDescent="0.25">
      <c r="A693">
        <v>1595</v>
      </c>
      <c r="D693" s="2">
        <v>3</v>
      </c>
      <c r="E693" s="4">
        <v>4</v>
      </c>
    </row>
    <row r="694" spans="1:5" x14ac:dyDescent="0.25">
      <c r="A694">
        <v>1596</v>
      </c>
      <c r="D694" s="2">
        <v>3</v>
      </c>
      <c r="E694" s="4">
        <v>4</v>
      </c>
    </row>
    <row r="695" spans="1:5" x14ac:dyDescent="0.25">
      <c r="A695">
        <v>1597</v>
      </c>
      <c r="B695" s="3">
        <v>1</v>
      </c>
      <c r="D695" s="2">
        <v>3</v>
      </c>
      <c r="E695" s="4">
        <v>4</v>
      </c>
    </row>
    <row r="696" spans="1:5" x14ac:dyDescent="0.25">
      <c r="A696">
        <v>1598</v>
      </c>
      <c r="B696" s="3">
        <v>1</v>
      </c>
      <c r="D696" s="2">
        <v>3</v>
      </c>
    </row>
    <row r="697" spans="1:5" x14ac:dyDescent="0.25">
      <c r="A697">
        <v>1599</v>
      </c>
      <c r="B697" s="3">
        <v>1</v>
      </c>
    </row>
    <row r="698" spans="1:5" x14ac:dyDescent="0.25">
      <c r="A698">
        <v>1600</v>
      </c>
      <c r="B698" s="3">
        <v>1</v>
      </c>
    </row>
    <row r="699" spans="1:5" x14ac:dyDescent="0.25">
      <c r="A699">
        <v>1601</v>
      </c>
      <c r="B699" s="3">
        <v>1</v>
      </c>
    </row>
    <row r="700" spans="1:5" x14ac:dyDescent="0.25">
      <c r="A700">
        <v>1602</v>
      </c>
      <c r="B700" s="3">
        <v>1</v>
      </c>
    </row>
    <row r="701" spans="1:5" x14ac:dyDescent="0.25">
      <c r="A701">
        <v>1603</v>
      </c>
      <c r="B701" s="3">
        <v>1</v>
      </c>
    </row>
    <row r="702" spans="1:5" x14ac:dyDescent="0.25">
      <c r="A702">
        <v>1604</v>
      </c>
      <c r="B702" s="3">
        <v>1</v>
      </c>
    </row>
    <row r="703" spans="1:5" x14ac:dyDescent="0.25">
      <c r="A703">
        <v>1605</v>
      </c>
      <c r="B703" s="3">
        <v>1</v>
      </c>
    </row>
    <row r="704" spans="1:5" x14ac:dyDescent="0.25">
      <c r="A704">
        <v>1606</v>
      </c>
      <c r="B704" s="3">
        <v>1</v>
      </c>
    </row>
    <row r="705" spans="1:3" x14ac:dyDescent="0.25">
      <c r="A705">
        <v>1607</v>
      </c>
      <c r="B705" s="3">
        <v>1</v>
      </c>
    </row>
    <row r="706" spans="1:3" x14ac:dyDescent="0.25">
      <c r="A706">
        <v>1608</v>
      </c>
      <c r="B706" s="3">
        <v>1</v>
      </c>
      <c r="C706" s="1">
        <v>2</v>
      </c>
    </row>
    <row r="707" spans="1:3" x14ac:dyDescent="0.25">
      <c r="A707">
        <v>1609</v>
      </c>
      <c r="B707" s="3">
        <v>1</v>
      </c>
      <c r="C707" s="1">
        <v>2</v>
      </c>
    </row>
    <row r="708" spans="1:3" x14ac:dyDescent="0.25">
      <c r="A708">
        <v>1610</v>
      </c>
      <c r="C708" s="1">
        <v>2</v>
      </c>
    </row>
    <row r="709" spans="1:3" x14ac:dyDescent="0.25">
      <c r="A709">
        <v>1611</v>
      </c>
      <c r="C709" s="1">
        <v>2</v>
      </c>
    </row>
    <row r="710" spans="1:3" x14ac:dyDescent="0.25">
      <c r="A710">
        <v>1612</v>
      </c>
      <c r="C710" s="1">
        <v>2</v>
      </c>
    </row>
    <row r="711" spans="1:3" x14ac:dyDescent="0.25">
      <c r="A711">
        <v>1613</v>
      </c>
      <c r="C711" s="1">
        <v>2</v>
      </c>
    </row>
    <row r="712" spans="1:3" x14ac:dyDescent="0.25">
      <c r="A712">
        <v>1614</v>
      </c>
      <c r="C712" s="1">
        <v>2</v>
      </c>
    </row>
    <row r="713" spans="1:3" x14ac:dyDescent="0.25">
      <c r="A713">
        <v>1615</v>
      </c>
      <c r="C713" s="1">
        <v>2</v>
      </c>
    </row>
    <row r="714" spans="1:3" x14ac:dyDescent="0.25">
      <c r="A714">
        <v>1616</v>
      </c>
      <c r="C714" s="1">
        <v>2</v>
      </c>
    </row>
    <row r="715" spans="1:3" x14ac:dyDescent="0.25">
      <c r="A715">
        <v>1617</v>
      </c>
      <c r="C715" s="1">
        <v>2</v>
      </c>
    </row>
    <row r="716" spans="1:3" x14ac:dyDescent="0.25">
      <c r="A716">
        <v>1618</v>
      </c>
      <c r="C716" s="1">
        <v>2</v>
      </c>
    </row>
    <row r="717" spans="1:3" x14ac:dyDescent="0.25">
      <c r="A717">
        <v>1619</v>
      </c>
      <c r="C717" s="1">
        <v>2</v>
      </c>
    </row>
    <row r="718" spans="1:3" x14ac:dyDescent="0.25">
      <c r="A718">
        <v>1620</v>
      </c>
      <c r="C718" s="1">
        <v>2</v>
      </c>
    </row>
    <row r="719" spans="1:3" x14ac:dyDescent="0.25">
      <c r="A719">
        <v>1621</v>
      </c>
    </row>
    <row r="720" spans="1:3" x14ac:dyDescent="0.25">
      <c r="A720">
        <v>1622</v>
      </c>
    </row>
    <row r="721" spans="1:5" x14ac:dyDescent="0.25">
      <c r="A721">
        <v>1623</v>
      </c>
      <c r="D721" s="2">
        <v>3</v>
      </c>
      <c r="E721" s="4">
        <v>4</v>
      </c>
    </row>
    <row r="722" spans="1:5" x14ac:dyDescent="0.25">
      <c r="A722">
        <v>1624</v>
      </c>
      <c r="D722" s="2">
        <v>3</v>
      </c>
      <c r="E722" s="4">
        <v>4</v>
      </c>
    </row>
    <row r="723" spans="1:5" x14ac:dyDescent="0.25">
      <c r="A723">
        <v>1625</v>
      </c>
      <c r="D723" s="2">
        <v>3</v>
      </c>
      <c r="E723" s="4">
        <v>4</v>
      </c>
    </row>
    <row r="724" spans="1:5" x14ac:dyDescent="0.25">
      <c r="A724">
        <v>1626</v>
      </c>
      <c r="D724" s="2">
        <v>3</v>
      </c>
      <c r="E724" s="4">
        <v>4</v>
      </c>
    </row>
    <row r="725" spans="1:5" x14ac:dyDescent="0.25">
      <c r="A725">
        <v>1627</v>
      </c>
      <c r="D725" s="2">
        <v>3</v>
      </c>
      <c r="E725" s="4">
        <v>4</v>
      </c>
    </row>
    <row r="726" spans="1:5" x14ac:dyDescent="0.25">
      <c r="A726">
        <v>1628</v>
      </c>
      <c r="D726" s="2">
        <v>3</v>
      </c>
      <c r="E726" s="4">
        <v>4</v>
      </c>
    </row>
    <row r="727" spans="1:5" x14ac:dyDescent="0.25">
      <c r="A727">
        <v>1629</v>
      </c>
      <c r="D727" s="2">
        <v>3</v>
      </c>
      <c r="E727" s="4">
        <v>4</v>
      </c>
    </row>
    <row r="728" spans="1:5" x14ac:dyDescent="0.25">
      <c r="A728">
        <v>1630</v>
      </c>
      <c r="D728" s="2">
        <v>3</v>
      </c>
      <c r="E728" s="4">
        <v>4</v>
      </c>
    </row>
    <row r="729" spans="1:5" x14ac:dyDescent="0.25">
      <c r="A729">
        <v>1631</v>
      </c>
      <c r="D729" s="2">
        <v>3</v>
      </c>
      <c r="E729" s="4">
        <v>4</v>
      </c>
    </row>
    <row r="730" spans="1:5" x14ac:dyDescent="0.25">
      <c r="A730">
        <v>1632</v>
      </c>
      <c r="B730" s="3">
        <v>1</v>
      </c>
      <c r="D730" s="2">
        <v>3</v>
      </c>
      <c r="E730" s="4">
        <v>4</v>
      </c>
    </row>
    <row r="731" spans="1:5" x14ac:dyDescent="0.25">
      <c r="A731">
        <v>1633</v>
      </c>
      <c r="B731" s="3">
        <v>1</v>
      </c>
      <c r="D731" s="2">
        <v>3</v>
      </c>
      <c r="E731" s="4">
        <v>4</v>
      </c>
    </row>
    <row r="732" spans="1:5" x14ac:dyDescent="0.25">
      <c r="A732">
        <v>1634</v>
      </c>
      <c r="B732" s="3">
        <v>1</v>
      </c>
      <c r="D732" s="2">
        <v>3</v>
      </c>
      <c r="E732" s="4">
        <v>4</v>
      </c>
    </row>
    <row r="733" spans="1:5" x14ac:dyDescent="0.25">
      <c r="A733">
        <v>1635</v>
      </c>
      <c r="B733" s="3">
        <v>1</v>
      </c>
      <c r="D733" s="2">
        <v>3</v>
      </c>
      <c r="E733" s="4">
        <v>4</v>
      </c>
    </row>
    <row r="734" spans="1:5" x14ac:dyDescent="0.25">
      <c r="A734">
        <v>1636</v>
      </c>
      <c r="B734" s="3">
        <v>1</v>
      </c>
      <c r="D734" s="2">
        <v>3</v>
      </c>
      <c r="E734" s="4">
        <v>4</v>
      </c>
    </row>
    <row r="735" spans="1:5" x14ac:dyDescent="0.25">
      <c r="A735">
        <v>1637</v>
      </c>
      <c r="B735" s="3">
        <v>1</v>
      </c>
      <c r="E735" s="4">
        <v>4</v>
      </c>
    </row>
    <row r="736" spans="1:5" x14ac:dyDescent="0.25">
      <c r="A736">
        <v>1638</v>
      </c>
      <c r="B736" s="3">
        <v>1</v>
      </c>
      <c r="E736" s="4">
        <v>4</v>
      </c>
    </row>
    <row r="737" spans="1:5" x14ac:dyDescent="0.25">
      <c r="A737">
        <v>1639</v>
      </c>
      <c r="B737" s="3">
        <v>1</v>
      </c>
      <c r="E737" s="4">
        <v>4</v>
      </c>
    </row>
    <row r="738" spans="1:5" x14ac:dyDescent="0.25">
      <c r="A738">
        <v>1640</v>
      </c>
      <c r="B738" s="3">
        <v>1</v>
      </c>
    </row>
    <row r="739" spans="1:5" x14ac:dyDescent="0.25">
      <c r="A739">
        <v>1641</v>
      </c>
      <c r="B739" s="3">
        <v>1</v>
      </c>
    </row>
    <row r="740" spans="1:5" x14ac:dyDescent="0.25">
      <c r="A740">
        <v>1642</v>
      </c>
      <c r="B740" s="3">
        <v>1</v>
      </c>
    </row>
    <row r="741" spans="1:5" x14ac:dyDescent="0.25">
      <c r="A741">
        <v>1643</v>
      </c>
      <c r="B741" s="3">
        <v>1</v>
      </c>
    </row>
    <row r="742" spans="1:5" x14ac:dyDescent="0.25">
      <c r="A742">
        <v>1644</v>
      </c>
      <c r="B742" s="3">
        <v>1</v>
      </c>
      <c r="C742" s="1">
        <v>2</v>
      </c>
    </row>
    <row r="743" spans="1:5" x14ac:dyDescent="0.25">
      <c r="A743">
        <v>1645</v>
      </c>
      <c r="B743" s="3">
        <v>1</v>
      </c>
      <c r="C743" s="1">
        <v>2</v>
      </c>
    </row>
    <row r="744" spans="1:5" x14ac:dyDescent="0.25">
      <c r="A744">
        <v>1646</v>
      </c>
      <c r="B744" s="3">
        <v>1</v>
      </c>
      <c r="C744" s="1">
        <v>2</v>
      </c>
    </row>
    <row r="745" spans="1:5" x14ac:dyDescent="0.25">
      <c r="A745">
        <v>1647</v>
      </c>
      <c r="B745" s="3">
        <v>1</v>
      </c>
      <c r="C745" s="1">
        <v>2</v>
      </c>
    </row>
    <row r="746" spans="1:5" x14ac:dyDescent="0.25">
      <c r="A746">
        <v>1648</v>
      </c>
      <c r="B746" s="3">
        <v>1</v>
      </c>
      <c r="C746" s="1">
        <v>2</v>
      </c>
    </row>
    <row r="747" spans="1:5" x14ac:dyDescent="0.25">
      <c r="A747">
        <v>1649</v>
      </c>
      <c r="B747" s="3">
        <v>1</v>
      </c>
      <c r="C747" s="1">
        <v>2</v>
      </c>
    </row>
    <row r="748" spans="1:5" x14ac:dyDescent="0.25">
      <c r="A748">
        <v>1650</v>
      </c>
      <c r="B748" s="3">
        <v>1</v>
      </c>
      <c r="C748" s="1">
        <v>2</v>
      </c>
    </row>
    <row r="749" spans="1:5" x14ac:dyDescent="0.25">
      <c r="A749">
        <v>1651</v>
      </c>
      <c r="B749" s="3">
        <v>1</v>
      </c>
      <c r="C749" s="1">
        <v>2</v>
      </c>
    </row>
    <row r="750" spans="1:5" x14ac:dyDescent="0.25">
      <c r="A750">
        <v>1652</v>
      </c>
      <c r="C750" s="1">
        <v>2</v>
      </c>
    </row>
    <row r="751" spans="1:5" x14ac:dyDescent="0.25">
      <c r="A751">
        <v>1653</v>
      </c>
      <c r="C751" s="1">
        <v>2</v>
      </c>
    </row>
    <row r="752" spans="1:5" x14ac:dyDescent="0.25">
      <c r="A752">
        <v>1654</v>
      </c>
      <c r="C752" s="1">
        <v>2</v>
      </c>
    </row>
    <row r="753" spans="1:5" x14ac:dyDescent="0.25">
      <c r="A753">
        <v>1655</v>
      </c>
      <c r="C753" s="1">
        <v>2</v>
      </c>
      <c r="D753" s="2">
        <v>3</v>
      </c>
    </row>
    <row r="754" spans="1:5" x14ac:dyDescent="0.25">
      <c r="A754">
        <v>1656</v>
      </c>
      <c r="C754" s="1">
        <v>2</v>
      </c>
      <c r="D754" s="2">
        <v>3</v>
      </c>
    </row>
    <row r="755" spans="1:5" x14ac:dyDescent="0.25">
      <c r="A755">
        <v>1657</v>
      </c>
      <c r="C755" s="1">
        <v>2</v>
      </c>
      <c r="D755" s="2">
        <v>3</v>
      </c>
      <c r="E755" s="4">
        <v>4</v>
      </c>
    </row>
    <row r="756" spans="1:5" x14ac:dyDescent="0.25">
      <c r="A756">
        <v>1658</v>
      </c>
      <c r="C756" s="1">
        <v>2</v>
      </c>
      <c r="D756" s="2">
        <v>3</v>
      </c>
      <c r="E756" s="4">
        <v>4</v>
      </c>
    </row>
    <row r="757" spans="1:5" x14ac:dyDescent="0.25">
      <c r="A757">
        <v>1659</v>
      </c>
      <c r="C757" s="1">
        <v>2</v>
      </c>
      <c r="D757" s="2">
        <v>3</v>
      </c>
      <c r="E757" s="4">
        <v>4</v>
      </c>
    </row>
    <row r="758" spans="1:5" x14ac:dyDescent="0.25">
      <c r="A758">
        <v>1660</v>
      </c>
      <c r="C758" s="1">
        <v>2</v>
      </c>
      <c r="D758" s="2">
        <v>3</v>
      </c>
      <c r="E758" s="4">
        <v>4</v>
      </c>
    </row>
    <row r="759" spans="1:5" x14ac:dyDescent="0.25">
      <c r="A759">
        <v>1661</v>
      </c>
      <c r="C759" s="1">
        <v>2</v>
      </c>
      <c r="D759" s="2">
        <v>3</v>
      </c>
      <c r="E759" s="4">
        <v>4</v>
      </c>
    </row>
    <row r="760" spans="1:5" x14ac:dyDescent="0.25">
      <c r="A760">
        <v>1662</v>
      </c>
      <c r="C760" s="1">
        <v>2</v>
      </c>
      <c r="D760" s="2">
        <v>3</v>
      </c>
      <c r="E760" s="4">
        <v>4</v>
      </c>
    </row>
    <row r="761" spans="1:5" x14ac:dyDescent="0.25">
      <c r="A761">
        <v>1663</v>
      </c>
      <c r="D761" s="2">
        <v>3</v>
      </c>
      <c r="E761" s="4">
        <v>4</v>
      </c>
    </row>
    <row r="762" spans="1:5" x14ac:dyDescent="0.25">
      <c r="A762">
        <v>1664</v>
      </c>
      <c r="D762" s="2">
        <v>3</v>
      </c>
      <c r="E762" s="4">
        <v>4</v>
      </c>
    </row>
    <row r="763" spans="1:5" x14ac:dyDescent="0.25">
      <c r="A763">
        <v>1665</v>
      </c>
      <c r="D763" s="2">
        <v>3</v>
      </c>
      <c r="E763" s="4">
        <v>4</v>
      </c>
    </row>
    <row r="764" spans="1:5" x14ac:dyDescent="0.25">
      <c r="A764">
        <v>1666</v>
      </c>
      <c r="D764" s="2">
        <v>3</v>
      </c>
      <c r="E764" s="4">
        <v>4</v>
      </c>
    </row>
    <row r="765" spans="1:5" x14ac:dyDescent="0.25">
      <c r="A765">
        <v>1667</v>
      </c>
      <c r="D765" s="2">
        <v>3</v>
      </c>
      <c r="E765" s="4">
        <v>4</v>
      </c>
    </row>
    <row r="766" spans="1:5" x14ac:dyDescent="0.25">
      <c r="A766">
        <v>1668</v>
      </c>
      <c r="D766" s="2">
        <v>3</v>
      </c>
      <c r="E766" s="4">
        <v>4</v>
      </c>
    </row>
    <row r="767" spans="1:5" x14ac:dyDescent="0.25">
      <c r="A767">
        <v>1669</v>
      </c>
      <c r="B767" s="3">
        <v>1</v>
      </c>
      <c r="D767" s="2">
        <v>3</v>
      </c>
      <c r="E767" s="4">
        <v>4</v>
      </c>
    </row>
    <row r="768" spans="1:5" x14ac:dyDescent="0.25">
      <c r="A768">
        <v>1670</v>
      </c>
      <c r="B768" s="3">
        <v>1</v>
      </c>
      <c r="D768" s="2">
        <v>3</v>
      </c>
      <c r="E768" s="4">
        <v>4</v>
      </c>
    </row>
    <row r="769" spans="1:6" x14ac:dyDescent="0.25">
      <c r="A769">
        <v>1671</v>
      </c>
      <c r="B769" s="3">
        <v>1</v>
      </c>
      <c r="D769" s="2">
        <v>3</v>
      </c>
      <c r="E769" s="4">
        <v>4</v>
      </c>
    </row>
    <row r="770" spans="1:6" x14ac:dyDescent="0.25">
      <c r="A770">
        <v>1672</v>
      </c>
      <c r="B770" s="3">
        <v>1</v>
      </c>
      <c r="D770" s="2">
        <v>3</v>
      </c>
      <c r="E770" s="4">
        <v>4</v>
      </c>
    </row>
    <row r="771" spans="1:6" x14ac:dyDescent="0.25">
      <c r="A771">
        <v>1673</v>
      </c>
      <c r="B771" s="3">
        <v>1</v>
      </c>
      <c r="D771" s="2">
        <v>3</v>
      </c>
      <c r="E771" s="4">
        <v>4</v>
      </c>
    </row>
    <row r="772" spans="1:6" x14ac:dyDescent="0.25">
      <c r="A772">
        <v>1674</v>
      </c>
      <c r="B772" s="3">
        <v>1</v>
      </c>
      <c r="D772" s="2">
        <v>3</v>
      </c>
      <c r="E772" s="4">
        <v>4</v>
      </c>
    </row>
    <row r="773" spans="1:6" x14ac:dyDescent="0.25">
      <c r="A773">
        <v>1675</v>
      </c>
      <c r="B773" s="3">
        <v>1</v>
      </c>
      <c r="E773" s="4">
        <v>4</v>
      </c>
    </row>
    <row r="774" spans="1:6" x14ac:dyDescent="0.25">
      <c r="A774">
        <v>1676</v>
      </c>
      <c r="B774" s="3">
        <v>1</v>
      </c>
      <c r="E774" s="4">
        <v>4</v>
      </c>
    </row>
    <row r="775" spans="1:6" x14ac:dyDescent="0.25">
      <c r="A775">
        <v>1677</v>
      </c>
      <c r="B775" s="3">
        <v>1</v>
      </c>
      <c r="E775" s="4">
        <v>4</v>
      </c>
    </row>
    <row r="776" spans="1:6" x14ac:dyDescent="0.25">
      <c r="A776">
        <v>1678</v>
      </c>
      <c r="F776" t="s">
        <v>22</v>
      </c>
    </row>
    <row r="777" spans="1:6" x14ac:dyDescent="0.25">
      <c r="A777">
        <v>3573</v>
      </c>
    </row>
    <row r="778" spans="1:6" x14ac:dyDescent="0.25">
      <c r="A778">
        <v>3574</v>
      </c>
    </row>
    <row r="779" spans="1:6" x14ac:dyDescent="0.25">
      <c r="A779">
        <v>3575</v>
      </c>
      <c r="F779" t="s">
        <v>22</v>
      </c>
    </row>
    <row r="780" spans="1:6" x14ac:dyDescent="0.25">
      <c r="A780">
        <v>3576</v>
      </c>
      <c r="C780" s="1">
        <v>2</v>
      </c>
    </row>
    <row r="781" spans="1:6" x14ac:dyDescent="0.25">
      <c r="A781">
        <v>3577</v>
      </c>
      <c r="C781" s="1">
        <v>2</v>
      </c>
    </row>
    <row r="782" spans="1:6" x14ac:dyDescent="0.25">
      <c r="A782">
        <v>3578</v>
      </c>
      <c r="C782" s="1">
        <v>2</v>
      </c>
    </row>
    <row r="783" spans="1:6" x14ac:dyDescent="0.25">
      <c r="A783">
        <v>3579</v>
      </c>
      <c r="C783" s="1">
        <v>2</v>
      </c>
    </row>
    <row r="784" spans="1:6" x14ac:dyDescent="0.25">
      <c r="A784">
        <v>3580</v>
      </c>
      <c r="C784" s="1">
        <v>2</v>
      </c>
    </row>
    <row r="785" spans="1:5" x14ac:dyDescent="0.25">
      <c r="A785">
        <v>3581</v>
      </c>
      <c r="C785" s="1">
        <v>2</v>
      </c>
    </row>
    <row r="786" spans="1:5" x14ac:dyDescent="0.25">
      <c r="A786">
        <v>3582</v>
      </c>
      <c r="C786" s="1">
        <v>2</v>
      </c>
    </row>
    <row r="787" spans="1:5" x14ac:dyDescent="0.25">
      <c r="A787">
        <v>3583</v>
      </c>
      <c r="C787" s="1">
        <v>2</v>
      </c>
      <c r="D787" s="2">
        <v>3</v>
      </c>
    </row>
    <row r="788" spans="1:5" x14ac:dyDescent="0.25">
      <c r="A788">
        <v>3584</v>
      </c>
      <c r="C788" s="1">
        <v>2</v>
      </c>
      <c r="D788" s="2">
        <v>3</v>
      </c>
    </row>
    <row r="789" spans="1:5" x14ac:dyDescent="0.25">
      <c r="A789">
        <v>3585</v>
      </c>
      <c r="C789" s="1">
        <v>2</v>
      </c>
      <c r="D789" s="2">
        <v>3</v>
      </c>
    </row>
    <row r="790" spans="1:5" x14ac:dyDescent="0.25">
      <c r="A790">
        <v>3586</v>
      </c>
      <c r="C790" s="1">
        <v>2</v>
      </c>
      <c r="D790" s="2">
        <v>3</v>
      </c>
    </row>
    <row r="791" spans="1:5" x14ac:dyDescent="0.25">
      <c r="A791">
        <v>3587</v>
      </c>
      <c r="C791" s="1">
        <v>2</v>
      </c>
      <c r="D791" s="2">
        <v>3</v>
      </c>
    </row>
    <row r="792" spans="1:5" x14ac:dyDescent="0.25">
      <c r="A792">
        <v>3588</v>
      </c>
      <c r="C792" s="1">
        <v>2</v>
      </c>
      <c r="D792" s="2">
        <v>3</v>
      </c>
    </row>
    <row r="793" spans="1:5" x14ac:dyDescent="0.25">
      <c r="A793">
        <v>3589</v>
      </c>
      <c r="C793" s="1">
        <v>2</v>
      </c>
      <c r="D793" s="2">
        <v>3</v>
      </c>
    </row>
    <row r="794" spans="1:5" x14ac:dyDescent="0.25">
      <c r="A794">
        <v>3590</v>
      </c>
      <c r="C794" s="1">
        <v>2</v>
      </c>
      <c r="D794" s="2">
        <v>3</v>
      </c>
    </row>
    <row r="795" spans="1:5" x14ac:dyDescent="0.25">
      <c r="A795">
        <v>3591</v>
      </c>
      <c r="C795" s="1">
        <v>2</v>
      </c>
      <c r="D795" s="2">
        <v>3</v>
      </c>
    </row>
    <row r="796" spans="1:5" x14ac:dyDescent="0.25">
      <c r="A796">
        <v>3592</v>
      </c>
      <c r="C796" s="1">
        <v>2</v>
      </c>
      <c r="D796" s="2">
        <v>3</v>
      </c>
      <c r="E796" s="4">
        <v>4</v>
      </c>
    </row>
    <row r="797" spans="1:5" x14ac:dyDescent="0.25">
      <c r="A797">
        <v>3593</v>
      </c>
      <c r="D797" s="2">
        <v>3</v>
      </c>
      <c r="E797" s="4">
        <v>4</v>
      </c>
    </row>
    <row r="798" spans="1:5" x14ac:dyDescent="0.25">
      <c r="A798">
        <v>3594</v>
      </c>
      <c r="D798" s="2">
        <v>3</v>
      </c>
      <c r="E798" s="4">
        <v>4</v>
      </c>
    </row>
    <row r="799" spans="1:5" x14ac:dyDescent="0.25">
      <c r="A799">
        <v>3595</v>
      </c>
      <c r="D799" s="2">
        <v>3</v>
      </c>
      <c r="E799" s="4">
        <v>4</v>
      </c>
    </row>
    <row r="800" spans="1:5" x14ac:dyDescent="0.25">
      <c r="A800">
        <v>3596</v>
      </c>
      <c r="D800" s="2">
        <v>3</v>
      </c>
      <c r="E800" s="4">
        <v>4</v>
      </c>
    </row>
    <row r="801" spans="1:5" x14ac:dyDescent="0.25">
      <c r="A801">
        <v>3597</v>
      </c>
      <c r="B801" s="3">
        <v>1</v>
      </c>
      <c r="D801" s="2">
        <v>3</v>
      </c>
      <c r="E801" s="4">
        <v>4</v>
      </c>
    </row>
    <row r="802" spans="1:5" x14ac:dyDescent="0.25">
      <c r="A802">
        <v>3598</v>
      </c>
      <c r="B802" s="3">
        <v>1</v>
      </c>
      <c r="D802" s="2">
        <v>3</v>
      </c>
      <c r="E802" s="4">
        <v>4</v>
      </c>
    </row>
    <row r="803" spans="1:5" x14ac:dyDescent="0.25">
      <c r="A803">
        <v>3599</v>
      </c>
      <c r="B803" s="3">
        <v>1</v>
      </c>
      <c r="E803" s="4">
        <v>4</v>
      </c>
    </row>
    <row r="804" spans="1:5" x14ac:dyDescent="0.25">
      <c r="A804">
        <v>3600</v>
      </c>
      <c r="B804" s="3">
        <v>1</v>
      </c>
      <c r="E804" s="4">
        <v>4</v>
      </c>
    </row>
    <row r="805" spans="1:5" x14ac:dyDescent="0.25">
      <c r="A805">
        <v>3601</v>
      </c>
      <c r="B805" s="3">
        <v>1</v>
      </c>
      <c r="E805" s="4">
        <v>4</v>
      </c>
    </row>
    <row r="806" spans="1:5" x14ac:dyDescent="0.25">
      <c r="A806">
        <v>3602</v>
      </c>
      <c r="B806" s="3">
        <v>1</v>
      </c>
      <c r="E806" s="4">
        <v>4</v>
      </c>
    </row>
    <row r="807" spans="1:5" x14ac:dyDescent="0.25">
      <c r="A807">
        <v>3603</v>
      </c>
      <c r="B807" s="3">
        <v>1</v>
      </c>
      <c r="E807" s="4">
        <v>4</v>
      </c>
    </row>
    <row r="808" spans="1:5" x14ac:dyDescent="0.25">
      <c r="A808">
        <v>3604</v>
      </c>
      <c r="B808" s="3">
        <v>1</v>
      </c>
      <c r="E808" s="4">
        <v>4</v>
      </c>
    </row>
    <row r="809" spans="1:5" x14ac:dyDescent="0.25">
      <c r="A809">
        <v>3605</v>
      </c>
      <c r="B809" s="3">
        <v>1</v>
      </c>
      <c r="E809" s="4">
        <v>4</v>
      </c>
    </row>
    <row r="810" spans="1:5" x14ac:dyDescent="0.25">
      <c r="A810">
        <v>3606</v>
      </c>
      <c r="B810" s="3">
        <v>1</v>
      </c>
      <c r="E810" s="4">
        <v>4</v>
      </c>
    </row>
    <row r="811" spans="1:5" x14ac:dyDescent="0.25">
      <c r="A811">
        <v>3607</v>
      </c>
      <c r="B811" s="3">
        <v>1</v>
      </c>
      <c r="E811" s="4">
        <v>4</v>
      </c>
    </row>
    <row r="812" spans="1:5" x14ac:dyDescent="0.25">
      <c r="A812">
        <v>3608</v>
      </c>
      <c r="B812" s="3">
        <v>1</v>
      </c>
      <c r="E812" s="4">
        <v>4</v>
      </c>
    </row>
    <row r="813" spans="1:5" x14ac:dyDescent="0.25">
      <c r="A813">
        <v>3609</v>
      </c>
      <c r="B813" s="3">
        <v>1</v>
      </c>
      <c r="E813" s="4">
        <v>4</v>
      </c>
    </row>
    <row r="814" spans="1:5" x14ac:dyDescent="0.25">
      <c r="A814">
        <v>3610</v>
      </c>
      <c r="B814" s="3">
        <v>1</v>
      </c>
      <c r="E814" s="4">
        <v>4</v>
      </c>
    </row>
    <row r="815" spans="1:5" x14ac:dyDescent="0.25">
      <c r="A815">
        <v>3611</v>
      </c>
      <c r="B815" s="3">
        <v>1</v>
      </c>
    </row>
    <row r="816" spans="1:5" x14ac:dyDescent="0.25">
      <c r="A816">
        <v>3612</v>
      </c>
      <c r="B816" s="3">
        <v>1</v>
      </c>
    </row>
    <row r="817" spans="1:4" x14ac:dyDescent="0.25">
      <c r="A817">
        <v>3613</v>
      </c>
      <c r="B817" s="3">
        <v>1</v>
      </c>
      <c r="C817" s="1">
        <v>2</v>
      </c>
    </row>
    <row r="818" spans="1:4" x14ac:dyDescent="0.25">
      <c r="A818">
        <v>3614</v>
      </c>
      <c r="B818" s="3">
        <v>1</v>
      </c>
      <c r="C818" s="1">
        <v>2</v>
      </c>
    </row>
    <row r="819" spans="1:4" x14ac:dyDescent="0.25">
      <c r="A819">
        <v>3615</v>
      </c>
      <c r="B819" s="3">
        <v>1</v>
      </c>
      <c r="C819" s="1">
        <v>2</v>
      </c>
    </row>
    <row r="820" spans="1:4" x14ac:dyDescent="0.25">
      <c r="A820">
        <v>3616</v>
      </c>
      <c r="B820" s="3">
        <v>1</v>
      </c>
      <c r="C820" s="1">
        <v>2</v>
      </c>
    </row>
    <row r="821" spans="1:4" x14ac:dyDescent="0.25">
      <c r="A821">
        <v>3617</v>
      </c>
      <c r="C821" s="1">
        <v>2</v>
      </c>
    </row>
    <row r="822" spans="1:4" x14ac:dyDescent="0.25">
      <c r="A822">
        <v>3618</v>
      </c>
      <c r="C822" s="1">
        <v>2</v>
      </c>
    </row>
    <row r="823" spans="1:4" x14ac:dyDescent="0.25">
      <c r="A823">
        <v>3619</v>
      </c>
      <c r="C823" s="1">
        <v>2</v>
      </c>
    </row>
    <row r="824" spans="1:4" x14ac:dyDescent="0.25">
      <c r="A824">
        <v>3620</v>
      </c>
      <c r="C824" s="1">
        <v>2</v>
      </c>
    </row>
    <row r="825" spans="1:4" x14ac:dyDescent="0.25">
      <c r="A825">
        <v>3621</v>
      </c>
      <c r="C825" s="1">
        <v>2</v>
      </c>
    </row>
    <row r="826" spans="1:4" x14ac:dyDescent="0.25">
      <c r="A826">
        <v>3622</v>
      </c>
      <c r="C826" s="1">
        <v>2</v>
      </c>
      <c r="D826" s="2">
        <v>3</v>
      </c>
    </row>
    <row r="827" spans="1:4" x14ac:dyDescent="0.25">
      <c r="A827">
        <v>3623</v>
      </c>
      <c r="C827" s="1">
        <v>2</v>
      </c>
      <c r="D827" s="2">
        <v>3</v>
      </c>
    </row>
    <row r="828" spans="1:4" x14ac:dyDescent="0.25">
      <c r="A828">
        <v>3624</v>
      </c>
      <c r="C828" s="1">
        <v>2</v>
      </c>
      <c r="D828" s="2">
        <v>3</v>
      </c>
    </row>
    <row r="829" spans="1:4" x14ac:dyDescent="0.25">
      <c r="A829">
        <v>3625</v>
      </c>
      <c r="C829" s="1">
        <v>2</v>
      </c>
      <c r="D829" s="2">
        <v>3</v>
      </c>
    </row>
    <row r="830" spans="1:4" x14ac:dyDescent="0.25">
      <c r="A830">
        <v>3626</v>
      </c>
      <c r="C830" s="1">
        <v>2</v>
      </c>
      <c r="D830" s="2">
        <v>3</v>
      </c>
    </row>
    <row r="831" spans="1:4" x14ac:dyDescent="0.25">
      <c r="A831">
        <v>3627</v>
      </c>
      <c r="C831" s="1">
        <v>2</v>
      </c>
      <c r="D831" s="2">
        <v>3</v>
      </c>
    </row>
    <row r="832" spans="1:4" x14ac:dyDescent="0.25">
      <c r="A832">
        <v>3628</v>
      </c>
      <c r="C832" s="1">
        <v>2</v>
      </c>
      <c r="D832" s="2">
        <v>3</v>
      </c>
    </row>
    <row r="833" spans="1:5" x14ac:dyDescent="0.25">
      <c r="A833">
        <v>3629</v>
      </c>
      <c r="C833" s="1">
        <v>2</v>
      </c>
      <c r="D833" s="2">
        <v>3</v>
      </c>
    </row>
    <row r="834" spans="1:5" x14ac:dyDescent="0.25">
      <c r="A834">
        <v>3630</v>
      </c>
      <c r="C834" s="1">
        <v>2</v>
      </c>
      <c r="D834" s="2">
        <v>3</v>
      </c>
    </row>
    <row r="835" spans="1:5" x14ac:dyDescent="0.25">
      <c r="A835">
        <v>3631</v>
      </c>
      <c r="C835" s="1">
        <v>2</v>
      </c>
      <c r="D835" s="2">
        <v>3</v>
      </c>
      <c r="E835" s="4">
        <v>4</v>
      </c>
    </row>
    <row r="836" spans="1:5" x14ac:dyDescent="0.25">
      <c r="A836">
        <v>3632</v>
      </c>
      <c r="D836" s="2">
        <v>3</v>
      </c>
      <c r="E836" s="4">
        <v>4</v>
      </c>
    </row>
    <row r="837" spans="1:5" x14ac:dyDescent="0.25">
      <c r="A837">
        <v>3633</v>
      </c>
      <c r="D837" s="2">
        <v>3</v>
      </c>
      <c r="E837" s="4">
        <v>4</v>
      </c>
    </row>
    <row r="838" spans="1:5" x14ac:dyDescent="0.25">
      <c r="A838">
        <v>3634</v>
      </c>
      <c r="D838" s="2">
        <v>3</v>
      </c>
      <c r="E838" s="4">
        <v>4</v>
      </c>
    </row>
    <row r="839" spans="1:5" x14ac:dyDescent="0.25">
      <c r="A839">
        <v>3635</v>
      </c>
      <c r="D839" s="2">
        <v>3</v>
      </c>
      <c r="E839" s="4">
        <v>4</v>
      </c>
    </row>
    <row r="840" spans="1:5" x14ac:dyDescent="0.25">
      <c r="A840">
        <v>3636</v>
      </c>
      <c r="B840" s="3">
        <v>1</v>
      </c>
      <c r="D840" s="2">
        <v>3</v>
      </c>
      <c r="E840" s="4">
        <v>4</v>
      </c>
    </row>
    <row r="841" spans="1:5" x14ac:dyDescent="0.25">
      <c r="A841">
        <v>3637</v>
      </c>
      <c r="B841" s="3">
        <v>1</v>
      </c>
      <c r="D841" s="2">
        <v>3</v>
      </c>
      <c r="E841" s="4">
        <v>4</v>
      </c>
    </row>
    <row r="842" spans="1:5" x14ac:dyDescent="0.25">
      <c r="A842">
        <v>3638</v>
      </c>
      <c r="B842" s="3">
        <v>1</v>
      </c>
      <c r="E842" s="4">
        <v>4</v>
      </c>
    </row>
    <row r="843" spans="1:5" x14ac:dyDescent="0.25">
      <c r="A843">
        <v>3639</v>
      </c>
      <c r="B843" s="3">
        <v>1</v>
      </c>
      <c r="E843" s="4">
        <v>4</v>
      </c>
    </row>
    <row r="844" spans="1:5" x14ac:dyDescent="0.25">
      <c r="A844">
        <v>3640</v>
      </c>
      <c r="B844" s="3">
        <v>1</v>
      </c>
      <c r="E844" s="4">
        <v>4</v>
      </c>
    </row>
    <row r="845" spans="1:5" x14ac:dyDescent="0.25">
      <c r="A845">
        <v>3641</v>
      </c>
      <c r="B845" s="3">
        <v>1</v>
      </c>
      <c r="E845" s="4">
        <v>4</v>
      </c>
    </row>
    <row r="846" spans="1:5" x14ac:dyDescent="0.25">
      <c r="A846">
        <v>3642</v>
      </c>
      <c r="B846" s="3">
        <v>1</v>
      </c>
      <c r="E846" s="4">
        <v>4</v>
      </c>
    </row>
    <row r="847" spans="1:5" x14ac:dyDescent="0.25">
      <c r="A847">
        <v>3643</v>
      </c>
      <c r="B847" s="3">
        <v>1</v>
      </c>
      <c r="E847" s="4">
        <v>4</v>
      </c>
    </row>
    <row r="848" spans="1:5" x14ac:dyDescent="0.25">
      <c r="A848">
        <v>3644</v>
      </c>
      <c r="B848" s="3">
        <v>1</v>
      </c>
      <c r="E848" s="4">
        <v>4</v>
      </c>
    </row>
    <row r="849" spans="1:5" x14ac:dyDescent="0.25">
      <c r="A849">
        <v>3645</v>
      </c>
      <c r="B849" s="3">
        <v>1</v>
      </c>
      <c r="E849" s="4">
        <v>4</v>
      </c>
    </row>
    <row r="850" spans="1:5" x14ac:dyDescent="0.25">
      <c r="A850">
        <v>3646</v>
      </c>
      <c r="B850" s="3">
        <v>1</v>
      </c>
      <c r="E850" s="4">
        <v>4</v>
      </c>
    </row>
    <row r="851" spans="1:5" x14ac:dyDescent="0.25">
      <c r="A851">
        <v>3647</v>
      </c>
      <c r="B851" s="3">
        <v>1</v>
      </c>
      <c r="E851" s="4">
        <v>4</v>
      </c>
    </row>
    <row r="852" spans="1:5" x14ac:dyDescent="0.25">
      <c r="A852">
        <v>3648</v>
      </c>
      <c r="B852" s="3">
        <v>1</v>
      </c>
      <c r="E852" s="4">
        <v>4</v>
      </c>
    </row>
    <row r="853" spans="1:5" x14ac:dyDescent="0.25">
      <c r="A853">
        <v>3649</v>
      </c>
      <c r="B853" s="3">
        <v>1</v>
      </c>
    </row>
    <row r="854" spans="1:5" x14ac:dyDescent="0.25">
      <c r="A854">
        <v>3650</v>
      </c>
      <c r="B854" s="3">
        <v>1</v>
      </c>
    </row>
    <row r="855" spans="1:5" x14ac:dyDescent="0.25">
      <c r="A855">
        <v>3651</v>
      </c>
      <c r="B855" s="3">
        <v>1</v>
      </c>
    </row>
    <row r="856" spans="1:5" x14ac:dyDescent="0.25">
      <c r="A856">
        <v>3652</v>
      </c>
    </row>
    <row r="857" spans="1:5" x14ac:dyDescent="0.25">
      <c r="A857">
        <v>3653</v>
      </c>
      <c r="C857" s="1">
        <v>2</v>
      </c>
    </row>
    <row r="858" spans="1:5" x14ac:dyDescent="0.25">
      <c r="A858">
        <v>3654</v>
      </c>
      <c r="C858" s="1">
        <v>2</v>
      </c>
    </row>
    <row r="859" spans="1:5" x14ac:dyDescent="0.25">
      <c r="A859">
        <v>3655</v>
      </c>
      <c r="C859" s="1">
        <v>2</v>
      </c>
    </row>
    <row r="860" spans="1:5" x14ac:dyDescent="0.25">
      <c r="A860">
        <v>3656</v>
      </c>
      <c r="C860" s="1">
        <v>2</v>
      </c>
    </row>
    <row r="861" spans="1:5" x14ac:dyDescent="0.25">
      <c r="A861">
        <v>3657</v>
      </c>
      <c r="C861" s="1">
        <v>2</v>
      </c>
    </row>
    <row r="862" spans="1:5" x14ac:dyDescent="0.25">
      <c r="A862">
        <v>3658</v>
      </c>
      <c r="C862" s="1">
        <v>2</v>
      </c>
    </row>
    <row r="863" spans="1:5" x14ac:dyDescent="0.25">
      <c r="A863">
        <v>3659</v>
      </c>
      <c r="C863" s="1">
        <v>2</v>
      </c>
    </row>
    <row r="864" spans="1:5" x14ac:dyDescent="0.25">
      <c r="A864">
        <v>3660</v>
      </c>
      <c r="C864" s="1">
        <v>2</v>
      </c>
    </row>
    <row r="865" spans="1:5" x14ac:dyDescent="0.25">
      <c r="A865">
        <v>3661</v>
      </c>
      <c r="C865" s="1">
        <v>2</v>
      </c>
      <c r="D865" s="2">
        <v>3</v>
      </c>
    </row>
    <row r="866" spans="1:5" x14ac:dyDescent="0.25">
      <c r="A866">
        <v>3662</v>
      </c>
      <c r="C866" s="1">
        <v>2</v>
      </c>
      <c r="D866" s="2">
        <v>3</v>
      </c>
    </row>
    <row r="867" spans="1:5" x14ac:dyDescent="0.25">
      <c r="A867">
        <v>3663</v>
      </c>
      <c r="C867" s="1">
        <v>2</v>
      </c>
      <c r="D867" s="2">
        <v>3</v>
      </c>
    </row>
    <row r="868" spans="1:5" x14ac:dyDescent="0.25">
      <c r="A868">
        <v>3664</v>
      </c>
      <c r="C868" s="1">
        <v>2</v>
      </c>
      <c r="D868" s="2">
        <v>3</v>
      </c>
    </row>
    <row r="869" spans="1:5" x14ac:dyDescent="0.25">
      <c r="A869">
        <v>3665</v>
      </c>
      <c r="C869" s="1">
        <v>2</v>
      </c>
      <c r="D869" s="2">
        <v>3</v>
      </c>
    </row>
    <row r="870" spans="1:5" x14ac:dyDescent="0.25">
      <c r="A870">
        <v>3666</v>
      </c>
      <c r="C870" s="1">
        <v>2</v>
      </c>
      <c r="D870" s="2">
        <v>3</v>
      </c>
      <c r="E870" s="4">
        <v>4</v>
      </c>
    </row>
    <row r="871" spans="1:5" x14ac:dyDescent="0.25">
      <c r="A871">
        <v>3667</v>
      </c>
      <c r="D871" s="2">
        <v>3</v>
      </c>
      <c r="E871" s="4">
        <v>4</v>
      </c>
    </row>
    <row r="872" spans="1:5" x14ac:dyDescent="0.25">
      <c r="A872">
        <v>3668</v>
      </c>
      <c r="D872" s="2">
        <v>3</v>
      </c>
      <c r="E872" s="4">
        <v>4</v>
      </c>
    </row>
    <row r="873" spans="1:5" x14ac:dyDescent="0.25">
      <c r="A873">
        <v>3669</v>
      </c>
      <c r="D873" s="2">
        <v>3</v>
      </c>
      <c r="E873" s="4">
        <v>4</v>
      </c>
    </row>
    <row r="874" spans="1:5" x14ac:dyDescent="0.25">
      <c r="A874">
        <v>3670</v>
      </c>
      <c r="D874" s="2">
        <v>3</v>
      </c>
      <c r="E874" s="4">
        <v>4</v>
      </c>
    </row>
    <row r="875" spans="1:5" x14ac:dyDescent="0.25">
      <c r="A875">
        <v>3671</v>
      </c>
      <c r="D875" s="2">
        <v>3</v>
      </c>
      <c r="E875" s="4">
        <v>4</v>
      </c>
    </row>
    <row r="876" spans="1:5" x14ac:dyDescent="0.25">
      <c r="A876">
        <v>3672</v>
      </c>
      <c r="D876" s="2">
        <v>3</v>
      </c>
      <c r="E876" s="4">
        <v>4</v>
      </c>
    </row>
    <row r="877" spans="1:5" x14ac:dyDescent="0.25">
      <c r="A877">
        <v>3673</v>
      </c>
      <c r="D877" s="2">
        <v>3</v>
      </c>
      <c r="E877" s="4">
        <v>4</v>
      </c>
    </row>
    <row r="878" spans="1:5" x14ac:dyDescent="0.25">
      <c r="A878">
        <v>3674</v>
      </c>
      <c r="E878" s="4">
        <v>4</v>
      </c>
    </row>
    <row r="879" spans="1:5" x14ac:dyDescent="0.25">
      <c r="A879">
        <v>3675</v>
      </c>
      <c r="E879" s="4">
        <v>4</v>
      </c>
    </row>
    <row r="880" spans="1:5" x14ac:dyDescent="0.25">
      <c r="A880">
        <v>3676</v>
      </c>
      <c r="E880" s="4">
        <v>4</v>
      </c>
    </row>
    <row r="881" spans="1:5" x14ac:dyDescent="0.25">
      <c r="A881">
        <v>3677</v>
      </c>
      <c r="B881" s="3">
        <v>1</v>
      </c>
      <c r="E881" s="4">
        <v>4</v>
      </c>
    </row>
    <row r="882" spans="1:5" x14ac:dyDescent="0.25">
      <c r="A882">
        <v>3678</v>
      </c>
      <c r="B882" s="3">
        <v>1</v>
      </c>
      <c r="E882" s="4">
        <v>4</v>
      </c>
    </row>
    <row r="883" spans="1:5" x14ac:dyDescent="0.25">
      <c r="A883">
        <v>3679</v>
      </c>
      <c r="B883" s="3">
        <v>1</v>
      </c>
      <c r="E883" s="4">
        <v>4</v>
      </c>
    </row>
    <row r="884" spans="1:5" x14ac:dyDescent="0.25">
      <c r="A884">
        <v>3680</v>
      </c>
      <c r="B884" s="3">
        <v>1</v>
      </c>
    </row>
    <row r="885" spans="1:5" x14ac:dyDescent="0.25">
      <c r="A885">
        <v>3681</v>
      </c>
      <c r="B885" s="3">
        <v>1</v>
      </c>
    </row>
    <row r="886" spans="1:5" x14ac:dyDescent="0.25">
      <c r="A886">
        <v>3682</v>
      </c>
      <c r="B886" s="3">
        <v>1</v>
      </c>
    </row>
    <row r="887" spans="1:5" x14ac:dyDescent="0.25">
      <c r="A887">
        <v>3683</v>
      </c>
      <c r="B887" s="3">
        <v>1</v>
      </c>
    </row>
    <row r="888" spans="1:5" x14ac:dyDescent="0.25">
      <c r="A888">
        <v>3684</v>
      </c>
      <c r="B888" s="3">
        <v>1</v>
      </c>
    </row>
    <row r="889" spans="1:5" x14ac:dyDescent="0.25">
      <c r="A889">
        <v>3685</v>
      </c>
      <c r="B889" s="3">
        <v>1</v>
      </c>
    </row>
    <row r="890" spans="1:5" x14ac:dyDescent="0.25">
      <c r="A890">
        <v>3686</v>
      </c>
      <c r="B890" s="3">
        <v>1</v>
      </c>
      <c r="C890" s="1">
        <v>2</v>
      </c>
    </row>
    <row r="891" spans="1:5" x14ac:dyDescent="0.25">
      <c r="A891">
        <v>3687</v>
      </c>
      <c r="B891" s="3">
        <v>1</v>
      </c>
      <c r="C891" s="1">
        <v>2</v>
      </c>
    </row>
    <row r="892" spans="1:5" x14ac:dyDescent="0.25">
      <c r="A892">
        <v>3688</v>
      </c>
      <c r="B892" s="3">
        <v>1</v>
      </c>
      <c r="C892" s="1">
        <v>2</v>
      </c>
    </row>
    <row r="893" spans="1:5" x14ac:dyDescent="0.25">
      <c r="A893">
        <v>3689</v>
      </c>
      <c r="B893" s="3">
        <v>1</v>
      </c>
      <c r="C893" s="1">
        <v>2</v>
      </c>
    </row>
    <row r="894" spans="1:5" x14ac:dyDescent="0.25">
      <c r="A894">
        <v>3690</v>
      </c>
      <c r="B894" s="3">
        <v>1</v>
      </c>
      <c r="C894" s="1">
        <v>2</v>
      </c>
    </row>
    <row r="895" spans="1:5" x14ac:dyDescent="0.25">
      <c r="A895">
        <v>3691</v>
      </c>
      <c r="C895" s="1">
        <v>2</v>
      </c>
    </row>
    <row r="896" spans="1:5" x14ac:dyDescent="0.25">
      <c r="A896">
        <v>3692</v>
      </c>
      <c r="C896" s="1">
        <v>2</v>
      </c>
    </row>
    <row r="897" spans="1:5" x14ac:dyDescent="0.25">
      <c r="A897">
        <v>3693</v>
      </c>
      <c r="C897" s="1">
        <v>2</v>
      </c>
    </row>
    <row r="898" spans="1:5" x14ac:dyDescent="0.25">
      <c r="A898">
        <v>3694</v>
      </c>
      <c r="C898" s="1">
        <v>2</v>
      </c>
    </row>
    <row r="899" spans="1:5" x14ac:dyDescent="0.25">
      <c r="A899">
        <v>3695</v>
      </c>
      <c r="C899" s="1">
        <v>2</v>
      </c>
    </row>
    <row r="900" spans="1:5" x14ac:dyDescent="0.25">
      <c r="A900">
        <v>3696</v>
      </c>
      <c r="C900" s="1">
        <v>2</v>
      </c>
    </row>
    <row r="901" spans="1:5" x14ac:dyDescent="0.25">
      <c r="A901">
        <v>3697</v>
      </c>
      <c r="C901" s="1">
        <v>2</v>
      </c>
    </row>
    <row r="902" spans="1:5" x14ac:dyDescent="0.25">
      <c r="A902">
        <v>3698</v>
      </c>
      <c r="C902" s="1">
        <v>2</v>
      </c>
    </row>
    <row r="903" spans="1:5" x14ac:dyDescent="0.25">
      <c r="A903">
        <v>3699</v>
      </c>
      <c r="E903" s="4">
        <v>4</v>
      </c>
    </row>
    <row r="904" spans="1:5" x14ac:dyDescent="0.25">
      <c r="A904">
        <v>3700</v>
      </c>
      <c r="D904" s="2">
        <v>3</v>
      </c>
      <c r="E904" s="4">
        <v>4</v>
      </c>
    </row>
    <row r="905" spans="1:5" x14ac:dyDescent="0.25">
      <c r="A905">
        <v>3701</v>
      </c>
      <c r="D905" s="2">
        <v>3</v>
      </c>
      <c r="E905" s="4">
        <v>4</v>
      </c>
    </row>
    <row r="906" spans="1:5" x14ac:dyDescent="0.25">
      <c r="A906">
        <v>3702</v>
      </c>
      <c r="D906" s="2">
        <v>3</v>
      </c>
      <c r="E906" s="4">
        <v>4</v>
      </c>
    </row>
    <row r="907" spans="1:5" x14ac:dyDescent="0.25">
      <c r="A907">
        <v>3703</v>
      </c>
      <c r="D907" s="2">
        <v>3</v>
      </c>
      <c r="E907" s="4">
        <v>4</v>
      </c>
    </row>
    <row r="908" spans="1:5" x14ac:dyDescent="0.25">
      <c r="A908">
        <v>3704</v>
      </c>
      <c r="D908" s="2">
        <v>3</v>
      </c>
      <c r="E908" s="4">
        <v>4</v>
      </c>
    </row>
    <row r="909" spans="1:5" x14ac:dyDescent="0.25">
      <c r="A909">
        <v>3705</v>
      </c>
      <c r="D909" s="2">
        <v>3</v>
      </c>
      <c r="E909" s="4">
        <v>4</v>
      </c>
    </row>
    <row r="910" spans="1:5" x14ac:dyDescent="0.25">
      <c r="A910">
        <v>3706</v>
      </c>
      <c r="D910" s="2">
        <v>3</v>
      </c>
      <c r="E910" s="4">
        <v>4</v>
      </c>
    </row>
    <row r="911" spans="1:5" x14ac:dyDescent="0.25">
      <c r="A911">
        <v>3707</v>
      </c>
      <c r="D911" s="2">
        <v>3</v>
      </c>
      <c r="E911" s="4">
        <v>4</v>
      </c>
    </row>
    <row r="912" spans="1:5" x14ac:dyDescent="0.25">
      <c r="A912">
        <v>3708</v>
      </c>
      <c r="D912" s="2">
        <v>3</v>
      </c>
      <c r="E912" s="4">
        <v>4</v>
      </c>
    </row>
    <row r="913" spans="1:5" x14ac:dyDescent="0.25">
      <c r="A913">
        <v>3709</v>
      </c>
      <c r="D913" s="2">
        <v>3</v>
      </c>
      <c r="E913" s="4">
        <v>4</v>
      </c>
    </row>
    <row r="914" spans="1:5" x14ac:dyDescent="0.25">
      <c r="A914">
        <v>3710</v>
      </c>
      <c r="D914" s="2">
        <v>3</v>
      </c>
      <c r="E914" s="4">
        <v>4</v>
      </c>
    </row>
    <row r="915" spans="1:5" x14ac:dyDescent="0.25">
      <c r="A915">
        <v>3711</v>
      </c>
      <c r="D915" s="2">
        <v>3</v>
      </c>
      <c r="E915" s="4">
        <v>4</v>
      </c>
    </row>
    <row r="916" spans="1:5" x14ac:dyDescent="0.25">
      <c r="A916">
        <v>3712</v>
      </c>
    </row>
    <row r="917" spans="1:5" x14ac:dyDescent="0.25">
      <c r="A917">
        <v>3713</v>
      </c>
    </row>
    <row r="918" spans="1:5" x14ac:dyDescent="0.25">
      <c r="A918">
        <v>3714</v>
      </c>
      <c r="B918" s="3">
        <v>1</v>
      </c>
    </row>
    <row r="919" spans="1:5" x14ac:dyDescent="0.25">
      <c r="A919">
        <v>3715</v>
      </c>
      <c r="B919" s="3">
        <v>1</v>
      </c>
    </row>
    <row r="920" spans="1:5" x14ac:dyDescent="0.25">
      <c r="A920">
        <v>3716</v>
      </c>
      <c r="B920" s="3">
        <v>1</v>
      </c>
    </row>
    <row r="921" spans="1:5" x14ac:dyDescent="0.25">
      <c r="A921">
        <v>3717</v>
      </c>
      <c r="B921" s="3">
        <v>1</v>
      </c>
    </row>
    <row r="922" spans="1:5" x14ac:dyDescent="0.25">
      <c r="A922">
        <v>3718</v>
      </c>
      <c r="B922" s="3">
        <v>1</v>
      </c>
    </row>
    <row r="923" spans="1:5" x14ac:dyDescent="0.25">
      <c r="A923">
        <v>3719</v>
      </c>
      <c r="B923" s="3">
        <v>1</v>
      </c>
      <c r="C923" s="1">
        <v>2</v>
      </c>
    </row>
    <row r="924" spans="1:5" x14ac:dyDescent="0.25">
      <c r="A924">
        <v>3720</v>
      </c>
      <c r="B924" s="3">
        <v>1</v>
      </c>
      <c r="C924" s="1">
        <v>2</v>
      </c>
    </row>
    <row r="925" spans="1:5" x14ac:dyDescent="0.25">
      <c r="A925">
        <v>3721</v>
      </c>
      <c r="B925" s="3">
        <v>1</v>
      </c>
      <c r="C925" s="1">
        <v>2</v>
      </c>
    </row>
    <row r="926" spans="1:5" x14ac:dyDescent="0.25">
      <c r="A926">
        <v>3722</v>
      </c>
      <c r="B926" s="3">
        <v>1</v>
      </c>
      <c r="C926" s="1">
        <v>2</v>
      </c>
    </row>
    <row r="927" spans="1:5" x14ac:dyDescent="0.25">
      <c r="A927">
        <v>3723</v>
      </c>
      <c r="B927" s="3">
        <v>1</v>
      </c>
      <c r="C927" s="1">
        <v>2</v>
      </c>
    </row>
    <row r="928" spans="1:5" x14ac:dyDescent="0.25">
      <c r="A928">
        <v>3724</v>
      </c>
      <c r="B928" s="3">
        <v>1</v>
      </c>
      <c r="C928" s="1">
        <v>2</v>
      </c>
    </row>
    <row r="929" spans="1:5" x14ac:dyDescent="0.25">
      <c r="A929">
        <v>3725</v>
      </c>
      <c r="B929" s="3">
        <v>1</v>
      </c>
      <c r="C929" s="1">
        <v>2</v>
      </c>
    </row>
    <row r="930" spans="1:5" x14ac:dyDescent="0.25">
      <c r="A930">
        <v>3726</v>
      </c>
      <c r="B930" s="3">
        <v>1</v>
      </c>
      <c r="C930" s="1">
        <v>2</v>
      </c>
    </row>
    <row r="931" spans="1:5" x14ac:dyDescent="0.25">
      <c r="A931">
        <v>3727</v>
      </c>
      <c r="C931" s="1">
        <v>2</v>
      </c>
    </row>
    <row r="932" spans="1:5" x14ac:dyDescent="0.25">
      <c r="A932">
        <v>3728</v>
      </c>
      <c r="C932" s="1">
        <v>2</v>
      </c>
    </row>
    <row r="933" spans="1:5" x14ac:dyDescent="0.25">
      <c r="A933">
        <v>3729</v>
      </c>
      <c r="C933" s="1">
        <v>2</v>
      </c>
    </row>
    <row r="934" spans="1:5" x14ac:dyDescent="0.25">
      <c r="A934">
        <v>3730</v>
      </c>
      <c r="C934" s="1">
        <v>2</v>
      </c>
    </row>
    <row r="935" spans="1:5" x14ac:dyDescent="0.25">
      <c r="A935">
        <v>3731</v>
      </c>
      <c r="C935" s="1">
        <v>2</v>
      </c>
    </row>
    <row r="936" spans="1:5" x14ac:dyDescent="0.25">
      <c r="A936">
        <v>3732</v>
      </c>
      <c r="E936" s="4">
        <v>4</v>
      </c>
    </row>
    <row r="937" spans="1:5" x14ac:dyDescent="0.25">
      <c r="A937">
        <v>3733</v>
      </c>
      <c r="D937" s="2">
        <v>3</v>
      </c>
      <c r="E937" s="4">
        <v>4</v>
      </c>
    </row>
    <row r="938" spans="1:5" x14ac:dyDescent="0.25">
      <c r="A938">
        <v>3734</v>
      </c>
      <c r="D938" s="2">
        <v>3</v>
      </c>
      <c r="E938" s="4">
        <v>4</v>
      </c>
    </row>
    <row r="939" spans="1:5" x14ac:dyDescent="0.25">
      <c r="A939">
        <v>3735</v>
      </c>
      <c r="D939" s="2">
        <v>3</v>
      </c>
      <c r="E939" s="4">
        <v>4</v>
      </c>
    </row>
    <row r="940" spans="1:5" x14ac:dyDescent="0.25">
      <c r="A940">
        <v>3736</v>
      </c>
      <c r="D940" s="2">
        <v>3</v>
      </c>
      <c r="E940" s="4">
        <v>4</v>
      </c>
    </row>
    <row r="941" spans="1:5" x14ac:dyDescent="0.25">
      <c r="A941">
        <v>3737</v>
      </c>
      <c r="D941" s="2">
        <v>3</v>
      </c>
      <c r="E941" s="4">
        <v>4</v>
      </c>
    </row>
    <row r="942" spans="1:5" x14ac:dyDescent="0.25">
      <c r="A942">
        <v>3738</v>
      </c>
      <c r="D942" s="2">
        <v>3</v>
      </c>
      <c r="E942" s="4">
        <v>4</v>
      </c>
    </row>
    <row r="943" spans="1:5" x14ac:dyDescent="0.25">
      <c r="A943">
        <v>3739</v>
      </c>
      <c r="D943" s="2">
        <v>3</v>
      </c>
      <c r="E943" s="4">
        <v>4</v>
      </c>
    </row>
    <row r="944" spans="1:5" x14ac:dyDescent="0.25">
      <c r="A944">
        <v>3740</v>
      </c>
      <c r="D944" s="2">
        <v>3</v>
      </c>
      <c r="E944" s="4">
        <v>4</v>
      </c>
    </row>
    <row r="945" spans="1:5" x14ac:dyDescent="0.25">
      <c r="A945">
        <v>3741</v>
      </c>
      <c r="D945" s="2">
        <v>3</v>
      </c>
      <c r="E945" s="4">
        <v>4</v>
      </c>
    </row>
    <row r="946" spans="1:5" x14ac:dyDescent="0.25">
      <c r="A946">
        <v>3742</v>
      </c>
      <c r="D946" s="2">
        <v>3</v>
      </c>
      <c r="E946" s="4">
        <v>4</v>
      </c>
    </row>
    <row r="947" spans="1:5" x14ac:dyDescent="0.25">
      <c r="A947">
        <v>3743</v>
      </c>
      <c r="D947" s="2">
        <v>3</v>
      </c>
      <c r="E947" s="4">
        <v>4</v>
      </c>
    </row>
    <row r="948" spans="1:5" x14ac:dyDescent="0.25">
      <c r="A948">
        <v>3744</v>
      </c>
      <c r="D948" s="2">
        <v>3</v>
      </c>
      <c r="E948" s="4">
        <v>4</v>
      </c>
    </row>
    <row r="949" spans="1:5" x14ac:dyDescent="0.25">
      <c r="A949">
        <v>3745</v>
      </c>
      <c r="D949" s="2">
        <v>3</v>
      </c>
      <c r="E949" s="4">
        <v>4</v>
      </c>
    </row>
    <row r="950" spans="1:5" x14ac:dyDescent="0.25">
      <c r="A950">
        <v>3746</v>
      </c>
      <c r="B950" s="3">
        <v>1</v>
      </c>
    </row>
    <row r="951" spans="1:5" x14ac:dyDescent="0.25">
      <c r="A951">
        <v>3747</v>
      </c>
      <c r="B951" s="3">
        <v>1</v>
      </c>
    </row>
    <row r="952" spans="1:5" x14ac:dyDescent="0.25">
      <c r="A952">
        <v>3748</v>
      </c>
      <c r="B952" s="3">
        <v>1</v>
      </c>
    </row>
    <row r="953" spans="1:5" x14ac:dyDescent="0.25">
      <c r="A953">
        <v>3749</v>
      </c>
      <c r="B953" s="3">
        <v>1</v>
      </c>
    </row>
    <row r="954" spans="1:5" x14ac:dyDescent="0.25">
      <c r="A954">
        <v>3750</v>
      </c>
      <c r="B954" s="3">
        <v>1</v>
      </c>
    </row>
    <row r="955" spans="1:5" x14ac:dyDescent="0.25">
      <c r="A955">
        <v>3751</v>
      </c>
      <c r="B955" s="3">
        <v>1</v>
      </c>
      <c r="C955" s="1">
        <v>2</v>
      </c>
    </row>
    <row r="956" spans="1:5" x14ac:dyDescent="0.25">
      <c r="A956">
        <v>3752</v>
      </c>
      <c r="B956" s="3">
        <v>1</v>
      </c>
      <c r="C956" s="1">
        <v>2</v>
      </c>
    </row>
    <row r="957" spans="1:5" x14ac:dyDescent="0.25">
      <c r="A957">
        <v>3753</v>
      </c>
      <c r="B957" s="3">
        <v>1</v>
      </c>
      <c r="C957" s="1">
        <v>2</v>
      </c>
    </row>
    <row r="958" spans="1:5" x14ac:dyDescent="0.25">
      <c r="A958">
        <v>3754</v>
      </c>
      <c r="B958" s="3">
        <v>1</v>
      </c>
      <c r="C958" s="1">
        <v>2</v>
      </c>
    </row>
    <row r="959" spans="1:5" x14ac:dyDescent="0.25">
      <c r="A959">
        <v>3755</v>
      </c>
      <c r="B959" s="3">
        <v>1</v>
      </c>
      <c r="C959" s="1">
        <v>2</v>
      </c>
    </row>
    <row r="960" spans="1:5" x14ac:dyDescent="0.25">
      <c r="A960">
        <v>3756</v>
      </c>
      <c r="B960" s="3">
        <v>1</v>
      </c>
      <c r="C960" s="1">
        <v>2</v>
      </c>
    </row>
    <row r="961" spans="1:5" x14ac:dyDescent="0.25">
      <c r="A961">
        <v>3757</v>
      </c>
      <c r="B961" s="3">
        <v>1</v>
      </c>
      <c r="C961" s="1">
        <v>2</v>
      </c>
    </row>
    <row r="962" spans="1:5" x14ac:dyDescent="0.25">
      <c r="A962">
        <v>3758</v>
      </c>
      <c r="B962" s="3">
        <v>1</v>
      </c>
      <c r="C962" s="1">
        <v>2</v>
      </c>
    </row>
    <row r="963" spans="1:5" x14ac:dyDescent="0.25">
      <c r="A963">
        <v>3759</v>
      </c>
      <c r="B963" s="3">
        <v>1</v>
      </c>
      <c r="C963" s="1">
        <v>2</v>
      </c>
    </row>
    <row r="964" spans="1:5" x14ac:dyDescent="0.25">
      <c r="A964">
        <v>3760</v>
      </c>
      <c r="B964" s="3">
        <v>1</v>
      </c>
      <c r="C964" s="1">
        <v>2</v>
      </c>
    </row>
    <row r="965" spans="1:5" x14ac:dyDescent="0.25">
      <c r="A965">
        <v>3761</v>
      </c>
      <c r="C965" s="1">
        <v>2</v>
      </c>
    </row>
    <row r="966" spans="1:5" x14ac:dyDescent="0.25">
      <c r="A966">
        <v>3762</v>
      </c>
      <c r="C966" s="1">
        <v>2</v>
      </c>
    </row>
    <row r="967" spans="1:5" x14ac:dyDescent="0.25">
      <c r="A967">
        <v>3763</v>
      </c>
      <c r="C967" s="1">
        <v>2</v>
      </c>
    </row>
    <row r="968" spans="1:5" x14ac:dyDescent="0.25">
      <c r="A968">
        <v>3764</v>
      </c>
      <c r="C968" s="1">
        <v>2</v>
      </c>
    </row>
    <row r="969" spans="1:5" x14ac:dyDescent="0.25">
      <c r="A969">
        <v>3765</v>
      </c>
    </row>
    <row r="970" spans="1:5" x14ac:dyDescent="0.25">
      <c r="A970">
        <v>3766</v>
      </c>
    </row>
    <row r="971" spans="1:5" x14ac:dyDescent="0.25">
      <c r="A971">
        <v>3767</v>
      </c>
      <c r="E971" s="4">
        <v>4</v>
      </c>
    </row>
    <row r="972" spans="1:5" x14ac:dyDescent="0.25">
      <c r="A972">
        <v>3768</v>
      </c>
      <c r="D972" s="2">
        <v>3</v>
      </c>
      <c r="E972" s="4">
        <v>4</v>
      </c>
    </row>
    <row r="973" spans="1:5" x14ac:dyDescent="0.25">
      <c r="A973">
        <v>3769</v>
      </c>
      <c r="D973" s="2">
        <v>3</v>
      </c>
      <c r="E973" s="4">
        <v>4</v>
      </c>
    </row>
    <row r="974" spans="1:5" x14ac:dyDescent="0.25">
      <c r="A974">
        <v>3770</v>
      </c>
      <c r="D974" s="2">
        <v>3</v>
      </c>
      <c r="E974" s="4">
        <v>4</v>
      </c>
    </row>
    <row r="975" spans="1:5" x14ac:dyDescent="0.25">
      <c r="A975">
        <v>3771</v>
      </c>
      <c r="D975" s="2">
        <v>3</v>
      </c>
      <c r="E975" s="4">
        <v>4</v>
      </c>
    </row>
    <row r="976" spans="1:5" x14ac:dyDescent="0.25">
      <c r="A976">
        <v>3772</v>
      </c>
      <c r="D976" s="2">
        <v>3</v>
      </c>
      <c r="E976" s="4">
        <v>4</v>
      </c>
    </row>
    <row r="977" spans="1:5" x14ac:dyDescent="0.25">
      <c r="A977">
        <v>3773</v>
      </c>
      <c r="D977" s="2">
        <v>3</v>
      </c>
      <c r="E977" s="4">
        <v>4</v>
      </c>
    </row>
    <row r="978" spans="1:5" x14ac:dyDescent="0.25">
      <c r="A978">
        <v>3774</v>
      </c>
      <c r="D978" s="2">
        <v>3</v>
      </c>
      <c r="E978" s="4">
        <v>4</v>
      </c>
    </row>
    <row r="979" spans="1:5" x14ac:dyDescent="0.25">
      <c r="A979">
        <v>3775</v>
      </c>
      <c r="D979" s="2">
        <v>3</v>
      </c>
      <c r="E979" s="4">
        <v>4</v>
      </c>
    </row>
    <row r="980" spans="1:5" x14ac:dyDescent="0.25">
      <c r="A980">
        <v>3776</v>
      </c>
      <c r="D980" s="2">
        <v>3</v>
      </c>
      <c r="E980" s="4">
        <v>4</v>
      </c>
    </row>
    <row r="981" spans="1:5" x14ac:dyDescent="0.25">
      <c r="A981">
        <v>3777</v>
      </c>
      <c r="D981" s="2">
        <v>3</v>
      </c>
      <c r="E981" s="4">
        <v>4</v>
      </c>
    </row>
    <row r="982" spans="1:5" x14ac:dyDescent="0.25">
      <c r="A982">
        <v>3778</v>
      </c>
      <c r="D982" s="2">
        <v>3</v>
      </c>
      <c r="E982" s="4">
        <v>4</v>
      </c>
    </row>
    <row r="983" spans="1:5" x14ac:dyDescent="0.25">
      <c r="A983">
        <v>3779</v>
      </c>
      <c r="D983" s="2">
        <v>3</v>
      </c>
      <c r="E983" s="4">
        <v>4</v>
      </c>
    </row>
    <row r="984" spans="1:5" x14ac:dyDescent="0.25">
      <c r="A984">
        <v>3780</v>
      </c>
      <c r="D984" s="2">
        <v>3</v>
      </c>
      <c r="E984" s="4">
        <v>4</v>
      </c>
    </row>
    <row r="985" spans="1:5" x14ac:dyDescent="0.25">
      <c r="A985">
        <v>3781</v>
      </c>
      <c r="D985" s="2">
        <v>3</v>
      </c>
      <c r="E985" s="4">
        <v>4</v>
      </c>
    </row>
    <row r="986" spans="1:5" x14ac:dyDescent="0.25">
      <c r="A986">
        <v>3782</v>
      </c>
      <c r="B986" s="3">
        <v>1</v>
      </c>
    </row>
    <row r="987" spans="1:5" x14ac:dyDescent="0.25">
      <c r="A987">
        <v>3783</v>
      </c>
      <c r="B987" s="3">
        <v>1</v>
      </c>
    </row>
    <row r="988" spans="1:5" x14ac:dyDescent="0.25">
      <c r="A988">
        <v>3784</v>
      </c>
      <c r="B988" s="3">
        <v>1</v>
      </c>
    </row>
    <row r="989" spans="1:5" x14ac:dyDescent="0.25">
      <c r="A989">
        <v>3785</v>
      </c>
      <c r="B989" s="3">
        <v>1</v>
      </c>
    </row>
    <row r="990" spans="1:5" x14ac:dyDescent="0.25">
      <c r="A990">
        <v>3786</v>
      </c>
      <c r="B990" s="3">
        <v>1</v>
      </c>
    </row>
    <row r="991" spans="1:5" x14ac:dyDescent="0.25">
      <c r="A991">
        <v>3787</v>
      </c>
      <c r="B991" s="3">
        <v>1</v>
      </c>
    </row>
    <row r="992" spans="1:5" x14ac:dyDescent="0.25">
      <c r="A992">
        <v>3788</v>
      </c>
      <c r="B992" s="3">
        <v>1</v>
      </c>
    </row>
    <row r="993" spans="1:5" x14ac:dyDescent="0.25">
      <c r="A993">
        <v>3789</v>
      </c>
      <c r="B993" s="3">
        <v>1</v>
      </c>
    </row>
    <row r="994" spans="1:5" x14ac:dyDescent="0.25">
      <c r="A994">
        <v>3790</v>
      </c>
      <c r="B994" s="3">
        <v>1</v>
      </c>
      <c r="C994" s="1">
        <v>2</v>
      </c>
    </row>
    <row r="995" spans="1:5" x14ac:dyDescent="0.25">
      <c r="A995">
        <v>3791</v>
      </c>
      <c r="B995" s="3">
        <v>1</v>
      </c>
      <c r="C995" s="1">
        <v>2</v>
      </c>
    </row>
    <row r="996" spans="1:5" x14ac:dyDescent="0.25">
      <c r="A996">
        <v>3792</v>
      </c>
      <c r="B996" s="3">
        <v>1</v>
      </c>
      <c r="C996" s="1">
        <v>2</v>
      </c>
    </row>
    <row r="997" spans="1:5" x14ac:dyDescent="0.25">
      <c r="A997">
        <v>3793</v>
      </c>
      <c r="B997" s="3">
        <v>1</v>
      </c>
      <c r="C997" s="1">
        <v>2</v>
      </c>
    </row>
    <row r="998" spans="1:5" x14ac:dyDescent="0.25">
      <c r="A998">
        <v>3794</v>
      </c>
      <c r="B998" s="3">
        <v>1</v>
      </c>
      <c r="C998" s="1">
        <v>2</v>
      </c>
    </row>
    <row r="999" spans="1:5" x14ac:dyDescent="0.25">
      <c r="A999">
        <v>3795</v>
      </c>
      <c r="B999" s="3">
        <v>1</v>
      </c>
      <c r="C999" s="1">
        <v>2</v>
      </c>
    </row>
    <row r="1000" spans="1:5" x14ac:dyDescent="0.25">
      <c r="A1000">
        <v>3796</v>
      </c>
      <c r="B1000" s="3">
        <v>1</v>
      </c>
      <c r="C1000" s="1">
        <v>2</v>
      </c>
    </row>
    <row r="1001" spans="1:5" x14ac:dyDescent="0.25">
      <c r="A1001">
        <v>3797</v>
      </c>
      <c r="C1001" s="1">
        <v>2</v>
      </c>
    </row>
    <row r="1002" spans="1:5" x14ac:dyDescent="0.25">
      <c r="A1002">
        <v>3798</v>
      </c>
      <c r="C1002" s="1">
        <v>2</v>
      </c>
    </row>
    <row r="1003" spans="1:5" x14ac:dyDescent="0.25">
      <c r="A1003">
        <v>3799</v>
      </c>
      <c r="C1003" s="1">
        <v>2</v>
      </c>
    </row>
    <row r="1004" spans="1:5" x14ac:dyDescent="0.25">
      <c r="A1004">
        <v>3800</v>
      </c>
      <c r="C1004" s="1">
        <v>2</v>
      </c>
    </row>
    <row r="1005" spans="1:5" x14ac:dyDescent="0.25">
      <c r="A1005">
        <v>3801</v>
      </c>
      <c r="C1005" s="1">
        <v>2</v>
      </c>
    </row>
    <row r="1006" spans="1:5" x14ac:dyDescent="0.25">
      <c r="A1006">
        <v>3802</v>
      </c>
    </row>
    <row r="1007" spans="1:5" x14ac:dyDescent="0.25">
      <c r="A1007">
        <v>3803</v>
      </c>
      <c r="D1007" s="2">
        <v>3</v>
      </c>
    </row>
    <row r="1008" spans="1:5" x14ac:dyDescent="0.25">
      <c r="A1008">
        <v>3804</v>
      </c>
      <c r="D1008" s="2">
        <v>3</v>
      </c>
      <c r="E1008" s="4">
        <v>4</v>
      </c>
    </row>
    <row r="1009" spans="1:5" x14ac:dyDescent="0.25">
      <c r="A1009">
        <v>3805</v>
      </c>
      <c r="D1009" s="2">
        <v>3</v>
      </c>
      <c r="E1009" s="4">
        <v>4</v>
      </c>
    </row>
    <row r="1010" spans="1:5" x14ac:dyDescent="0.25">
      <c r="A1010">
        <v>3806</v>
      </c>
      <c r="D1010" s="2">
        <v>3</v>
      </c>
      <c r="E1010" s="4">
        <v>4</v>
      </c>
    </row>
    <row r="1011" spans="1:5" x14ac:dyDescent="0.25">
      <c r="A1011">
        <v>3807</v>
      </c>
      <c r="D1011" s="2">
        <v>3</v>
      </c>
      <c r="E1011" s="4">
        <v>4</v>
      </c>
    </row>
    <row r="1012" spans="1:5" x14ac:dyDescent="0.25">
      <c r="A1012">
        <v>3808</v>
      </c>
      <c r="D1012" s="2">
        <v>3</v>
      </c>
      <c r="E1012" s="4">
        <v>4</v>
      </c>
    </row>
    <row r="1013" spans="1:5" x14ac:dyDescent="0.25">
      <c r="A1013">
        <v>3809</v>
      </c>
      <c r="D1013" s="2">
        <v>3</v>
      </c>
      <c r="E1013" s="4">
        <v>4</v>
      </c>
    </row>
    <row r="1014" spans="1:5" x14ac:dyDescent="0.25">
      <c r="A1014">
        <v>3810</v>
      </c>
      <c r="D1014" s="2">
        <v>3</v>
      </c>
      <c r="E1014" s="4">
        <v>4</v>
      </c>
    </row>
    <row r="1015" spans="1:5" x14ac:dyDescent="0.25">
      <c r="A1015">
        <v>3811</v>
      </c>
      <c r="D1015" s="2">
        <v>3</v>
      </c>
      <c r="E1015" s="4">
        <v>4</v>
      </c>
    </row>
    <row r="1016" spans="1:5" x14ac:dyDescent="0.25">
      <c r="A1016">
        <v>3812</v>
      </c>
      <c r="D1016" s="2">
        <v>3</v>
      </c>
      <c r="E1016" s="4">
        <v>4</v>
      </c>
    </row>
    <row r="1017" spans="1:5" x14ac:dyDescent="0.25">
      <c r="A1017">
        <v>3813</v>
      </c>
      <c r="D1017" s="2">
        <v>3</v>
      </c>
      <c r="E1017" s="4">
        <v>4</v>
      </c>
    </row>
    <row r="1018" spans="1:5" x14ac:dyDescent="0.25">
      <c r="A1018">
        <v>3814</v>
      </c>
      <c r="D1018" s="2">
        <v>3</v>
      </c>
      <c r="E1018" s="4">
        <v>4</v>
      </c>
    </row>
    <row r="1019" spans="1:5" x14ac:dyDescent="0.25">
      <c r="A1019">
        <v>3815</v>
      </c>
      <c r="D1019" s="2">
        <v>3</v>
      </c>
      <c r="E1019" s="4">
        <v>4</v>
      </c>
    </row>
    <row r="1020" spans="1:5" x14ac:dyDescent="0.25">
      <c r="A1020">
        <v>3816</v>
      </c>
      <c r="D1020" s="2">
        <v>3</v>
      </c>
      <c r="E1020" s="4">
        <v>4</v>
      </c>
    </row>
    <row r="1021" spans="1:5" x14ac:dyDescent="0.25">
      <c r="A1021">
        <v>3817</v>
      </c>
    </row>
    <row r="1022" spans="1:5" x14ac:dyDescent="0.25">
      <c r="A1022">
        <v>3818</v>
      </c>
      <c r="B1022" s="3">
        <v>1</v>
      </c>
    </row>
    <row r="1023" spans="1:5" x14ac:dyDescent="0.25">
      <c r="A1023">
        <v>3819</v>
      </c>
      <c r="B1023" s="3">
        <v>1</v>
      </c>
    </row>
    <row r="1024" spans="1:5" x14ac:dyDescent="0.25">
      <c r="A1024">
        <v>3820</v>
      </c>
      <c r="B1024" s="3">
        <v>1</v>
      </c>
    </row>
    <row r="1025" spans="1:3" x14ac:dyDescent="0.25">
      <c r="A1025">
        <v>3821</v>
      </c>
      <c r="B1025" s="3">
        <v>1</v>
      </c>
    </row>
    <row r="1026" spans="1:3" x14ac:dyDescent="0.25">
      <c r="A1026">
        <v>3822</v>
      </c>
      <c r="B1026" s="3">
        <v>1</v>
      </c>
    </row>
    <row r="1027" spans="1:3" x14ac:dyDescent="0.25">
      <c r="A1027">
        <v>3823</v>
      </c>
      <c r="B1027" s="3">
        <v>1</v>
      </c>
    </row>
    <row r="1028" spans="1:3" x14ac:dyDescent="0.25">
      <c r="A1028">
        <v>3824</v>
      </c>
      <c r="B1028" s="3">
        <v>1</v>
      </c>
    </row>
    <row r="1029" spans="1:3" x14ac:dyDescent="0.25">
      <c r="A1029">
        <v>3825</v>
      </c>
      <c r="B1029" s="3">
        <v>1</v>
      </c>
    </row>
    <row r="1030" spans="1:3" x14ac:dyDescent="0.25">
      <c r="A1030">
        <v>3826</v>
      </c>
      <c r="B1030" s="3">
        <v>1</v>
      </c>
      <c r="C1030" s="1">
        <v>2</v>
      </c>
    </row>
    <row r="1031" spans="1:3" x14ac:dyDescent="0.25">
      <c r="A1031">
        <v>3827</v>
      </c>
      <c r="B1031" s="3">
        <v>1</v>
      </c>
      <c r="C1031" s="1">
        <v>2</v>
      </c>
    </row>
    <row r="1032" spans="1:3" x14ac:dyDescent="0.25">
      <c r="A1032">
        <v>3828</v>
      </c>
      <c r="B1032" s="3">
        <v>1</v>
      </c>
      <c r="C1032" s="1">
        <v>2</v>
      </c>
    </row>
    <row r="1033" spans="1:3" x14ac:dyDescent="0.25">
      <c r="A1033">
        <v>3829</v>
      </c>
      <c r="B1033" s="3">
        <v>1</v>
      </c>
      <c r="C1033" s="1">
        <v>2</v>
      </c>
    </row>
    <row r="1034" spans="1:3" x14ac:dyDescent="0.25">
      <c r="A1034">
        <v>3830</v>
      </c>
      <c r="B1034" s="3">
        <v>1</v>
      </c>
      <c r="C1034" s="1">
        <v>2</v>
      </c>
    </row>
    <row r="1035" spans="1:3" x14ac:dyDescent="0.25">
      <c r="A1035">
        <v>3831</v>
      </c>
      <c r="B1035" s="3">
        <v>1</v>
      </c>
      <c r="C1035" s="1">
        <v>2</v>
      </c>
    </row>
    <row r="1036" spans="1:3" x14ac:dyDescent="0.25">
      <c r="A1036">
        <v>3832</v>
      </c>
      <c r="C1036" s="1">
        <v>2</v>
      </c>
    </row>
    <row r="1037" spans="1:3" x14ac:dyDescent="0.25">
      <c r="A1037">
        <v>3833</v>
      </c>
      <c r="C1037" s="1">
        <v>2</v>
      </c>
    </row>
    <row r="1038" spans="1:3" x14ac:dyDescent="0.25">
      <c r="A1038">
        <v>3834</v>
      </c>
      <c r="C1038" s="1">
        <v>2</v>
      </c>
    </row>
    <row r="1039" spans="1:3" x14ac:dyDescent="0.25">
      <c r="A1039">
        <v>3835</v>
      </c>
      <c r="C1039" s="1">
        <v>2</v>
      </c>
    </row>
    <row r="1040" spans="1:3" x14ac:dyDescent="0.25">
      <c r="A1040">
        <v>3836</v>
      </c>
      <c r="C1040" s="1">
        <v>2</v>
      </c>
    </row>
    <row r="1041" spans="1:5" x14ac:dyDescent="0.25">
      <c r="A1041">
        <v>3837</v>
      </c>
      <c r="C1041" s="1">
        <v>2</v>
      </c>
    </row>
    <row r="1042" spans="1:5" x14ac:dyDescent="0.25">
      <c r="A1042">
        <v>3838</v>
      </c>
      <c r="C1042" s="1">
        <v>2</v>
      </c>
    </row>
    <row r="1043" spans="1:5" x14ac:dyDescent="0.25">
      <c r="A1043">
        <v>3839</v>
      </c>
    </row>
    <row r="1044" spans="1:5" x14ac:dyDescent="0.25">
      <c r="A1044">
        <v>3840</v>
      </c>
      <c r="D1044" s="2">
        <v>3</v>
      </c>
    </row>
    <row r="1045" spans="1:5" x14ac:dyDescent="0.25">
      <c r="A1045">
        <v>3841</v>
      </c>
      <c r="D1045" s="2">
        <v>3</v>
      </c>
    </row>
    <row r="1046" spans="1:5" x14ac:dyDescent="0.25">
      <c r="A1046">
        <v>3842</v>
      </c>
      <c r="D1046" s="2">
        <v>3</v>
      </c>
      <c r="E1046" s="4">
        <v>4</v>
      </c>
    </row>
    <row r="1047" spans="1:5" x14ac:dyDescent="0.25">
      <c r="A1047">
        <v>3843</v>
      </c>
      <c r="D1047" s="2">
        <v>3</v>
      </c>
      <c r="E1047" s="4">
        <v>4</v>
      </c>
    </row>
    <row r="1048" spans="1:5" x14ac:dyDescent="0.25">
      <c r="A1048">
        <v>3844</v>
      </c>
      <c r="D1048" s="2">
        <v>3</v>
      </c>
      <c r="E1048" s="4">
        <v>4</v>
      </c>
    </row>
    <row r="1049" spans="1:5" x14ac:dyDescent="0.25">
      <c r="A1049">
        <v>3845</v>
      </c>
      <c r="D1049" s="2">
        <v>3</v>
      </c>
      <c r="E1049" s="4">
        <v>4</v>
      </c>
    </row>
    <row r="1050" spans="1:5" x14ac:dyDescent="0.25">
      <c r="A1050">
        <v>3846</v>
      </c>
      <c r="D1050" s="2">
        <v>3</v>
      </c>
      <c r="E1050" s="4">
        <v>4</v>
      </c>
    </row>
    <row r="1051" spans="1:5" x14ac:dyDescent="0.25">
      <c r="A1051">
        <v>3847</v>
      </c>
      <c r="D1051" s="2">
        <v>3</v>
      </c>
      <c r="E1051" s="4">
        <v>4</v>
      </c>
    </row>
    <row r="1052" spans="1:5" x14ac:dyDescent="0.25">
      <c r="A1052">
        <v>3848</v>
      </c>
      <c r="D1052" s="2">
        <v>3</v>
      </c>
      <c r="E1052" s="4">
        <v>4</v>
      </c>
    </row>
    <row r="1053" spans="1:5" x14ac:dyDescent="0.25">
      <c r="A1053">
        <v>3849</v>
      </c>
      <c r="D1053" s="2">
        <v>3</v>
      </c>
      <c r="E1053" s="4">
        <v>4</v>
      </c>
    </row>
    <row r="1054" spans="1:5" x14ac:dyDescent="0.25">
      <c r="A1054">
        <v>3850</v>
      </c>
      <c r="D1054" s="2">
        <v>3</v>
      </c>
      <c r="E1054" s="4">
        <v>4</v>
      </c>
    </row>
    <row r="1055" spans="1:5" x14ac:dyDescent="0.25">
      <c r="A1055">
        <v>3851</v>
      </c>
      <c r="D1055" s="2">
        <v>3</v>
      </c>
      <c r="E1055" s="4">
        <v>4</v>
      </c>
    </row>
    <row r="1056" spans="1:5" x14ac:dyDescent="0.25">
      <c r="A1056">
        <v>3852</v>
      </c>
      <c r="B1056" s="3">
        <v>1</v>
      </c>
      <c r="D1056" s="2">
        <v>3</v>
      </c>
      <c r="E1056" s="4">
        <v>4</v>
      </c>
    </row>
    <row r="1057" spans="1:5" x14ac:dyDescent="0.25">
      <c r="A1057">
        <v>3853</v>
      </c>
      <c r="B1057" s="3">
        <v>1</v>
      </c>
      <c r="D1057" s="2">
        <v>3</v>
      </c>
      <c r="E1057" s="4">
        <v>4</v>
      </c>
    </row>
    <row r="1058" spans="1:5" x14ac:dyDescent="0.25">
      <c r="A1058">
        <v>3854</v>
      </c>
      <c r="B1058" s="3">
        <v>1</v>
      </c>
      <c r="D1058" s="2">
        <v>3</v>
      </c>
      <c r="E1058" s="4">
        <v>4</v>
      </c>
    </row>
    <row r="1059" spans="1:5" x14ac:dyDescent="0.25">
      <c r="A1059">
        <v>3855</v>
      </c>
      <c r="B1059" s="3">
        <v>1</v>
      </c>
      <c r="E1059" s="4">
        <v>4</v>
      </c>
    </row>
    <row r="1060" spans="1:5" x14ac:dyDescent="0.25">
      <c r="A1060">
        <v>3856</v>
      </c>
      <c r="B1060" s="3">
        <v>1</v>
      </c>
    </row>
    <row r="1061" spans="1:5" x14ac:dyDescent="0.25">
      <c r="A1061">
        <v>3857</v>
      </c>
      <c r="B1061" s="3">
        <v>1</v>
      </c>
    </row>
    <row r="1062" spans="1:5" x14ac:dyDescent="0.25">
      <c r="A1062">
        <v>3858</v>
      </c>
      <c r="B1062" s="3">
        <v>1</v>
      </c>
    </row>
    <row r="1063" spans="1:5" x14ac:dyDescent="0.25">
      <c r="A1063">
        <v>3859</v>
      </c>
      <c r="B1063" s="3">
        <v>1</v>
      </c>
    </row>
    <row r="1064" spans="1:5" x14ac:dyDescent="0.25">
      <c r="A1064">
        <v>3860</v>
      </c>
      <c r="B1064" s="3">
        <v>1</v>
      </c>
    </row>
    <row r="1065" spans="1:5" x14ac:dyDescent="0.25">
      <c r="A1065">
        <v>3861</v>
      </c>
      <c r="B1065" s="3">
        <v>1</v>
      </c>
    </row>
    <row r="1066" spans="1:5" x14ac:dyDescent="0.25">
      <c r="A1066">
        <v>3862</v>
      </c>
      <c r="B1066" s="3">
        <v>1</v>
      </c>
    </row>
    <row r="1067" spans="1:5" x14ac:dyDescent="0.25">
      <c r="A1067">
        <v>3863</v>
      </c>
      <c r="B1067" s="3">
        <v>1</v>
      </c>
    </row>
    <row r="1068" spans="1:5" x14ac:dyDescent="0.25">
      <c r="A1068">
        <v>3864</v>
      </c>
      <c r="B1068" s="3">
        <v>1</v>
      </c>
    </row>
    <row r="1069" spans="1:5" x14ac:dyDescent="0.25">
      <c r="A1069">
        <v>3865</v>
      </c>
      <c r="B1069" s="3">
        <v>1</v>
      </c>
      <c r="C1069" s="1">
        <v>2</v>
      </c>
    </row>
    <row r="1070" spans="1:5" x14ac:dyDescent="0.25">
      <c r="A1070">
        <v>3866</v>
      </c>
      <c r="B1070" s="3">
        <v>1</v>
      </c>
      <c r="C1070" s="1">
        <v>2</v>
      </c>
    </row>
    <row r="1071" spans="1:5" x14ac:dyDescent="0.25">
      <c r="A1071">
        <v>3867</v>
      </c>
      <c r="B1071" s="3">
        <v>1</v>
      </c>
      <c r="C1071" s="1">
        <v>2</v>
      </c>
    </row>
    <row r="1072" spans="1:5" x14ac:dyDescent="0.25">
      <c r="A1072">
        <v>3868</v>
      </c>
      <c r="C1072" s="1">
        <v>2</v>
      </c>
    </row>
    <row r="1073" spans="1:5" x14ac:dyDescent="0.25">
      <c r="A1073">
        <v>3869</v>
      </c>
      <c r="C1073" s="1">
        <v>2</v>
      </c>
    </row>
    <row r="1074" spans="1:5" x14ac:dyDescent="0.25">
      <c r="A1074">
        <v>3870</v>
      </c>
      <c r="C1074" s="1">
        <v>2</v>
      </c>
    </row>
    <row r="1075" spans="1:5" x14ac:dyDescent="0.25">
      <c r="A1075">
        <v>3871</v>
      </c>
      <c r="C1075" s="1">
        <v>2</v>
      </c>
    </row>
    <row r="1076" spans="1:5" x14ac:dyDescent="0.25">
      <c r="A1076">
        <v>3872</v>
      </c>
      <c r="C1076" s="1">
        <v>2</v>
      </c>
    </row>
    <row r="1077" spans="1:5" x14ac:dyDescent="0.25">
      <c r="A1077">
        <v>3873</v>
      </c>
      <c r="C1077" s="1">
        <v>2</v>
      </c>
    </row>
    <row r="1078" spans="1:5" x14ac:dyDescent="0.25">
      <c r="A1078">
        <v>3874</v>
      </c>
      <c r="C1078" s="1">
        <v>2</v>
      </c>
    </row>
    <row r="1079" spans="1:5" x14ac:dyDescent="0.25">
      <c r="A1079">
        <v>3875</v>
      </c>
      <c r="C1079" s="1">
        <v>2</v>
      </c>
      <c r="D1079" s="2">
        <v>3</v>
      </c>
    </row>
    <row r="1080" spans="1:5" x14ac:dyDescent="0.25">
      <c r="A1080">
        <v>3876</v>
      </c>
      <c r="C1080" s="1">
        <v>2</v>
      </c>
      <c r="D1080" s="2">
        <v>3</v>
      </c>
    </row>
    <row r="1081" spans="1:5" x14ac:dyDescent="0.25">
      <c r="A1081">
        <v>3877</v>
      </c>
      <c r="C1081" s="1">
        <v>2</v>
      </c>
      <c r="D1081" s="2">
        <v>3</v>
      </c>
    </row>
    <row r="1082" spans="1:5" x14ac:dyDescent="0.25">
      <c r="A1082">
        <v>3878</v>
      </c>
      <c r="C1082" s="1">
        <v>2</v>
      </c>
      <c r="D1082" s="2">
        <v>3</v>
      </c>
    </row>
    <row r="1083" spans="1:5" x14ac:dyDescent="0.25">
      <c r="A1083">
        <v>3879</v>
      </c>
      <c r="D1083" s="2">
        <v>3</v>
      </c>
      <c r="E1083" s="4">
        <v>4</v>
      </c>
    </row>
    <row r="1084" spans="1:5" x14ac:dyDescent="0.25">
      <c r="A1084">
        <v>3880</v>
      </c>
      <c r="D1084" s="2">
        <v>3</v>
      </c>
      <c r="E1084" s="4">
        <v>4</v>
      </c>
    </row>
    <row r="1085" spans="1:5" x14ac:dyDescent="0.25">
      <c r="A1085">
        <v>3881</v>
      </c>
      <c r="D1085" s="2">
        <v>3</v>
      </c>
      <c r="E1085" s="4">
        <v>4</v>
      </c>
    </row>
    <row r="1086" spans="1:5" x14ac:dyDescent="0.25">
      <c r="A1086">
        <v>3882</v>
      </c>
      <c r="D1086" s="2">
        <v>3</v>
      </c>
      <c r="E1086" s="4">
        <v>4</v>
      </c>
    </row>
    <row r="1087" spans="1:5" x14ac:dyDescent="0.25">
      <c r="A1087">
        <v>3883</v>
      </c>
      <c r="D1087" s="2">
        <v>3</v>
      </c>
      <c r="E1087" s="4">
        <v>4</v>
      </c>
    </row>
    <row r="1088" spans="1:5" x14ac:dyDescent="0.25">
      <c r="A1088">
        <v>3884</v>
      </c>
      <c r="D1088" s="2">
        <v>3</v>
      </c>
      <c r="E1088" s="4">
        <v>4</v>
      </c>
    </row>
    <row r="1089" spans="1:5" x14ac:dyDescent="0.25">
      <c r="A1089">
        <v>3885</v>
      </c>
      <c r="D1089" s="2">
        <v>3</v>
      </c>
      <c r="E1089" s="4">
        <v>4</v>
      </c>
    </row>
    <row r="1090" spans="1:5" x14ac:dyDescent="0.25">
      <c r="A1090">
        <v>3886</v>
      </c>
      <c r="D1090" s="2">
        <v>3</v>
      </c>
      <c r="E1090" s="4">
        <v>4</v>
      </c>
    </row>
    <row r="1091" spans="1:5" x14ac:dyDescent="0.25">
      <c r="A1091">
        <v>3887</v>
      </c>
      <c r="D1091" s="2">
        <v>3</v>
      </c>
      <c r="E1091" s="4">
        <v>4</v>
      </c>
    </row>
    <row r="1092" spans="1:5" x14ac:dyDescent="0.25">
      <c r="A1092">
        <v>3888</v>
      </c>
      <c r="D1092" s="2">
        <v>3</v>
      </c>
      <c r="E1092" s="4">
        <v>4</v>
      </c>
    </row>
    <row r="1093" spans="1:5" x14ac:dyDescent="0.25">
      <c r="A1093">
        <v>3889</v>
      </c>
      <c r="D1093" s="2">
        <v>3</v>
      </c>
      <c r="E1093" s="4">
        <v>4</v>
      </c>
    </row>
    <row r="1094" spans="1:5" x14ac:dyDescent="0.25">
      <c r="A1094">
        <v>3890</v>
      </c>
      <c r="B1094" s="3">
        <v>1</v>
      </c>
      <c r="D1094" s="2">
        <v>3</v>
      </c>
      <c r="E1094" s="4">
        <v>4</v>
      </c>
    </row>
    <row r="1095" spans="1:5" x14ac:dyDescent="0.25">
      <c r="A1095">
        <v>3891</v>
      </c>
      <c r="B1095" s="3">
        <v>1</v>
      </c>
      <c r="E1095" s="4">
        <v>4</v>
      </c>
    </row>
    <row r="1096" spans="1:5" x14ac:dyDescent="0.25">
      <c r="A1096">
        <v>3892</v>
      </c>
      <c r="B1096" s="3">
        <v>1</v>
      </c>
      <c r="E1096" s="4">
        <v>4</v>
      </c>
    </row>
    <row r="1097" spans="1:5" x14ac:dyDescent="0.25">
      <c r="A1097">
        <v>3893</v>
      </c>
      <c r="B1097" s="3">
        <v>1</v>
      </c>
      <c r="E1097" s="4">
        <v>4</v>
      </c>
    </row>
    <row r="1098" spans="1:5" x14ac:dyDescent="0.25">
      <c r="A1098">
        <v>3894</v>
      </c>
      <c r="B1098" s="3">
        <v>1</v>
      </c>
      <c r="E1098" s="4">
        <v>4</v>
      </c>
    </row>
    <row r="1099" spans="1:5" x14ac:dyDescent="0.25">
      <c r="A1099">
        <v>3895</v>
      </c>
      <c r="B1099" s="3">
        <v>1</v>
      </c>
      <c r="E1099" s="4">
        <v>4</v>
      </c>
    </row>
    <row r="1100" spans="1:5" x14ac:dyDescent="0.25">
      <c r="A1100">
        <v>3896</v>
      </c>
      <c r="B1100" s="3">
        <v>1</v>
      </c>
    </row>
    <row r="1101" spans="1:5" x14ac:dyDescent="0.25">
      <c r="A1101">
        <v>3897</v>
      </c>
      <c r="B1101" s="3">
        <v>1</v>
      </c>
    </row>
    <row r="1102" spans="1:5" x14ac:dyDescent="0.25">
      <c r="A1102">
        <v>3898</v>
      </c>
      <c r="B1102" s="3">
        <v>1</v>
      </c>
    </row>
    <row r="1103" spans="1:5" x14ac:dyDescent="0.25">
      <c r="A1103">
        <v>3899</v>
      </c>
      <c r="B1103" s="3">
        <v>1</v>
      </c>
    </row>
    <row r="1104" spans="1:5" x14ac:dyDescent="0.25">
      <c r="A1104">
        <v>3900</v>
      </c>
      <c r="B1104" s="3">
        <v>1</v>
      </c>
      <c r="C1104" s="1">
        <v>2</v>
      </c>
    </row>
    <row r="1105" spans="1:5" x14ac:dyDescent="0.25">
      <c r="A1105">
        <v>3901</v>
      </c>
      <c r="B1105" s="3">
        <v>1</v>
      </c>
      <c r="C1105" s="1">
        <v>2</v>
      </c>
    </row>
    <row r="1106" spans="1:5" x14ac:dyDescent="0.25">
      <c r="A1106">
        <v>3902</v>
      </c>
      <c r="B1106" s="3">
        <v>1</v>
      </c>
      <c r="C1106" s="1">
        <v>2</v>
      </c>
    </row>
    <row r="1107" spans="1:5" x14ac:dyDescent="0.25">
      <c r="A1107">
        <v>3903</v>
      </c>
      <c r="B1107" s="3">
        <v>1</v>
      </c>
      <c r="C1107" s="1">
        <v>2</v>
      </c>
    </row>
    <row r="1108" spans="1:5" x14ac:dyDescent="0.25">
      <c r="A1108">
        <v>3904</v>
      </c>
      <c r="B1108" s="3">
        <v>1</v>
      </c>
      <c r="C1108" s="1">
        <v>2</v>
      </c>
    </row>
    <row r="1109" spans="1:5" x14ac:dyDescent="0.25">
      <c r="A1109">
        <v>3905</v>
      </c>
      <c r="B1109" s="3">
        <v>1</v>
      </c>
      <c r="C1109" s="1">
        <v>2</v>
      </c>
    </row>
    <row r="1110" spans="1:5" x14ac:dyDescent="0.25">
      <c r="A1110">
        <v>3906</v>
      </c>
      <c r="B1110" s="3">
        <v>1</v>
      </c>
      <c r="C1110" s="1">
        <v>2</v>
      </c>
    </row>
    <row r="1111" spans="1:5" x14ac:dyDescent="0.25">
      <c r="A1111">
        <v>3907</v>
      </c>
      <c r="B1111" s="3">
        <v>1</v>
      </c>
      <c r="C1111" s="1">
        <v>2</v>
      </c>
    </row>
    <row r="1112" spans="1:5" x14ac:dyDescent="0.25">
      <c r="A1112">
        <v>3908</v>
      </c>
      <c r="C1112" s="1">
        <v>2</v>
      </c>
    </row>
    <row r="1113" spans="1:5" x14ac:dyDescent="0.25">
      <c r="A1113">
        <v>3909</v>
      </c>
      <c r="C1113" s="1">
        <v>2</v>
      </c>
    </row>
    <row r="1114" spans="1:5" x14ac:dyDescent="0.25">
      <c r="A1114">
        <v>3910</v>
      </c>
      <c r="C1114" s="1">
        <v>2</v>
      </c>
    </row>
    <row r="1115" spans="1:5" x14ac:dyDescent="0.25">
      <c r="A1115">
        <v>3911</v>
      </c>
      <c r="C1115" s="1">
        <v>2</v>
      </c>
    </row>
    <row r="1116" spans="1:5" x14ac:dyDescent="0.25">
      <c r="A1116">
        <v>3912</v>
      </c>
      <c r="C1116" s="1">
        <v>2</v>
      </c>
    </row>
    <row r="1117" spans="1:5" x14ac:dyDescent="0.25">
      <c r="A1117">
        <v>3913</v>
      </c>
      <c r="C1117" s="1">
        <v>2</v>
      </c>
    </row>
    <row r="1118" spans="1:5" x14ac:dyDescent="0.25">
      <c r="A1118">
        <v>3914</v>
      </c>
      <c r="C1118" s="1">
        <v>2</v>
      </c>
    </row>
    <row r="1119" spans="1:5" x14ac:dyDescent="0.25">
      <c r="A1119">
        <v>3915</v>
      </c>
      <c r="C1119" s="1">
        <v>2</v>
      </c>
    </row>
    <row r="1120" spans="1:5" x14ac:dyDescent="0.25">
      <c r="A1120">
        <v>3916</v>
      </c>
      <c r="C1120" s="1">
        <v>2</v>
      </c>
      <c r="E1120" s="4">
        <v>4</v>
      </c>
    </row>
    <row r="1121" spans="1:6" x14ac:dyDescent="0.25">
      <c r="A1121">
        <v>3917</v>
      </c>
      <c r="C1121" s="1">
        <v>2</v>
      </c>
      <c r="D1121" s="2">
        <v>3</v>
      </c>
      <c r="E1121" s="4">
        <v>4</v>
      </c>
    </row>
    <row r="1122" spans="1:6" x14ac:dyDescent="0.25">
      <c r="A1122">
        <v>3918</v>
      </c>
      <c r="C1122" s="1">
        <v>2</v>
      </c>
      <c r="D1122" s="2">
        <v>3</v>
      </c>
      <c r="E1122" s="4">
        <v>4</v>
      </c>
    </row>
    <row r="1123" spans="1:6" x14ac:dyDescent="0.25">
      <c r="A1123">
        <v>3919</v>
      </c>
      <c r="C1123" s="1">
        <v>2</v>
      </c>
      <c r="D1123" s="2">
        <v>3</v>
      </c>
      <c r="E1123" s="4">
        <v>4</v>
      </c>
    </row>
    <row r="1124" spans="1:6" x14ac:dyDescent="0.25">
      <c r="A1124">
        <v>3920</v>
      </c>
      <c r="D1124" s="2">
        <v>3</v>
      </c>
      <c r="E1124" s="4">
        <v>4</v>
      </c>
    </row>
    <row r="1125" spans="1:6" x14ac:dyDescent="0.25">
      <c r="A1125">
        <v>3921</v>
      </c>
      <c r="D1125" s="2">
        <v>3</v>
      </c>
      <c r="E1125" s="4">
        <v>4</v>
      </c>
    </row>
    <row r="1126" spans="1:6" x14ac:dyDescent="0.25">
      <c r="A1126">
        <v>3922</v>
      </c>
      <c r="D1126" s="2">
        <v>3</v>
      </c>
      <c r="E1126" s="4">
        <v>4</v>
      </c>
    </row>
    <row r="1127" spans="1:6" x14ac:dyDescent="0.25">
      <c r="A1127">
        <v>3923</v>
      </c>
      <c r="D1127" s="2">
        <v>3</v>
      </c>
      <c r="E1127" s="4">
        <v>4</v>
      </c>
    </row>
    <row r="1128" spans="1:6" x14ac:dyDescent="0.25">
      <c r="A1128">
        <v>3924</v>
      </c>
      <c r="D1128" s="2">
        <v>3</v>
      </c>
      <c r="E1128" s="4">
        <v>4</v>
      </c>
    </row>
    <row r="1129" spans="1:6" x14ac:dyDescent="0.25">
      <c r="A1129">
        <v>3925</v>
      </c>
      <c r="D1129" s="2">
        <v>3</v>
      </c>
      <c r="E1129" s="4">
        <v>4</v>
      </c>
    </row>
    <row r="1130" spans="1:6" x14ac:dyDescent="0.25">
      <c r="A1130">
        <v>3926</v>
      </c>
      <c r="F1130" t="s">
        <v>22</v>
      </c>
    </row>
    <row r="1131" spans="1:6" x14ac:dyDescent="0.25">
      <c r="A1131">
        <v>5937</v>
      </c>
    </row>
    <row r="1132" spans="1:6" x14ac:dyDescent="0.25">
      <c r="A1132">
        <v>5938</v>
      </c>
    </row>
    <row r="1133" spans="1:6" x14ac:dyDescent="0.25">
      <c r="A1133">
        <v>5939</v>
      </c>
      <c r="F1133" t="s">
        <v>22</v>
      </c>
    </row>
    <row r="1134" spans="1:6" x14ac:dyDescent="0.25">
      <c r="A1134">
        <v>5940</v>
      </c>
      <c r="C1134" s="1">
        <v>2</v>
      </c>
    </row>
    <row r="1135" spans="1:6" x14ac:dyDescent="0.25">
      <c r="A1135">
        <v>5941</v>
      </c>
      <c r="C1135" s="1">
        <v>2</v>
      </c>
    </row>
    <row r="1136" spans="1:6" x14ac:dyDescent="0.25">
      <c r="A1136">
        <v>5942</v>
      </c>
      <c r="C1136" s="1">
        <v>2</v>
      </c>
    </row>
    <row r="1137" spans="1:4" x14ac:dyDescent="0.25">
      <c r="A1137">
        <v>5943</v>
      </c>
      <c r="C1137" s="1">
        <v>2</v>
      </c>
    </row>
    <row r="1138" spans="1:4" x14ac:dyDescent="0.25">
      <c r="A1138">
        <v>5944</v>
      </c>
      <c r="C1138" s="1">
        <v>2</v>
      </c>
    </row>
    <row r="1139" spans="1:4" x14ac:dyDescent="0.25">
      <c r="A1139">
        <v>5945</v>
      </c>
      <c r="C1139" s="1">
        <v>2</v>
      </c>
    </row>
    <row r="1140" spans="1:4" x14ac:dyDescent="0.25">
      <c r="A1140">
        <v>5946</v>
      </c>
      <c r="C1140" s="1">
        <v>2</v>
      </c>
    </row>
    <row r="1141" spans="1:4" x14ac:dyDescent="0.25">
      <c r="A1141">
        <v>5947</v>
      </c>
      <c r="C1141" s="1">
        <v>2</v>
      </c>
    </row>
    <row r="1142" spans="1:4" x14ac:dyDescent="0.25">
      <c r="A1142">
        <v>5948</v>
      </c>
      <c r="C1142" s="1">
        <v>2</v>
      </c>
    </row>
    <row r="1143" spans="1:4" x14ac:dyDescent="0.25">
      <c r="A1143">
        <v>5949</v>
      </c>
      <c r="C1143" s="1">
        <v>2</v>
      </c>
    </row>
    <row r="1144" spans="1:4" x14ac:dyDescent="0.25">
      <c r="A1144">
        <v>5950</v>
      </c>
      <c r="C1144" s="1">
        <v>2</v>
      </c>
    </row>
    <row r="1145" spans="1:4" x14ac:dyDescent="0.25">
      <c r="A1145">
        <v>5951</v>
      </c>
      <c r="C1145" s="1">
        <v>2</v>
      </c>
    </row>
    <row r="1146" spans="1:4" x14ac:dyDescent="0.25">
      <c r="A1146">
        <v>5952</v>
      </c>
      <c r="C1146" s="1">
        <v>2</v>
      </c>
    </row>
    <row r="1147" spans="1:4" x14ac:dyDescent="0.25">
      <c r="A1147">
        <v>5953</v>
      </c>
      <c r="C1147" s="1">
        <v>2</v>
      </c>
      <c r="D1147" s="2">
        <v>3</v>
      </c>
    </row>
    <row r="1148" spans="1:4" x14ac:dyDescent="0.25">
      <c r="A1148">
        <v>5954</v>
      </c>
      <c r="C1148" s="1">
        <v>2</v>
      </c>
      <c r="D1148" s="2">
        <v>3</v>
      </c>
    </row>
    <row r="1149" spans="1:4" x14ac:dyDescent="0.25">
      <c r="A1149">
        <v>5955</v>
      </c>
      <c r="C1149" s="1">
        <v>2</v>
      </c>
      <c r="D1149" s="2">
        <v>3</v>
      </c>
    </row>
    <row r="1150" spans="1:4" x14ac:dyDescent="0.25">
      <c r="A1150">
        <v>5956</v>
      </c>
      <c r="C1150" s="1">
        <v>2</v>
      </c>
      <c r="D1150" s="2">
        <v>3</v>
      </c>
    </row>
    <row r="1151" spans="1:4" x14ac:dyDescent="0.25">
      <c r="A1151">
        <v>5957</v>
      </c>
      <c r="C1151" s="1">
        <v>2</v>
      </c>
      <c r="D1151" s="2">
        <v>3</v>
      </c>
    </row>
    <row r="1152" spans="1:4" x14ac:dyDescent="0.25">
      <c r="A1152">
        <v>5958</v>
      </c>
      <c r="C1152" s="1">
        <v>2</v>
      </c>
      <c r="D1152" s="2">
        <v>3</v>
      </c>
    </row>
    <row r="1153" spans="1:5" x14ac:dyDescent="0.25">
      <c r="A1153">
        <v>5959</v>
      </c>
      <c r="C1153" s="1">
        <v>2</v>
      </c>
      <c r="D1153" s="2">
        <v>3</v>
      </c>
    </row>
    <row r="1154" spans="1:5" x14ac:dyDescent="0.25">
      <c r="A1154">
        <v>5960</v>
      </c>
      <c r="C1154" s="1">
        <v>2</v>
      </c>
      <c r="D1154" s="2">
        <v>3</v>
      </c>
    </row>
    <row r="1155" spans="1:5" x14ac:dyDescent="0.25">
      <c r="A1155">
        <v>5961</v>
      </c>
      <c r="C1155" s="1">
        <v>2</v>
      </c>
      <c r="D1155" s="2">
        <v>3</v>
      </c>
    </row>
    <row r="1156" spans="1:5" x14ac:dyDescent="0.25">
      <c r="A1156">
        <v>5962</v>
      </c>
      <c r="C1156" s="1">
        <v>2</v>
      </c>
      <c r="D1156" s="2">
        <v>3</v>
      </c>
    </row>
    <row r="1157" spans="1:5" x14ac:dyDescent="0.25">
      <c r="A1157">
        <v>5963</v>
      </c>
      <c r="C1157" s="1">
        <v>2</v>
      </c>
      <c r="D1157" s="2">
        <v>3</v>
      </c>
    </row>
    <row r="1158" spans="1:5" x14ac:dyDescent="0.25">
      <c r="A1158">
        <v>5964</v>
      </c>
      <c r="C1158" s="1">
        <v>2</v>
      </c>
      <c r="D1158" s="2">
        <v>3</v>
      </c>
    </row>
    <row r="1159" spans="1:5" x14ac:dyDescent="0.25">
      <c r="A1159">
        <v>5965</v>
      </c>
      <c r="C1159" s="1">
        <v>2</v>
      </c>
      <c r="D1159" s="2">
        <v>3</v>
      </c>
    </row>
    <row r="1160" spans="1:5" x14ac:dyDescent="0.25">
      <c r="A1160">
        <v>5966</v>
      </c>
      <c r="C1160" s="1">
        <v>2</v>
      </c>
      <c r="D1160" s="2">
        <v>3</v>
      </c>
    </row>
    <row r="1161" spans="1:5" x14ac:dyDescent="0.25">
      <c r="A1161">
        <v>5967</v>
      </c>
      <c r="C1161" s="1">
        <v>2</v>
      </c>
      <c r="D1161" s="2">
        <v>3</v>
      </c>
    </row>
    <row r="1162" spans="1:5" x14ac:dyDescent="0.25">
      <c r="A1162">
        <v>5968</v>
      </c>
      <c r="C1162" s="1">
        <v>2</v>
      </c>
      <c r="D1162" s="2">
        <v>3</v>
      </c>
      <c r="E1162" s="4">
        <v>4</v>
      </c>
    </row>
    <row r="1163" spans="1:5" x14ac:dyDescent="0.25">
      <c r="A1163">
        <v>5969</v>
      </c>
      <c r="C1163" s="1">
        <v>2</v>
      </c>
      <c r="D1163" s="2">
        <v>3</v>
      </c>
      <c r="E1163" s="4">
        <v>4</v>
      </c>
    </row>
    <row r="1164" spans="1:5" x14ac:dyDescent="0.25">
      <c r="A1164">
        <v>5970</v>
      </c>
      <c r="C1164" s="1">
        <v>2</v>
      </c>
      <c r="D1164" s="2">
        <v>3</v>
      </c>
      <c r="E1164" s="4">
        <v>4</v>
      </c>
    </row>
    <row r="1165" spans="1:5" x14ac:dyDescent="0.25">
      <c r="A1165">
        <v>5971</v>
      </c>
      <c r="D1165" s="2">
        <v>3</v>
      </c>
      <c r="E1165" s="4">
        <v>4</v>
      </c>
    </row>
    <row r="1166" spans="1:5" x14ac:dyDescent="0.25">
      <c r="A1166">
        <v>5972</v>
      </c>
      <c r="D1166" s="2">
        <v>3</v>
      </c>
      <c r="E1166" s="4">
        <v>4</v>
      </c>
    </row>
    <row r="1167" spans="1:5" x14ac:dyDescent="0.25">
      <c r="A1167">
        <v>5973</v>
      </c>
      <c r="D1167" s="2">
        <v>3</v>
      </c>
      <c r="E1167" s="4">
        <v>4</v>
      </c>
    </row>
    <row r="1168" spans="1:5" x14ac:dyDescent="0.25">
      <c r="A1168">
        <v>5974</v>
      </c>
      <c r="D1168" s="2">
        <v>3</v>
      </c>
      <c r="E1168" s="4">
        <v>4</v>
      </c>
    </row>
    <row r="1169" spans="1:5" x14ac:dyDescent="0.25">
      <c r="A1169">
        <v>5975</v>
      </c>
      <c r="D1169" s="2">
        <v>3</v>
      </c>
      <c r="E1169" s="4">
        <v>4</v>
      </c>
    </row>
    <row r="1170" spans="1:5" x14ac:dyDescent="0.25">
      <c r="A1170">
        <v>5976</v>
      </c>
      <c r="B1170" s="3">
        <v>1</v>
      </c>
      <c r="D1170" s="2">
        <v>3</v>
      </c>
      <c r="E1170" s="4">
        <v>4</v>
      </c>
    </row>
    <row r="1171" spans="1:5" x14ac:dyDescent="0.25">
      <c r="A1171">
        <v>5977</v>
      </c>
      <c r="B1171" s="3">
        <v>1</v>
      </c>
      <c r="D1171" s="2">
        <v>3</v>
      </c>
      <c r="E1171" s="4">
        <v>4</v>
      </c>
    </row>
    <row r="1172" spans="1:5" x14ac:dyDescent="0.25">
      <c r="A1172">
        <v>5978</v>
      </c>
      <c r="B1172" s="3">
        <v>1</v>
      </c>
      <c r="E1172" s="4">
        <v>4</v>
      </c>
    </row>
    <row r="1173" spans="1:5" x14ac:dyDescent="0.25">
      <c r="A1173">
        <v>5979</v>
      </c>
      <c r="B1173" s="3">
        <v>1</v>
      </c>
      <c r="E1173" s="4">
        <v>4</v>
      </c>
    </row>
    <row r="1174" spans="1:5" x14ac:dyDescent="0.25">
      <c r="A1174">
        <v>5980</v>
      </c>
      <c r="B1174" s="3">
        <v>1</v>
      </c>
      <c r="E1174" s="4">
        <v>4</v>
      </c>
    </row>
    <row r="1175" spans="1:5" x14ac:dyDescent="0.25">
      <c r="A1175">
        <v>5981</v>
      </c>
      <c r="B1175" s="3">
        <v>1</v>
      </c>
      <c r="E1175" s="4">
        <v>4</v>
      </c>
    </row>
    <row r="1176" spans="1:5" x14ac:dyDescent="0.25">
      <c r="A1176">
        <v>5982</v>
      </c>
      <c r="B1176" s="3">
        <v>1</v>
      </c>
      <c r="E1176" s="4">
        <v>4</v>
      </c>
    </row>
    <row r="1177" spans="1:5" x14ac:dyDescent="0.25">
      <c r="A1177">
        <v>5983</v>
      </c>
      <c r="B1177" s="3">
        <v>1</v>
      </c>
      <c r="E1177" s="4">
        <v>4</v>
      </c>
    </row>
    <row r="1178" spans="1:5" x14ac:dyDescent="0.25">
      <c r="A1178">
        <v>5984</v>
      </c>
      <c r="B1178" s="3">
        <v>1</v>
      </c>
      <c r="E1178" s="4">
        <v>4</v>
      </c>
    </row>
    <row r="1179" spans="1:5" x14ac:dyDescent="0.25">
      <c r="A1179">
        <v>5985</v>
      </c>
      <c r="B1179" s="3">
        <v>1</v>
      </c>
      <c r="E1179" s="4">
        <v>4</v>
      </c>
    </row>
    <row r="1180" spans="1:5" x14ac:dyDescent="0.25">
      <c r="A1180">
        <v>5986</v>
      </c>
      <c r="B1180" s="3">
        <v>1</v>
      </c>
      <c r="E1180" s="4">
        <v>4</v>
      </c>
    </row>
    <row r="1181" spans="1:5" x14ac:dyDescent="0.25">
      <c r="A1181">
        <v>5987</v>
      </c>
      <c r="B1181" s="3">
        <v>1</v>
      </c>
      <c r="E1181" s="4">
        <v>4</v>
      </c>
    </row>
    <row r="1182" spans="1:5" x14ac:dyDescent="0.25">
      <c r="A1182">
        <v>5988</v>
      </c>
      <c r="B1182" s="3">
        <v>1</v>
      </c>
      <c r="E1182" s="4">
        <v>4</v>
      </c>
    </row>
    <row r="1183" spans="1:5" x14ac:dyDescent="0.25">
      <c r="A1183">
        <v>5989</v>
      </c>
      <c r="B1183" s="3">
        <v>1</v>
      </c>
    </row>
    <row r="1184" spans="1:5" x14ac:dyDescent="0.25">
      <c r="A1184">
        <v>5990</v>
      </c>
      <c r="B1184" s="3">
        <v>1</v>
      </c>
    </row>
    <row r="1185" spans="1:5" x14ac:dyDescent="0.25">
      <c r="A1185">
        <v>5991</v>
      </c>
      <c r="B1185" s="3">
        <v>1</v>
      </c>
    </row>
    <row r="1186" spans="1:5" x14ac:dyDescent="0.25">
      <c r="A1186">
        <v>5992</v>
      </c>
      <c r="B1186" s="3">
        <v>1</v>
      </c>
    </row>
    <row r="1187" spans="1:5" x14ac:dyDescent="0.25">
      <c r="A1187">
        <v>5993</v>
      </c>
      <c r="B1187" s="3">
        <v>1</v>
      </c>
    </row>
    <row r="1188" spans="1:5" x14ac:dyDescent="0.25">
      <c r="A1188">
        <v>5994</v>
      </c>
    </row>
    <row r="1189" spans="1:5" x14ac:dyDescent="0.25">
      <c r="A1189">
        <v>5995</v>
      </c>
    </row>
    <row r="1190" spans="1:5" x14ac:dyDescent="0.25">
      <c r="A1190">
        <v>5996</v>
      </c>
      <c r="C1190" s="1">
        <v>2</v>
      </c>
    </row>
    <row r="1191" spans="1:5" x14ac:dyDescent="0.25">
      <c r="A1191">
        <v>5997</v>
      </c>
      <c r="C1191" s="1">
        <v>2</v>
      </c>
    </row>
    <row r="1192" spans="1:5" x14ac:dyDescent="0.25">
      <c r="A1192">
        <v>5998</v>
      </c>
      <c r="C1192" s="1">
        <v>2</v>
      </c>
    </row>
    <row r="1193" spans="1:5" x14ac:dyDescent="0.25">
      <c r="A1193">
        <v>5999</v>
      </c>
      <c r="C1193" s="1">
        <v>2</v>
      </c>
    </row>
    <row r="1194" spans="1:5" x14ac:dyDescent="0.25">
      <c r="A1194">
        <v>6000</v>
      </c>
      <c r="C1194" s="1">
        <v>2</v>
      </c>
    </row>
    <row r="1195" spans="1:5" x14ac:dyDescent="0.25">
      <c r="A1195">
        <v>6001</v>
      </c>
      <c r="C1195" s="1">
        <v>2</v>
      </c>
      <c r="D1195" s="2">
        <v>3</v>
      </c>
    </row>
    <row r="1196" spans="1:5" x14ac:dyDescent="0.25">
      <c r="A1196">
        <v>6002</v>
      </c>
      <c r="C1196" s="1">
        <v>2</v>
      </c>
      <c r="D1196" s="2">
        <v>3</v>
      </c>
    </row>
    <row r="1197" spans="1:5" x14ac:dyDescent="0.25">
      <c r="A1197">
        <v>6003</v>
      </c>
      <c r="C1197" s="1">
        <v>2</v>
      </c>
      <c r="D1197" s="2">
        <v>3</v>
      </c>
    </row>
    <row r="1198" spans="1:5" x14ac:dyDescent="0.25">
      <c r="A1198">
        <v>6004</v>
      </c>
      <c r="C1198" s="1">
        <v>2</v>
      </c>
      <c r="D1198" s="2">
        <v>3</v>
      </c>
    </row>
    <row r="1199" spans="1:5" x14ac:dyDescent="0.25">
      <c r="A1199">
        <v>6005</v>
      </c>
      <c r="C1199" s="1">
        <v>2</v>
      </c>
      <c r="D1199" s="2">
        <v>3</v>
      </c>
    </row>
    <row r="1200" spans="1:5" x14ac:dyDescent="0.25">
      <c r="A1200">
        <v>6006</v>
      </c>
      <c r="C1200" s="1">
        <v>2</v>
      </c>
      <c r="D1200" s="2">
        <v>3</v>
      </c>
      <c r="E1200" s="4">
        <v>4</v>
      </c>
    </row>
    <row r="1201" spans="1:5" x14ac:dyDescent="0.25">
      <c r="A1201">
        <v>6007</v>
      </c>
      <c r="C1201" s="1">
        <v>2</v>
      </c>
      <c r="D1201" s="2">
        <v>3</v>
      </c>
      <c r="E1201" s="4">
        <v>4</v>
      </c>
    </row>
    <row r="1202" spans="1:5" x14ac:dyDescent="0.25">
      <c r="A1202">
        <v>6008</v>
      </c>
      <c r="D1202" s="2">
        <v>3</v>
      </c>
      <c r="E1202" s="4">
        <v>4</v>
      </c>
    </row>
    <row r="1203" spans="1:5" x14ac:dyDescent="0.25">
      <c r="A1203">
        <v>6009</v>
      </c>
      <c r="D1203" s="2">
        <v>3</v>
      </c>
      <c r="E1203" s="4">
        <v>4</v>
      </c>
    </row>
    <row r="1204" spans="1:5" x14ac:dyDescent="0.25">
      <c r="A1204">
        <v>6010</v>
      </c>
      <c r="D1204" s="2">
        <v>3</v>
      </c>
      <c r="E1204" s="4">
        <v>4</v>
      </c>
    </row>
    <row r="1205" spans="1:5" x14ac:dyDescent="0.25">
      <c r="A1205">
        <v>6011</v>
      </c>
      <c r="D1205" s="2">
        <v>3</v>
      </c>
      <c r="E1205" s="4">
        <v>4</v>
      </c>
    </row>
    <row r="1206" spans="1:5" x14ac:dyDescent="0.25">
      <c r="A1206">
        <v>6012</v>
      </c>
      <c r="D1206" s="2">
        <v>3</v>
      </c>
      <c r="E1206" s="4">
        <v>4</v>
      </c>
    </row>
    <row r="1207" spans="1:5" x14ac:dyDescent="0.25">
      <c r="A1207">
        <v>6013</v>
      </c>
      <c r="D1207" s="2">
        <v>3</v>
      </c>
      <c r="E1207" s="4">
        <v>4</v>
      </c>
    </row>
    <row r="1208" spans="1:5" x14ac:dyDescent="0.25">
      <c r="A1208">
        <v>6014</v>
      </c>
      <c r="E1208" s="4">
        <v>4</v>
      </c>
    </row>
    <row r="1209" spans="1:5" x14ac:dyDescent="0.25">
      <c r="A1209">
        <v>6015</v>
      </c>
      <c r="E1209" s="4">
        <v>4</v>
      </c>
    </row>
    <row r="1210" spans="1:5" x14ac:dyDescent="0.25">
      <c r="A1210">
        <v>6016</v>
      </c>
      <c r="E1210" s="4">
        <v>4</v>
      </c>
    </row>
    <row r="1211" spans="1:5" x14ac:dyDescent="0.25">
      <c r="A1211">
        <v>6017</v>
      </c>
      <c r="E1211" s="4">
        <v>4</v>
      </c>
    </row>
    <row r="1212" spans="1:5" x14ac:dyDescent="0.25">
      <c r="A1212">
        <v>6018</v>
      </c>
      <c r="E1212" s="4">
        <v>4</v>
      </c>
    </row>
    <row r="1213" spans="1:5" x14ac:dyDescent="0.25">
      <c r="A1213">
        <v>6019</v>
      </c>
    </row>
    <row r="1214" spans="1:5" x14ac:dyDescent="0.25">
      <c r="A1214">
        <v>6020</v>
      </c>
    </row>
    <row r="1215" spans="1:5" x14ac:dyDescent="0.25">
      <c r="A1215">
        <v>6021</v>
      </c>
    </row>
    <row r="1216" spans="1:5" x14ac:dyDescent="0.25">
      <c r="A1216">
        <v>6022</v>
      </c>
    </row>
    <row r="1217" spans="1:3" x14ac:dyDescent="0.25">
      <c r="A1217">
        <v>6023</v>
      </c>
      <c r="B1217" s="3">
        <v>1</v>
      </c>
    </row>
    <row r="1218" spans="1:3" x14ac:dyDescent="0.25">
      <c r="A1218">
        <v>6024</v>
      </c>
      <c r="B1218" s="3">
        <v>1</v>
      </c>
    </row>
    <row r="1219" spans="1:3" x14ac:dyDescent="0.25">
      <c r="A1219">
        <v>6025</v>
      </c>
      <c r="B1219" s="3">
        <v>1</v>
      </c>
    </row>
    <row r="1220" spans="1:3" x14ac:dyDescent="0.25">
      <c r="A1220">
        <v>6026</v>
      </c>
      <c r="B1220" s="3">
        <v>1</v>
      </c>
    </row>
    <row r="1221" spans="1:3" x14ac:dyDescent="0.25">
      <c r="A1221">
        <v>6027</v>
      </c>
      <c r="B1221" s="3">
        <v>1</v>
      </c>
      <c r="C1221" s="1">
        <v>2</v>
      </c>
    </row>
    <row r="1222" spans="1:3" x14ac:dyDescent="0.25">
      <c r="A1222">
        <v>6028</v>
      </c>
      <c r="B1222" s="3">
        <v>1</v>
      </c>
      <c r="C1222" s="1">
        <v>2</v>
      </c>
    </row>
    <row r="1223" spans="1:3" x14ac:dyDescent="0.25">
      <c r="A1223">
        <v>6029</v>
      </c>
      <c r="B1223" s="3">
        <v>1</v>
      </c>
      <c r="C1223" s="1">
        <v>2</v>
      </c>
    </row>
    <row r="1224" spans="1:3" x14ac:dyDescent="0.25">
      <c r="A1224">
        <v>6030</v>
      </c>
      <c r="B1224" s="3">
        <v>1</v>
      </c>
      <c r="C1224" s="1">
        <v>2</v>
      </c>
    </row>
    <row r="1225" spans="1:3" x14ac:dyDescent="0.25">
      <c r="A1225">
        <v>6031</v>
      </c>
      <c r="B1225" s="3">
        <v>1</v>
      </c>
      <c r="C1225" s="1">
        <v>2</v>
      </c>
    </row>
    <row r="1226" spans="1:3" x14ac:dyDescent="0.25">
      <c r="A1226">
        <v>6032</v>
      </c>
      <c r="B1226" s="3">
        <v>1</v>
      </c>
      <c r="C1226" s="1">
        <v>2</v>
      </c>
    </row>
    <row r="1227" spans="1:3" x14ac:dyDescent="0.25">
      <c r="A1227">
        <v>6033</v>
      </c>
      <c r="B1227" s="3">
        <v>1</v>
      </c>
      <c r="C1227" s="1">
        <v>2</v>
      </c>
    </row>
    <row r="1228" spans="1:3" x14ac:dyDescent="0.25">
      <c r="A1228">
        <v>6034</v>
      </c>
      <c r="B1228" s="3">
        <v>1</v>
      </c>
      <c r="C1228" s="1">
        <v>2</v>
      </c>
    </row>
    <row r="1229" spans="1:3" x14ac:dyDescent="0.25">
      <c r="A1229">
        <v>6035</v>
      </c>
      <c r="B1229" s="3">
        <v>1</v>
      </c>
      <c r="C1229" s="1">
        <v>2</v>
      </c>
    </row>
    <row r="1230" spans="1:3" x14ac:dyDescent="0.25">
      <c r="A1230">
        <v>6036</v>
      </c>
      <c r="C1230" s="1">
        <v>2</v>
      </c>
    </row>
    <row r="1231" spans="1:3" x14ac:dyDescent="0.25">
      <c r="A1231">
        <v>6037</v>
      </c>
      <c r="C1231" s="1">
        <v>2</v>
      </c>
    </row>
    <row r="1232" spans="1:3" x14ac:dyDescent="0.25">
      <c r="A1232">
        <v>6038</v>
      </c>
      <c r="C1232" s="1">
        <v>2</v>
      </c>
    </row>
    <row r="1233" spans="1:5" x14ac:dyDescent="0.25">
      <c r="A1233">
        <v>6039</v>
      </c>
      <c r="C1233" s="1">
        <v>2</v>
      </c>
    </row>
    <row r="1234" spans="1:5" x14ac:dyDescent="0.25">
      <c r="A1234">
        <v>6040</v>
      </c>
      <c r="E1234" s="4">
        <v>4</v>
      </c>
    </row>
    <row r="1235" spans="1:5" x14ac:dyDescent="0.25">
      <c r="A1235">
        <v>6041</v>
      </c>
      <c r="E1235" s="4">
        <v>4</v>
      </c>
    </row>
    <row r="1236" spans="1:5" x14ac:dyDescent="0.25">
      <c r="A1236">
        <v>6042</v>
      </c>
      <c r="E1236" s="4">
        <v>4</v>
      </c>
    </row>
    <row r="1237" spans="1:5" x14ac:dyDescent="0.25">
      <c r="A1237">
        <v>6043</v>
      </c>
      <c r="D1237" s="2">
        <v>3</v>
      </c>
      <c r="E1237" s="4">
        <v>4</v>
      </c>
    </row>
    <row r="1238" spans="1:5" x14ac:dyDescent="0.25">
      <c r="A1238">
        <v>6044</v>
      </c>
      <c r="D1238" s="2">
        <v>3</v>
      </c>
      <c r="E1238" s="4">
        <v>4</v>
      </c>
    </row>
    <row r="1239" spans="1:5" x14ac:dyDescent="0.25">
      <c r="A1239">
        <v>6045</v>
      </c>
      <c r="D1239" s="2">
        <v>3</v>
      </c>
      <c r="E1239" s="4">
        <v>4</v>
      </c>
    </row>
    <row r="1240" spans="1:5" x14ac:dyDescent="0.25">
      <c r="A1240">
        <v>6046</v>
      </c>
      <c r="D1240" s="2">
        <v>3</v>
      </c>
      <c r="E1240" s="4">
        <v>4</v>
      </c>
    </row>
    <row r="1241" spans="1:5" x14ac:dyDescent="0.25">
      <c r="A1241">
        <v>6047</v>
      </c>
      <c r="D1241" s="2">
        <v>3</v>
      </c>
      <c r="E1241" s="4">
        <v>4</v>
      </c>
    </row>
    <row r="1242" spans="1:5" x14ac:dyDescent="0.25">
      <c r="A1242">
        <v>6048</v>
      </c>
      <c r="D1242" s="2">
        <v>3</v>
      </c>
      <c r="E1242" s="4">
        <v>4</v>
      </c>
    </row>
    <row r="1243" spans="1:5" x14ac:dyDescent="0.25">
      <c r="A1243">
        <v>6049</v>
      </c>
      <c r="D1243" s="2">
        <v>3</v>
      </c>
      <c r="E1243" s="4">
        <v>4</v>
      </c>
    </row>
    <row r="1244" spans="1:5" x14ac:dyDescent="0.25">
      <c r="A1244">
        <v>6050</v>
      </c>
      <c r="D1244" s="2">
        <v>3</v>
      </c>
      <c r="E1244" s="4">
        <v>4</v>
      </c>
    </row>
    <row r="1245" spans="1:5" x14ac:dyDescent="0.25">
      <c r="A1245">
        <v>6051</v>
      </c>
      <c r="D1245" s="2">
        <v>3</v>
      </c>
      <c r="E1245" s="4">
        <v>4</v>
      </c>
    </row>
    <row r="1246" spans="1:5" x14ac:dyDescent="0.25">
      <c r="A1246">
        <v>6052</v>
      </c>
      <c r="D1246" s="2">
        <v>3</v>
      </c>
      <c r="E1246" s="4">
        <v>4</v>
      </c>
    </row>
    <row r="1247" spans="1:5" x14ac:dyDescent="0.25">
      <c r="A1247">
        <v>6053</v>
      </c>
      <c r="D1247" s="2">
        <v>3</v>
      </c>
      <c r="E1247" s="4">
        <v>4</v>
      </c>
    </row>
    <row r="1248" spans="1:5" x14ac:dyDescent="0.25">
      <c r="A1248">
        <v>6054</v>
      </c>
      <c r="D1248" s="2">
        <v>3</v>
      </c>
      <c r="E1248" s="4">
        <v>4</v>
      </c>
    </row>
    <row r="1249" spans="1:4" x14ac:dyDescent="0.25">
      <c r="A1249">
        <v>6055</v>
      </c>
      <c r="B1249" s="3">
        <v>1</v>
      </c>
      <c r="D1249" s="2">
        <v>3</v>
      </c>
    </row>
    <row r="1250" spans="1:4" x14ac:dyDescent="0.25">
      <c r="A1250">
        <v>6056</v>
      </c>
      <c r="B1250" s="3">
        <v>1</v>
      </c>
    </row>
    <row r="1251" spans="1:4" x14ac:dyDescent="0.25">
      <c r="A1251">
        <v>6057</v>
      </c>
      <c r="B1251" s="3">
        <v>1</v>
      </c>
    </row>
    <row r="1252" spans="1:4" x14ac:dyDescent="0.25">
      <c r="A1252">
        <v>6058</v>
      </c>
      <c r="B1252" s="3">
        <v>1</v>
      </c>
    </row>
    <row r="1253" spans="1:4" x14ac:dyDescent="0.25">
      <c r="A1253">
        <v>6059</v>
      </c>
      <c r="B1253" s="3">
        <v>1</v>
      </c>
    </row>
    <row r="1254" spans="1:4" x14ac:dyDescent="0.25">
      <c r="A1254">
        <v>6060</v>
      </c>
      <c r="B1254" s="3">
        <v>1</v>
      </c>
    </row>
    <row r="1255" spans="1:4" x14ac:dyDescent="0.25">
      <c r="A1255">
        <v>6061</v>
      </c>
      <c r="B1255" s="3">
        <v>1</v>
      </c>
    </row>
    <row r="1256" spans="1:4" x14ac:dyDescent="0.25">
      <c r="A1256">
        <v>6062</v>
      </c>
      <c r="B1256" s="3">
        <v>1</v>
      </c>
    </row>
    <row r="1257" spans="1:4" x14ac:dyDescent="0.25">
      <c r="A1257">
        <v>6063</v>
      </c>
      <c r="B1257" s="3">
        <v>1</v>
      </c>
    </row>
    <row r="1258" spans="1:4" x14ac:dyDescent="0.25">
      <c r="A1258">
        <v>6064</v>
      </c>
      <c r="B1258" s="3">
        <v>1</v>
      </c>
    </row>
    <row r="1259" spans="1:4" x14ac:dyDescent="0.25">
      <c r="A1259">
        <v>6065</v>
      </c>
      <c r="B1259" s="3">
        <v>1</v>
      </c>
      <c r="C1259" s="1">
        <v>2</v>
      </c>
    </row>
    <row r="1260" spans="1:4" x14ac:dyDescent="0.25">
      <c r="A1260">
        <v>6066</v>
      </c>
      <c r="B1260" s="3">
        <v>1</v>
      </c>
      <c r="C1260" s="1">
        <v>2</v>
      </c>
    </row>
    <row r="1261" spans="1:4" x14ac:dyDescent="0.25">
      <c r="A1261">
        <v>6067</v>
      </c>
      <c r="B1261" s="3">
        <v>1</v>
      </c>
      <c r="C1261" s="1">
        <v>2</v>
      </c>
    </row>
    <row r="1262" spans="1:4" x14ac:dyDescent="0.25">
      <c r="A1262">
        <v>6068</v>
      </c>
      <c r="B1262" s="3">
        <v>1</v>
      </c>
      <c r="C1262" s="1">
        <v>2</v>
      </c>
    </row>
    <row r="1263" spans="1:4" x14ac:dyDescent="0.25">
      <c r="A1263">
        <v>6069</v>
      </c>
      <c r="C1263" s="1">
        <v>2</v>
      </c>
    </row>
    <row r="1264" spans="1:4" x14ac:dyDescent="0.25">
      <c r="A1264">
        <v>6070</v>
      </c>
      <c r="C1264" s="1">
        <v>2</v>
      </c>
    </row>
    <row r="1265" spans="1:5" x14ac:dyDescent="0.25">
      <c r="A1265">
        <v>6071</v>
      </c>
      <c r="C1265" s="1">
        <v>2</v>
      </c>
    </row>
    <row r="1266" spans="1:5" x14ac:dyDescent="0.25">
      <c r="A1266">
        <v>6072</v>
      </c>
      <c r="C1266" s="1">
        <v>2</v>
      </c>
    </row>
    <row r="1267" spans="1:5" x14ac:dyDescent="0.25">
      <c r="A1267">
        <v>6073</v>
      </c>
      <c r="C1267" s="1">
        <v>2</v>
      </c>
    </row>
    <row r="1268" spans="1:5" x14ac:dyDescent="0.25">
      <c r="A1268">
        <v>6074</v>
      </c>
      <c r="C1268" s="1">
        <v>2</v>
      </c>
    </row>
    <row r="1269" spans="1:5" x14ac:dyDescent="0.25">
      <c r="A1269">
        <v>6075</v>
      </c>
      <c r="C1269" s="1">
        <v>2</v>
      </c>
    </row>
    <row r="1270" spans="1:5" x14ac:dyDescent="0.25">
      <c r="A1270">
        <v>6076</v>
      </c>
      <c r="C1270" s="1">
        <v>2</v>
      </c>
    </row>
    <row r="1271" spans="1:5" x14ac:dyDescent="0.25">
      <c r="A1271">
        <v>6077</v>
      </c>
      <c r="D1271" s="2">
        <v>3</v>
      </c>
      <c r="E1271" s="4">
        <v>4</v>
      </c>
    </row>
    <row r="1272" spans="1:5" x14ac:dyDescent="0.25">
      <c r="A1272">
        <v>6078</v>
      </c>
      <c r="D1272" s="2">
        <v>3</v>
      </c>
      <c r="E1272" s="4">
        <v>4</v>
      </c>
    </row>
    <row r="1273" spans="1:5" x14ac:dyDescent="0.25">
      <c r="A1273">
        <v>6079</v>
      </c>
      <c r="D1273" s="2">
        <v>3</v>
      </c>
      <c r="E1273" s="4">
        <v>4</v>
      </c>
    </row>
    <row r="1274" spans="1:5" x14ac:dyDescent="0.25">
      <c r="A1274">
        <v>6080</v>
      </c>
      <c r="D1274" s="2">
        <v>3</v>
      </c>
      <c r="E1274" s="4">
        <v>4</v>
      </c>
    </row>
    <row r="1275" spans="1:5" x14ac:dyDescent="0.25">
      <c r="A1275">
        <v>6081</v>
      </c>
      <c r="D1275" s="2">
        <v>3</v>
      </c>
      <c r="E1275" s="4">
        <v>4</v>
      </c>
    </row>
    <row r="1276" spans="1:5" x14ac:dyDescent="0.25">
      <c r="A1276">
        <v>6082</v>
      </c>
      <c r="D1276" s="2">
        <v>3</v>
      </c>
      <c r="E1276" s="4">
        <v>4</v>
      </c>
    </row>
    <row r="1277" spans="1:5" x14ac:dyDescent="0.25">
      <c r="A1277">
        <v>6083</v>
      </c>
      <c r="D1277" s="2">
        <v>3</v>
      </c>
      <c r="E1277" s="4">
        <v>4</v>
      </c>
    </row>
    <row r="1278" spans="1:5" x14ac:dyDescent="0.25">
      <c r="A1278">
        <v>6084</v>
      </c>
      <c r="D1278" s="2">
        <v>3</v>
      </c>
      <c r="E1278" s="4">
        <v>4</v>
      </c>
    </row>
    <row r="1279" spans="1:5" x14ac:dyDescent="0.25">
      <c r="A1279">
        <v>6085</v>
      </c>
      <c r="D1279" s="2">
        <v>3</v>
      </c>
      <c r="E1279" s="4">
        <v>4</v>
      </c>
    </row>
    <row r="1280" spans="1:5" x14ac:dyDescent="0.25">
      <c r="A1280">
        <v>6086</v>
      </c>
      <c r="D1280" s="2">
        <v>3</v>
      </c>
      <c r="E1280" s="4">
        <v>4</v>
      </c>
    </row>
    <row r="1281" spans="1:5" x14ac:dyDescent="0.25">
      <c r="A1281">
        <v>6087</v>
      </c>
      <c r="D1281" s="2">
        <v>3</v>
      </c>
      <c r="E1281" s="4">
        <v>4</v>
      </c>
    </row>
    <row r="1282" spans="1:5" x14ac:dyDescent="0.25">
      <c r="A1282">
        <v>6088</v>
      </c>
      <c r="D1282" s="2">
        <v>3</v>
      </c>
      <c r="E1282" s="4">
        <v>4</v>
      </c>
    </row>
    <row r="1283" spans="1:5" x14ac:dyDescent="0.25">
      <c r="A1283">
        <v>6089</v>
      </c>
      <c r="B1283" s="3">
        <v>1</v>
      </c>
      <c r="D1283" s="2">
        <v>3</v>
      </c>
      <c r="E1283" s="4">
        <v>4</v>
      </c>
    </row>
    <row r="1284" spans="1:5" x14ac:dyDescent="0.25">
      <c r="A1284">
        <v>6090</v>
      </c>
      <c r="B1284" s="3">
        <v>1</v>
      </c>
    </row>
    <row r="1285" spans="1:5" x14ac:dyDescent="0.25">
      <c r="A1285">
        <v>6091</v>
      </c>
      <c r="B1285" s="3">
        <v>1</v>
      </c>
    </row>
    <row r="1286" spans="1:5" x14ac:dyDescent="0.25">
      <c r="A1286">
        <v>6092</v>
      </c>
      <c r="B1286" s="3">
        <v>1</v>
      </c>
    </row>
    <row r="1287" spans="1:5" x14ac:dyDescent="0.25">
      <c r="A1287">
        <v>6093</v>
      </c>
      <c r="B1287" s="3">
        <v>1</v>
      </c>
    </row>
    <row r="1288" spans="1:5" x14ac:dyDescent="0.25">
      <c r="A1288">
        <v>6094</v>
      </c>
      <c r="B1288" s="3">
        <v>1</v>
      </c>
    </row>
    <row r="1289" spans="1:5" x14ac:dyDescent="0.25">
      <c r="A1289">
        <v>6095</v>
      </c>
      <c r="B1289" s="3">
        <v>1</v>
      </c>
    </row>
    <row r="1290" spans="1:5" x14ac:dyDescent="0.25">
      <c r="A1290">
        <v>6096</v>
      </c>
      <c r="B1290" s="3">
        <v>1</v>
      </c>
    </row>
    <row r="1291" spans="1:5" x14ac:dyDescent="0.25">
      <c r="A1291">
        <v>6097</v>
      </c>
      <c r="B1291" s="3">
        <v>1</v>
      </c>
    </row>
    <row r="1292" spans="1:5" x14ac:dyDescent="0.25">
      <c r="A1292">
        <v>6098</v>
      </c>
      <c r="B1292" s="3">
        <v>1</v>
      </c>
    </row>
    <row r="1293" spans="1:5" x14ac:dyDescent="0.25">
      <c r="A1293">
        <v>6099</v>
      </c>
      <c r="B1293" s="3">
        <v>1</v>
      </c>
      <c r="C1293" s="1">
        <v>2</v>
      </c>
    </row>
    <row r="1294" spans="1:5" x14ac:dyDescent="0.25">
      <c r="A1294">
        <v>6100</v>
      </c>
      <c r="B1294" s="3">
        <v>1</v>
      </c>
      <c r="C1294" s="1">
        <v>2</v>
      </c>
    </row>
    <row r="1295" spans="1:5" x14ac:dyDescent="0.25">
      <c r="A1295">
        <v>6101</v>
      </c>
      <c r="B1295" s="3">
        <v>1</v>
      </c>
      <c r="C1295" s="1">
        <v>2</v>
      </c>
    </row>
    <row r="1296" spans="1:5" x14ac:dyDescent="0.25">
      <c r="A1296">
        <v>6102</v>
      </c>
      <c r="C1296" s="1">
        <v>2</v>
      </c>
    </row>
    <row r="1297" spans="1:5" x14ac:dyDescent="0.25">
      <c r="A1297">
        <v>6103</v>
      </c>
      <c r="C1297" s="1">
        <v>2</v>
      </c>
    </row>
    <row r="1298" spans="1:5" x14ac:dyDescent="0.25">
      <c r="A1298">
        <v>6104</v>
      </c>
      <c r="C1298" s="1">
        <v>2</v>
      </c>
    </row>
    <row r="1299" spans="1:5" x14ac:dyDescent="0.25">
      <c r="A1299">
        <v>6105</v>
      </c>
      <c r="C1299" s="1">
        <v>2</v>
      </c>
    </row>
    <row r="1300" spans="1:5" x14ac:dyDescent="0.25">
      <c r="A1300">
        <v>6106</v>
      </c>
      <c r="C1300" s="1">
        <v>2</v>
      </c>
    </row>
    <row r="1301" spans="1:5" x14ac:dyDescent="0.25">
      <c r="A1301">
        <v>6107</v>
      </c>
      <c r="C1301" s="1">
        <v>2</v>
      </c>
    </row>
    <row r="1302" spans="1:5" x14ac:dyDescent="0.25">
      <c r="A1302">
        <v>6108</v>
      </c>
      <c r="C1302" s="1">
        <v>2</v>
      </c>
      <c r="D1302" s="2">
        <v>3</v>
      </c>
    </row>
    <row r="1303" spans="1:5" x14ac:dyDescent="0.25">
      <c r="A1303">
        <v>6109</v>
      </c>
      <c r="D1303" s="2">
        <v>3</v>
      </c>
      <c r="E1303" s="4">
        <v>4</v>
      </c>
    </row>
    <row r="1304" spans="1:5" x14ac:dyDescent="0.25">
      <c r="A1304">
        <v>6110</v>
      </c>
      <c r="D1304" s="2">
        <v>3</v>
      </c>
      <c r="E1304" s="4">
        <v>4</v>
      </c>
    </row>
    <row r="1305" spans="1:5" x14ac:dyDescent="0.25">
      <c r="A1305">
        <v>6111</v>
      </c>
      <c r="D1305" s="2">
        <v>3</v>
      </c>
      <c r="E1305" s="4">
        <v>4</v>
      </c>
    </row>
    <row r="1306" spans="1:5" x14ac:dyDescent="0.25">
      <c r="A1306">
        <v>6112</v>
      </c>
      <c r="D1306" s="2">
        <v>3</v>
      </c>
      <c r="E1306" s="4">
        <v>4</v>
      </c>
    </row>
    <row r="1307" spans="1:5" x14ac:dyDescent="0.25">
      <c r="A1307">
        <v>6113</v>
      </c>
      <c r="D1307" s="2">
        <v>3</v>
      </c>
      <c r="E1307" s="4">
        <v>4</v>
      </c>
    </row>
    <row r="1308" spans="1:5" x14ac:dyDescent="0.25">
      <c r="A1308">
        <v>6114</v>
      </c>
      <c r="D1308" s="2">
        <v>3</v>
      </c>
      <c r="E1308" s="4">
        <v>4</v>
      </c>
    </row>
    <row r="1309" spans="1:5" x14ac:dyDescent="0.25">
      <c r="A1309">
        <v>6115</v>
      </c>
      <c r="D1309" s="2">
        <v>3</v>
      </c>
      <c r="E1309" s="4">
        <v>4</v>
      </c>
    </row>
    <row r="1310" spans="1:5" x14ac:dyDescent="0.25">
      <c r="A1310">
        <v>6116</v>
      </c>
      <c r="E1310" s="4">
        <v>4</v>
      </c>
    </row>
    <row r="1311" spans="1:5" x14ac:dyDescent="0.25">
      <c r="A1311">
        <v>6117</v>
      </c>
      <c r="B1311" s="3">
        <v>1</v>
      </c>
    </row>
    <row r="1312" spans="1:5" x14ac:dyDescent="0.25">
      <c r="A1312">
        <v>6118</v>
      </c>
      <c r="B1312" s="3">
        <v>1</v>
      </c>
    </row>
    <row r="1313" spans="1:5" x14ac:dyDescent="0.25">
      <c r="A1313">
        <v>6119</v>
      </c>
      <c r="B1313" s="3">
        <v>1</v>
      </c>
    </row>
    <row r="1314" spans="1:5" x14ac:dyDescent="0.25">
      <c r="A1314">
        <v>6120</v>
      </c>
      <c r="B1314" s="3">
        <v>1</v>
      </c>
    </row>
    <row r="1315" spans="1:5" x14ac:dyDescent="0.25">
      <c r="A1315">
        <v>6121</v>
      </c>
      <c r="B1315" s="3">
        <v>1</v>
      </c>
    </row>
    <row r="1316" spans="1:5" x14ac:dyDescent="0.25">
      <c r="A1316">
        <v>6122</v>
      </c>
      <c r="B1316" s="3">
        <v>1</v>
      </c>
    </row>
    <row r="1317" spans="1:5" x14ac:dyDescent="0.25">
      <c r="A1317">
        <v>6123</v>
      </c>
      <c r="B1317" s="3">
        <v>1</v>
      </c>
    </row>
    <row r="1318" spans="1:5" x14ac:dyDescent="0.25">
      <c r="A1318">
        <v>6124</v>
      </c>
      <c r="B1318" s="3">
        <v>1</v>
      </c>
    </row>
    <row r="1319" spans="1:5" x14ac:dyDescent="0.25">
      <c r="A1319">
        <v>6125</v>
      </c>
      <c r="B1319" s="3">
        <v>1</v>
      </c>
      <c r="C1319" s="1">
        <v>2</v>
      </c>
    </row>
    <row r="1320" spans="1:5" x14ac:dyDescent="0.25">
      <c r="A1320">
        <v>6126</v>
      </c>
      <c r="B1320" s="3">
        <v>1</v>
      </c>
      <c r="C1320" s="1">
        <v>2</v>
      </c>
    </row>
    <row r="1321" spans="1:5" x14ac:dyDescent="0.25">
      <c r="A1321">
        <v>6127</v>
      </c>
      <c r="C1321" s="1">
        <v>2</v>
      </c>
    </row>
    <row r="1322" spans="1:5" x14ac:dyDescent="0.25">
      <c r="A1322">
        <v>6128</v>
      </c>
      <c r="C1322" s="1">
        <v>2</v>
      </c>
    </row>
    <row r="1323" spans="1:5" x14ac:dyDescent="0.25">
      <c r="A1323">
        <v>6129</v>
      </c>
      <c r="C1323" s="1">
        <v>2</v>
      </c>
    </row>
    <row r="1324" spans="1:5" x14ac:dyDescent="0.25">
      <c r="A1324">
        <v>6130</v>
      </c>
      <c r="C1324" s="1">
        <v>2</v>
      </c>
    </row>
    <row r="1325" spans="1:5" x14ac:dyDescent="0.25">
      <c r="A1325">
        <v>6131</v>
      </c>
      <c r="C1325" s="1">
        <v>2</v>
      </c>
    </row>
    <row r="1326" spans="1:5" x14ac:dyDescent="0.25">
      <c r="A1326">
        <v>6132</v>
      </c>
      <c r="C1326" s="1">
        <v>2</v>
      </c>
    </row>
    <row r="1327" spans="1:5" x14ac:dyDescent="0.25">
      <c r="A1327">
        <v>6133</v>
      </c>
      <c r="C1327" s="1">
        <v>2</v>
      </c>
      <c r="D1327" s="2">
        <v>3</v>
      </c>
      <c r="E1327" s="4">
        <v>4</v>
      </c>
    </row>
    <row r="1328" spans="1:5" x14ac:dyDescent="0.25">
      <c r="A1328">
        <v>6134</v>
      </c>
      <c r="D1328" s="2">
        <v>3</v>
      </c>
      <c r="E1328" s="4">
        <v>4</v>
      </c>
    </row>
    <row r="1329" spans="1:5" x14ac:dyDescent="0.25">
      <c r="A1329">
        <v>6135</v>
      </c>
      <c r="D1329" s="2">
        <v>3</v>
      </c>
      <c r="E1329" s="4">
        <v>4</v>
      </c>
    </row>
    <row r="1330" spans="1:5" x14ac:dyDescent="0.25">
      <c r="A1330">
        <v>6136</v>
      </c>
      <c r="D1330" s="2">
        <v>3</v>
      </c>
      <c r="E1330" s="4">
        <v>4</v>
      </c>
    </row>
    <row r="1331" spans="1:5" x14ac:dyDescent="0.25">
      <c r="A1331">
        <v>6137</v>
      </c>
      <c r="D1331" s="2">
        <v>3</v>
      </c>
      <c r="E1331" s="4">
        <v>4</v>
      </c>
    </row>
    <row r="1332" spans="1:5" x14ac:dyDescent="0.25">
      <c r="A1332">
        <v>6138</v>
      </c>
      <c r="D1332" s="2">
        <v>3</v>
      </c>
      <c r="E1332" s="4">
        <v>4</v>
      </c>
    </row>
    <row r="1333" spans="1:5" x14ac:dyDescent="0.25">
      <c r="A1333">
        <v>6139</v>
      </c>
      <c r="D1333" s="2">
        <v>3</v>
      </c>
      <c r="E1333" s="4">
        <v>4</v>
      </c>
    </row>
    <row r="1334" spans="1:5" x14ac:dyDescent="0.25">
      <c r="A1334">
        <v>6140</v>
      </c>
      <c r="D1334" s="2">
        <v>3</v>
      </c>
      <c r="E1334" s="4">
        <v>4</v>
      </c>
    </row>
    <row r="1335" spans="1:5" x14ac:dyDescent="0.25">
      <c r="A1335">
        <v>6141</v>
      </c>
      <c r="D1335" s="2">
        <v>3</v>
      </c>
      <c r="E1335" s="4">
        <v>4</v>
      </c>
    </row>
    <row r="1336" spans="1:5" x14ac:dyDescent="0.25">
      <c r="A1336">
        <v>6142</v>
      </c>
    </row>
    <row r="1337" spans="1:5" x14ac:dyDescent="0.25">
      <c r="A1337">
        <v>6143</v>
      </c>
      <c r="B1337" s="3">
        <v>1</v>
      </c>
    </row>
    <row r="1338" spans="1:5" x14ac:dyDescent="0.25">
      <c r="A1338">
        <v>6144</v>
      </c>
      <c r="B1338" s="3">
        <v>1</v>
      </c>
    </row>
    <row r="1339" spans="1:5" x14ac:dyDescent="0.25">
      <c r="A1339">
        <v>6145</v>
      </c>
      <c r="B1339" s="3">
        <v>1</v>
      </c>
    </row>
    <row r="1340" spans="1:5" x14ac:dyDescent="0.25">
      <c r="A1340">
        <v>6146</v>
      </c>
      <c r="B1340" s="3">
        <v>1</v>
      </c>
      <c r="C1340" s="1">
        <v>2</v>
      </c>
    </row>
    <row r="1341" spans="1:5" x14ac:dyDescent="0.25">
      <c r="A1341">
        <v>6147</v>
      </c>
      <c r="B1341" s="3">
        <v>1</v>
      </c>
      <c r="C1341" s="1">
        <v>2</v>
      </c>
    </row>
    <row r="1342" spans="1:5" x14ac:dyDescent="0.25">
      <c r="A1342">
        <v>6148</v>
      </c>
      <c r="B1342" s="3">
        <v>1</v>
      </c>
      <c r="C1342" s="1">
        <v>2</v>
      </c>
    </row>
    <row r="1343" spans="1:5" x14ac:dyDescent="0.25">
      <c r="A1343">
        <v>6149</v>
      </c>
      <c r="B1343" s="3">
        <v>1</v>
      </c>
      <c r="C1343" s="1">
        <v>2</v>
      </c>
    </row>
    <row r="1344" spans="1:5" x14ac:dyDescent="0.25">
      <c r="A1344">
        <v>6150</v>
      </c>
      <c r="B1344" s="3">
        <v>1</v>
      </c>
      <c r="C1344" s="1">
        <v>2</v>
      </c>
    </row>
    <row r="1345" spans="1:5" x14ac:dyDescent="0.25">
      <c r="A1345">
        <v>6151</v>
      </c>
      <c r="C1345" s="1">
        <v>2</v>
      </c>
    </row>
    <row r="1346" spans="1:5" x14ac:dyDescent="0.25">
      <c r="A1346">
        <v>6152</v>
      </c>
      <c r="C1346" s="1">
        <v>2</v>
      </c>
    </row>
    <row r="1347" spans="1:5" x14ac:dyDescent="0.25">
      <c r="A1347">
        <v>6153</v>
      </c>
      <c r="C1347" s="1">
        <v>2</v>
      </c>
    </row>
    <row r="1348" spans="1:5" x14ac:dyDescent="0.25">
      <c r="A1348">
        <v>6154</v>
      </c>
      <c r="E1348" s="4">
        <v>4</v>
      </c>
    </row>
    <row r="1349" spans="1:5" x14ac:dyDescent="0.25">
      <c r="A1349">
        <v>6155</v>
      </c>
      <c r="D1349" s="2">
        <v>3</v>
      </c>
      <c r="E1349" s="4">
        <v>4</v>
      </c>
    </row>
    <row r="1350" spans="1:5" x14ac:dyDescent="0.25">
      <c r="A1350">
        <v>6156</v>
      </c>
      <c r="D1350" s="2">
        <v>3</v>
      </c>
      <c r="E1350" s="4">
        <v>4</v>
      </c>
    </row>
    <row r="1351" spans="1:5" x14ac:dyDescent="0.25">
      <c r="A1351">
        <v>6157</v>
      </c>
      <c r="D1351" s="2">
        <v>3</v>
      </c>
      <c r="E1351" s="4">
        <v>4</v>
      </c>
    </row>
    <row r="1352" spans="1:5" x14ac:dyDescent="0.25">
      <c r="A1352">
        <v>6158</v>
      </c>
      <c r="D1352" s="2">
        <v>3</v>
      </c>
      <c r="E1352" s="4">
        <v>4</v>
      </c>
    </row>
    <row r="1353" spans="1:5" x14ac:dyDescent="0.25">
      <c r="A1353">
        <v>6159</v>
      </c>
      <c r="D1353" s="2">
        <v>3</v>
      </c>
      <c r="E1353" s="4">
        <v>4</v>
      </c>
    </row>
    <row r="1354" spans="1:5" x14ac:dyDescent="0.25">
      <c r="A1354">
        <v>6160</v>
      </c>
      <c r="D1354" s="2">
        <v>3</v>
      </c>
      <c r="E1354" s="4">
        <v>4</v>
      </c>
    </row>
    <row r="1355" spans="1:5" x14ac:dyDescent="0.25">
      <c r="A1355">
        <v>6161</v>
      </c>
      <c r="D1355" s="2">
        <v>3</v>
      </c>
      <c r="E1355" s="4">
        <v>4</v>
      </c>
    </row>
    <row r="1356" spans="1:5" x14ac:dyDescent="0.25">
      <c r="A1356">
        <v>6162</v>
      </c>
      <c r="D1356" s="2">
        <v>3</v>
      </c>
      <c r="E1356" s="4">
        <v>4</v>
      </c>
    </row>
    <row r="1357" spans="1:5" x14ac:dyDescent="0.25">
      <c r="A1357">
        <v>6163</v>
      </c>
    </row>
    <row r="1358" spans="1:5" x14ac:dyDescent="0.25">
      <c r="A1358">
        <v>6164</v>
      </c>
      <c r="B1358" s="3">
        <v>1</v>
      </c>
    </row>
    <row r="1359" spans="1:5" x14ac:dyDescent="0.25">
      <c r="A1359">
        <v>6165</v>
      </c>
      <c r="B1359" s="3">
        <v>1</v>
      </c>
    </row>
    <row r="1360" spans="1:5" x14ac:dyDescent="0.25">
      <c r="A1360">
        <v>6166</v>
      </c>
      <c r="B1360" s="3">
        <v>1</v>
      </c>
    </row>
    <row r="1361" spans="1:5" x14ac:dyDescent="0.25">
      <c r="A1361">
        <v>6167</v>
      </c>
      <c r="B1361" s="3">
        <v>1</v>
      </c>
    </row>
    <row r="1362" spans="1:5" x14ac:dyDescent="0.25">
      <c r="A1362">
        <v>6168</v>
      </c>
      <c r="B1362" s="3">
        <v>1</v>
      </c>
      <c r="C1362" s="1">
        <v>2</v>
      </c>
    </row>
    <row r="1363" spans="1:5" x14ac:dyDescent="0.25">
      <c r="A1363">
        <v>6169</v>
      </c>
      <c r="B1363" s="3">
        <v>1</v>
      </c>
      <c r="C1363" s="1">
        <v>2</v>
      </c>
    </row>
    <row r="1364" spans="1:5" x14ac:dyDescent="0.25">
      <c r="A1364">
        <v>6170</v>
      </c>
      <c r="B1364" s="3">
        <v>1</v>
      </c>
      <c r="C1364" s="1">
        <v>2</v>
      </c>
    </row>
    <row r="1365" spans="1:5" x14ac:dyDescent="0.25">
      <c r="A1365">
        <v>6171</v>
      </c>
      <c r="C1365" s="1">
        <v>2</v>
      </c>
    </row>
    <row r="1366" spans="1:5" x14ac:dyDescent="0.25">
      <c r="A1366">
        <v>6172</v>
      </c>
      <c r="C1366" s="1">
        <v>2</v>
      </c>
    </row>
    <row r="1367" spans="1:5" x14ac:dyDescent="0.25">
      <c r="A1367">
        <v>6173</v>
      </c>
      <c r="C1367" s="1">
        <v>2</v>
      </c>
    </row>
    <row r="1368" spans="1:5" x14ac:dyDescent="0.25">
      <c r="A1368">
        <v>6174</v>
      </c>
      <c r="C1368" s="1">
        <v>2</v>
      </c>
    </row>
    <row r="1369" spans="1:5" x14ac:dyDescent="0.25">
      <c r="A1369">
        <v>6175</v>
      </c>
      <c r="C1369" s="1">
        <v>2</v>
      </c>
    </row>
    <row r="1370" spans="1:5" x14ac:dyDescent="0.25">
      <c r="A1370">
        <v>6176</v>
      </c>
      <c r="C1370" s="1">
        <v>2</v>
      </c>
    </row>
    <row r="1371" spans="1:5" x14ac:dyDescent="0.25">
      <c r="A1371">
        <v>6177</v>
      </c>
    </row>
    <row r="1372" spans="1:5" x14ac:dyDescent="0.25">
      <c r="A1372">
        <v>6178</v>
      </c>
      <c r="E1372" s="4">
        <v>4</v>
      </c>
    </row>
    <row r="1373" spans="1:5" x14ac:dyDescent="0.25">
      <c r="A1373">
        <v>6179</v>
      </c>
      <c r="D1373" s="2">
        <v>3</v>
      </c>
      <c r="E1373" s="4">
        <v>4</v>
      </c>
    </row>
    <row r="1374" spans="1:5" x14ac:dyDescent="0.25">
      <c r="A1374">
        <v>6180</v>
      </c>
      <c r="D1374" s="2">
        <v>3</v>
      </c>
      <c r="E1374" s="4">
        <v>4</v>
      </c>
    </row>
    <row r="1375" spans="1:5" x14ac:dyDescent="0.25">
      <c r="A1375">
        <v>6181</v>
      </c>
      <c r="D1375" s="2">
        <v>3</v>
      </c>
      <c r="E1375" s="4">
        <v>4</v>
      </c>
    </row>
    <row r="1376" spans="1:5" x14ac:dyDescent="0.25">
      <c r="A1376">
        <v>6182</v>
      </c>
      <c r="D1376" s="2">
        <v>3</v>
      </c>
      <c r="E1376" s="4">
        <v>4</v>
      </c>
    </row>
    <row r="1377" spans="1:6" x14ac:dyDescent="0.25">
      <c r="A1377">
        <v>6183</v>
      </c>
      <c r="D1377" s="2">
        <v>3</v>
      </c>
      <c r="E1377" s="4">
        <v>4</v>
      </c>
    </row>
    <row r="1378" spans="1:6" x14ac:dyDescent="0.25">
      <c r="A1378">
        <v>6184</v>
      </c>
      <c r="F1378" t="s">
        <v>22</v>
      </c>
    </row>
    <row r="1379" spans="1:6" x14ac:dyDescent="0.25">
      <c r="A1379">
        <v>9019</v>
      </c>
    </row>
    <row r="1380" spans="1:6" x14ac:dyDescent="0.25">
      <c r="A1380">
        <v>9020</v>
      </c>
    </row>
    <row r="1381" spans="1:6" x14ac:dyDescent="0.25">
      <c r="A1381">
        <v>9021</v>
      </c>
      <c r="F1381" t="s">
        <v>22</v>
      </c>
    </row>
    <row r="1382" spans="1:6" x14ac:dyDescent="0.25">
      <c r="A1382">
        <v>9022</v>
      </c>
      <c r="B1382" s="3">
        <v>1</v>
      </c>
    </row>
    <row r="1383" spans="1:6" x14ac:dyDescent="0.25">
      <c r="A1383">
        <v>9023</v>
      </c>
      <c r="B1383" s="3">
        <v>1</v>
      </c>
    </row>
    <row r="1384" spans="1:6" x14ac:dyDescent="0.25">
      <c r="A1384">
        <v>9024</v>
      </c>
      <c r="B1384" s="3">
        <v>1</v>
      </c>
    </row>
    <row r="1385" spans="1:6" x14ac:dyDescent="0.25">
      <c r="A1385">
        <v>9025</v>
      </c>
      <c r="B1385" s="3">
        <v>1</v>
      </c>
    </row>
    <row r="1386" spans="1:6" x14ac:dyDescent="0.25">
      <c r="A1386">
        <v>9026</v>
      </c>
      <c r="B1386" s="3">
        <v>1</v>
      </c>
    </row>
    <row r="1387" spans="1:6" x14ac:dyDescent="0.25">
      <c r="A1387">
        <v>9027</v>
      </c>
      <c r="B1387" s="3">
        <v>1</v>
      </c>
    </row>
    <row r="1388" spans="1:6" x14ac:dyDescent="0.25">
      <c r="A1388">
        <v>9028</v>
      </c>
      <c r="B1388" s="3">
        <v>1</v>
      </c>
      <c r="E1388" s="4">
        <v>4</v>
      </c>
    </row>
    <row r="1389" spans="1:6" x14ac:dyDescent="0.25">
      <c r="A1389">
        <v>9029</v>
      </c>
      <c r="B1389" s="3">
        <v>1</v>
      </c>
      <c r="E1389" s="4">
        <v>4</v>
      </c>
    </row>
    <row r="1390" spans="1:6" x14ac:dyDescent="0.25">
      <c r="A1390">
        <v>9030</v>
      </c>
      <c r="B1390" s="3">
        <v>1</v>
      </c>
      <c r="E1390" s="4">
        <v>4</v>
      </c>
    </row>
    <row r="1391" spans="1:6" x14ac:dyDescent="0.25">
      <c r="A1391">
        <v>9031</v>
      </c>
      <c r="B1391" s="3">
        <v>1</v>
      </c>
      <c r="E1391" s="4">
        <v>4</v>
      </c>
    </row>
    <row r="1392" spans="1:6" x14ac:dyDescent="0.25">
      <c r="A1392">
        <v>9032</v>
      </c>
      <c r="B1392" s="3">
        <v>1</v>
      </c>
      <c r="E1392" s="4">
        <v>4</v>
      </c>
    </row>
    <row r="1393" spans="1:5" x14ac:dyDescent="0.25">
      <c r="A1393">
        <v>9033</v>
      </c>
      <c r="B1393" s="3">
        <v>1</v>
      </c>
      <c r="E1393" s="4">
        <v>4</v>
      </c>
    </row>
    <row r="1394" spans="1:5" x14ac:dyDescent="0.25">
      <c r="A1394">
        <v>9034</v>
      </c>
      <c r="B1394" s="3">
        <v>1</v>
      </c>
      <c r="E1394" s="4">
        <v>4</v>
      </c>
    </row>
    <row r="1395" spans="1:5" x14ac:dyDescent="0.25">
      <c r="A1395">
        <v>9035</v>
      </c>
      <c r="B1395" s="3">
        <v>1</v>
      </c>
      <c r="E1395" s="4">
        <v>4</v>
      </c>
    </row>
    <row r="1396" spans="1:5" x14ac:dyDescent="0.25">
      <c r="A1396">
        <v>9036</v>
      </c>
      <c r="B1396" s="3">
        <v>1</v>
      </c>
      <c r="E1396" s="4">
        <v>4</v>
      </c>
    </row>
    <row r="1397" spans="1:5" x14ac:dyDescent="0.25">
      <c r="A1397">
        <v>9037</v>
      </c>
      <c r="B1397" s="3">
        <v>1</v>
      </c>
      <c r="E1397" s="4">
        <v>4</v>
      </c>
    </row>
    <row r="1398" spans="1:5" x14ac:dyDescent="0.25">
      <c r="A1398">
        <v>9038</v>
      </c>
      <c r="B1398" s="3">
        <v>1</v>
      </c>
      <c r="E1398" s="4">
        <v>4</v>
      </c>
    </row>
    <row r="1399" spans="1:5" x14ac:dyDescent="0.25">
      <c r="A1399">
        <v>9039</v>
      </c>
      <c r="B1399" s="3">
        <v>1</v>
      </c>
      <c r="E1399" s="4">
        <v>4</v>
      </c>
    </row>
    <row r="1400" spans="1:5" x14ac:dyDescent="0.25">
      <c r="A1400">
        <v>9040</v>
      </c>
      <c r="B1400" s="3">
        <v>1</v>
      </c>
      <c r="E1400" s="4">
        <v>4</v>
      </c>
    </row>
    <row r="1401" spans="1:5" x14ac:dyDescent="0.25">
      <c r="A1401">
        <v>9041</v>
      </c>
      <c r="B1401" s="3">
        <v>1</v>
      </c>
      <c r="E1401" s="4">
        <v>4</v>
      </c>
    </row>
    <row r="1402" spans="1:5" x14ac:dyDescent="0.25">
      <c r="A1402">
        <v>9042</v>
      </c>
      <c r="B1402" s="3">
        <v>1</v>
      </c>
      <c r="E1402" s="4">
        <v>4</v>
      </c>
    </row>
    <row r="1403" spans="1:5" x14ac:dyDescent="0.25">
      <c r="A1403">
        <v>9043</v>
      </c>
      <c r="B1403" s="3">
        <v>1</v>
      </c>
      <c r="E1403" s="4">
        <v>4</v>
      </c>
    </row>
    <row r="1404" spans="1:5" x14ac:dyDescent="0.25">
      <c r="A1404">
        <v>9044</v>
      </c>
      <c r="B1404" s="3">
        <v>1</v>
      </c>
      <c r="E1404" s="4">
        <v>4</v>
      </c>
    </row>
    <row r="1405" spans="1:5" x14ac:dyDescent="0.25">
      <c r="A1405">
        <v>9045</v>
      </c>
      <c r="B1405" s="3">
        <v>1</v>
      </c>
      <c r="E1405" s="4">
        <v>4</v>
      </c>
    </row>
    <row r="1406" spans="1:5" x14ac:dyDescent="0.25">
      <c r="A1406">
        <v>9046</v>
      </c>
      <c r="B1406" s="3">
        <v>1</v>
      </c>
      <c r="E1406" s="4">
        <v>4</v>
      </c>
    </row>
    <row r="1407" spans="1:5" x14ac:dyDescent="0.25">
      <c r="A1407">
        <v>9047</v>
      </c>
      <c r="D1407" s="2">
        <v>3</v>
      </c>
      <c r="E1407" s="4">
        <v>4</v>
      </c>
    </row>
    <row r="1408" spans="1:5" x14ac:dyDescent="0.25">
      <c r="A1408">
        <v>9048</v>
      </c>
      <c r="D1408" s="2">
        <v>3</v>
      </c>
      <c r="E1408" s="4">
        <v>4</v>
      </c>
    </row>
    <row r="1409" spans="1:5" x14ac:dyDescent="0.25">
      <c r="A1409">
        <v>9049</v>
      </c>
      <c r="D1409" s="2">
        <v>3</v>
      </c>
      <c r="E1409" s="4">
        <v>4</v>
      </c>
    </row>
    <row r="1410" spans="1:5" x14ac:dyDescent="0.25">
      <c r="A1410">
        <v>9050</v>
      </c>
      <c r="D1410" s="2">
        <v>3</v>
      </c>
      <c r="E1410" s="4">
        <v>4</v>
      </c>
    </row>
    <row r="1411" spans="1:5" x14ac:dyDescent="0.25">
      <c r="A1411">
        <v>9051</v>
      </c>
      <c r="D1411" s="2">
        <v>3</v>
      </c>
      <c r="E1411" s="4">
        <v>4</v>
      </c>
    </row>
    <row r="1412" spans="1:5" x14ac:dyDescent="0.25">
      <c r="A1412">
        <v>9052</v>
      </c>
      <c r="D1412" s="2">
        <v>3</v>
      </c>
      <c r="E1412" s="4">
        <v>4</v>
      </c>
    </row>
    <row r="1413" spans="1:5" x14ac:dyDescent="0.25">
      <c r="A1413">
        <v>9053</v>
      </c>
      <c r="D1413" s="2">
        <v>3</v>
      </c>
      <c r="E1413" s="4">
        <v>4</v>
      </c>
    </row>
    <row r="1414" spans="1:5" x14ac:dyDescent="0.25">
      <c r="A1414">
        <v>9054</v>
      </c>
      <c r="D1414" s="2">
        <v>3</v>
      </c>
    </row>
    <row r="1415" spans="1:5" x14ac:dyDescent="0.25">
      <c r="A1415">
        <v>9055</v>
      </c>
      <c r="D1415" s="2">
        <v>3</v>
      </c>
    </row>
    <row r="1416" spans="1:5" x14ac:dyDescent="0.25">
      <c r="A1416">
        <v>9056</v>
      </c>
      <c r="C1416" s="1">
        <v>2</v>
      </c>
      <c r="D1416" s="2">
        <v>3</v>
      </c>
    </row>
    <row r="1417" spans="1:5" x14ac:dyDescent="0.25">
      <c r="A1417">
        <v>9057</v>
      </c>
      <c r="C1417" s="1">
        <v>2</v>
      </c>
      <c r="D1417" s="2">
        <v>3</v>
      </c>
    </row>
    <row r="1418" spans="1:5" x14ac:dyDescent="0.25">
      <c r="A1418">
        <v>9058</v>
      </c>
      <c r="C1418" s="1">
        <v>2</v>
      </c>
      <c r="D1418" s="2">
        <v>3</v>
      </c>
    </row>
    <row r="1419" spans="1:5" x14ac:dyDescent="0.25">
      <c r="A1419">
        <v>9059</v>
      </c>
      <c r="C1419" s="1">
        <v>2</v>
      </c>
      <c r="D1419" s="2">
        <v>3</v>
      </c>
    </row>
    <row r="1420" spans="1:5" x14ac:dyDescent="0.25">
      <c r="A1420">
        <v>9060</v>
      </c>
      <c r="C1420" s="1">
        <v>2</v>
      </c>
      <c r="D1420" s="2">
        <v>3</v>
      </c>
    </row>
    <row r="1421" spans="1:5" x14ac:dyDescent="0.25">
      <c r="A1421">
        <v>9061</v>
      </c>
      <c r="C1421" s="1">
        <v>2</v>
      </c>
      <c r="D1421" s="2">
        <v>3</v>
      </c>
    </row>
    <row r="1422" spans="1:5" x14ac:dyDescent="0.25">
      <c r="A1422">
        <v>9062</v>
      </c>
      <c r="C1422" s="1">
        <v>2</v>
      </c>
      <c r="D1422" s="2">
        <v>3</v>
      </c>
    </row>
    <row r="1423" spans="1:5" x14ac:dyDescent="0.25">
      <c r="A1423">
        <v>9063</v>
      </c>
      <c r="C1423" s="1">
        <v>2</v>
      </c>
      <c r="D1423" s="2">
        <v>3</v>
      </c>
    </row>
    <row r="1424" spans="1:5" x14ac:dyDescent="0.25">
      <c r="A1424">
        <v>9064</v>
      </c>
      <c r="C1424" s="1">
        <v>2</v>
      </c>
      <c r="D1424" s="2">
        <v>3</v>
      </c>
    </row>
    <row r="1425" spans="1:5" x14ac:dyDescent="0.25">
      <c r="A1425">
        <v>9065</v>
      </c>
      <c r="C1425" s="1">
        <v>2</v>
      </c>
      <c r="D1425" s="2">
        <v>3</v>
      </c>
    </row>
    <row r="1426" spans="1:5" x14ac:dyDescent="0.25">
      <c r="A1426">
        <v>9066</v>
      </c>
      <c r="C1426" s="1">
        <v>2</v>
      </c>
    </row>
    <row r="1427" spans="1:5" x14ac:dyDescent="0.25">
      <c r="A1427">
        <v>9067</v>
      </c>
      <c r="C1427" s="1">
        <v>2</v>
      </c>
    </row>
    <row r="1428" spans="1:5" x14ac:dyDescent="0.25">
      <c r="A1428">
        <v>9068</v>
      </c>
      <c r="C1428" s="1">
        <v>2</v>
      </c>
    </row>
    <row r="1429" spans="1:5" x14ac:dyDescent="0.25">
      <c r="A1429">
        <v>9069</v>
      </c>
      <c r="C1429" s="1">
        <v>2</v>
      </c>
    </row>
    <row r="1430" spans="1:5" x14ac:dyDescent="0.25">
      <c r="A1430">
        <v>9070</v>
      </c>
      <c r="C1430" s="1">
        <v>2</v>
      </c>
    </row>
    <row r="1431" spans="1:5" x14ac:dyDescent="0.25">
      <c r="A1431">
        <v>9071</v>
      </c>
    </row>
    <row r="1432" spans="1:5" x14ac:dyDescent="0.25">
      <c r="A1432">
        <v>9072</v>
      </c>
      <c r="B1432" s="3">
        <v>1</v>
      </c>
    </row>
    <row r="1433" spans="1:5" x14ac:dyDescent="0.25">
      <c r="A1433">
        <v>9073</v>
      </c>
      <c r="B1433" s="3">
        <v>1</v>
      </c>
    </row>
    <row r="1434" spans="1:5" x14ac:dyDescent="0.25">
      <c r="A1434">
        <v>9074</v>
      </c>
      <c r="B1434" s="3">
        <v>1</v>
      </c>
    </row>
    <row r="1435" spans="1:5" x14ac:dyDescent="0.25">
      <c r="A1435">
        <v>9075</v>
      </c>
      <c r="B1435" s="3">
        <v>1</v>
      </c>
    </row>
    <row r="1436" spans="1:5" x14ac:dyDescent="0.25">
      <c r="A1436">
        <v>9076</v>
      </c>
      <c r="B1436" s="3">
        <v>1</v>
      </c>
    </row>
    <row r="1437" spans="1:5" x14ac:dyDescent="0.25">
      <c r="A1437">
        <v>9077</v>
      </c>
      <c r="B1437" s="3">
        <v>1</v>
      </c>
    </row>
    <row r="1438" spans="1:5" x14ac:dyDescent="0.25">
      <c r="A1438">
        <v>9078</v>
      </c>
      <c r="B1438" s="3">
        <v>1</v>
      </c>
    </row>
    <row r="1439" spans="1:5" x14ac:dyDescent="0.25">
      <c r="A1439">
        <v>9079</v>
      </c>
      <c r="B1439" s="3">
        <v>1</v>
      </c>
      <c r="E1439" s="4">
        <v>4</v>
      </c>
    </row>
    <row r="1440" spans="1:5" x14ac:dyDescent="0.25">
      <c r="A1440">
        <v>9080</v>
      </c>
      <c r="B1440" s="3">
        <v>1</v>
      </c>
      <c r="E1440" s="4">
        <v>4</v>
      </c>
    </row>
    <row r="1441" spans="1:5" x14ac:dyDescent="0.25">
      <c r="A1441">
        <v>9081</v>
      </c>
      <c r="B1441" s="3">
        <v>1</v>
      </c>
      <c r="E1441" s="4">
        <v>4</v>
      </c>
    </row>
    <row r="1442" spans="1:5" x14ac:dyDescent="0.25">
      <c r="A1442">
        <v>9082</v>
      </c>
      <c r="B1442" s="3">
        <v>1</v>
      </c>
      <c r="E1442" s="4">
        <v>4</v>
      </c>
    </row>
    <row r="1443" spans="1:5" x14ac:dyDescent="0.25">
      <c r="A1443">
        <v>9083</v>
      </c>
      <c r="B1443" s="3">
        <v>1</v>
      </c>
      <c r="E1443" s="4">
        <v>4</v>
      </c>
    </row>
    <row r="1444" spans="1:5" x14ac:dyDescent="0.25">
      <c r="A1444">
        <v>9084</v>
      </c>
      <c r="B1444" s="3">
        <v>1</v>
      </c>
      <c r="E1444" s="4">
        <v>4</v>
      </c>
    </row>
    <row r="1445" spans="1:5" x14ac:dyDescent="0.25">
      <c r="A1445">
        <v>9085</v>
      </c>
      <c r="B1445" s="3">
        <v>1</v>
      </c>
      <c r="E1445" s="4">
        <v>4</v>
      </c>
    </row>
    <row r="1446" spans="1:5" x14ac:dyDescent="0.25">
      <c r="A1446">
        <v>9086</v>
      </c>
      <c r="D1446" s="2">
        <v>3</v>
      </c>
      <c r="E1446" s="4">
        <v>4</v>
      </c>
    </row>
    <row r="1447" spans="1:5" x14ac:dyDescent="0.25">
      <c r="A1447">
        <v>9087</v>
      </c>
      <c r="D1447" s="2">
        <v>3</v>
      </c>
      <c r="E1447" s="4">
        <v>4</v>
      </c>
    </row>
    <row r="1448" spans="1:5" x14ac:dyDescent="0.25">
      <c r="A1448">
        <v>9088</v>
      </c>
      <c r="D1448" s="2">
        <v>3</v>
      </c>
      <c r="E1448" s="4">
        <v>4</v>
      </c>
    </row>
    <row r="1449" spans="1:5" x14ac:dyDescent="0.25">
      <c r="A1449">
        <v>9089</v>
      </c>
      <c r="D1449" s="2">
        <v>3</v>
      </c>
      <c r="E1449" s="4">
        <v>4</v>
      </c>
    </row>
    <row r="1450" spans="1:5" x14ac:dyDescent="0.25">
      <c r="A1450">
        <v>9090</v>
      </c>
      <c r="D1450" s="2">
        <v>3</v>
      </c>
      <c r="E1450" s="4">
        <v>4</v>
      </c>
    </row>
    <row r="1451" spans="1:5" x14ac:dyDescent="0.25">
      <c r="A1451">
        <v>9091</v>
      </c>
      <c r="D1451" s="2">
        <v>3</v>
      </c>
      <c r="E1451" s="4">
        <v>4</v>
      </c>
    </row>
    <row r="1452" spans="1:5" x14ac:dyDescent="0.25">
      <c r="A1452">
        <v>9092</v>
      </c>
      <c r="D1452" s="2">
        <v>3</v>
      </c>
      <c r="E1452" s="4">
        <v>4</v>
      </c>
    </row>
    <row r="1453" spans="1:5" x14ac:dyDescent="0.25">
      <c r="A1453">
        <v>9093</v>
      </c>
      <c r="D1453" s="2">
        <v>3</v>
      </c>
      <c r="E1453" s="4">
        <v>4</v>
      </c>
    </row>
    <row r="1454" spans="1:5" x14ac:dyDescent="0.25">
      <c r="A1454">
        <v>9094</v>
      </c>
      <c r="D1454" s="2">
        <v>3</v>
      </c>
    </row>
    <row r="1455" spans="1:5" x14ac:dyDescent="0.25">
      <c r="A1455">
        <v>9095</v>
      </c>
      <c r="D1455" s="2">
        <v>3</v>
      </c>
    </row>
    <row r="1456" spans="1:5" x14ac:dyDescent="0.25">
      <c r="A1456">
        <v>9096</v>
      </c>
      <c r="D1456" s="2">
        <v>3</v>
      </c>
    </row>
    <row r="1457" spans="1:4" x14ac:dyDescent="0.25">
      <c r="A1457">
        <v>9097</v>
      </c>
      <c r="D1457" s="2">
        <v>3</v>
      </c>
    </row>
    <row r="1458" spans="1:4" x14ac:dyDescent="0.25">
      <c r="A1458">
        <v>9098</v>
      </c>
      <c r="D1458" s="2">
        <v>3</v>
      </c>
    </row>
    <row r="1459" spans="1:4" x14ac:dyDescent="0.25">
      <c r="A1459">
        <v>9099</v>
      </c>
    </row>
    <row r="1460" spans="1:4" x14ac:dyDescent="0.25">
      <c r="A1460">
        <v>9100</v>
      </c>
      <c r="C1460" s="1">
        <v>2</v>
      </c>
    </row>
    <row r="1461" spans="1:4" x14ac:dyDescent="0.25">
      <c r="A1461">
        <v>9101</v>
      </c>
      <c r="C1461" s="1">
        <v>2</v>
      </c>
    </row>
    <row r="1462" spans="1:4" x14ac:dyDescent="0.25">
      <c r="A1462">
        <v>9102</v>
      </c>
      <c r="C1462" s="1">
        <v>2</v>
      </c>
    </row>
    <row r="1463" spans="1:4" x14ac:dyDescent="0.25">
      <c r="A1463">
        <v>9103</v>
      </c>
      <c r="C1463" s="1">
        <v>2</v>
      </c>
    </row>
    <row r="1464" spans="1:4" x14ac:dyDescent="0.25">
      <c r="A1464">
        <v>9104</v>
      </c>
      <c r="C1464" s="1">
        <v>2</v>
      </c>
    </row>
    <row r="1465" spans="1:4" x14ac:dyDescent="0.25">
      <c r="A1465">
        <v>9105</v>
      </c>
      <c r="C1465" s="1">
        <v>2</v>
      </c>
    </row>
    <row r="1466" spans="1:4" x14ac:dyDescent="0.25">
      <c r="A1466">
        <v>9106</v>
      </c>
      <c r="C1466" s="1">
        <v>2</v>
      </c>
    </row>
    <row r="1467" spans="1:4" x14ac:dyDescent="0.25">
      <c r="A1467">
        <v>9107</v>
      </c>
      <c r="C1467" s="1">
        <v>2</v>
      </c>
    </row>
    <row r="1468" spans="1:4" x14ac:dyDescent="0.25">
      <c r="A1468">
        <v>9108</v>
      </c>
      <c r="B1468" s="3">
        <v>1</v>
      </c>
      <c r="C1468" s="1">
        <v>2</v>
      </c>
    </row>
    <row r="1469" spans="1:4" x14ac:dyDescent="0.25">
      <c r="A1469">
        <v>9109</v>
      </c>
      <c r="B1469" s="3">
        <v>1</v>
      </c>
      <c r="C1469" s="1">
        <v>2</v>
      </c>
    </row>
    <row r="1470" spans="1:4" x14ac:dyDescent="0.25">
      <c r="A1470">
        <v>9110</v>
      </c>
      <c r="B1470" s="3">
        <v>1</v>
      </c>
      <c r="C1470" s="1">
        <v>2</v>
      </c>
    </row>
    <row r="1471" spans="1:4" x14ac:dyDescent="0.25">
      <c r="A1471">
        <v>9111</v>
      </c>
      <c r="B1471" s="3">
        <v>1</v>
      </c>
      <c r="C1471" s="1">
        <v>2</v>
      </c>
    </row>
    <row r="1472" spans="1:4" x14ac:dyDescent="0.25">
      <c r="A1472">
        <v>9112</v>
      </c>
      <c r="B1472" s="3">
        <v>1</v>
      </c>
    </row>
    <row r="1473" spans="1:5" x14ac:dyDescent="0.25">
      <c r="A1473">
        <v>9113</v>
      </c>
      <c r="B1473" s="3">
        <v>1</v>
      </c>
    </row>
    <row r="1474" spans="1:5" x14ac:dyDescent="0.25">
      <c r="A1474">
        <v>9114</v>
      </c>
      <c r="B1474" s="3">
        <v>1</v>
      </c>
    </row>
    <row r="1475" spans="1:5" x14ac:dyDescent="0.25">
      <c r="A1475">
        <v>9115</v>
      </c>
      <c r="B1475" s="3">
        <v>1</v>
      </c>
    </row>
    <row r="1476" spans="1:5" x14ac:dyDescent="0.25">
      <c r="A1476">
        <v>9116</v>
      </c>
      <c r="B1476" s="3">
        <v>1</v>
      </c>
    </row>
    <row r="1477" spans="1:5" x14ac:dyDescent="0.25">
      <c r="A1477">
        <v>9117</v>
      </c>
      <c r="B1477" s="3">
        <v>1</v>
      </c>
      <c r="E1477" s="4">
        <v>4</v>
      </c>
    </row>
    <row r="1478" spans="1:5" x14ac:dyDescent="0.25">
      <c r="A1478">
        <v>9118</v>
      </c>
      <c r="B1478" s="3">
        <v>1</v>
      </c>
      <c r="E1478" s="4">
        <v>4</v>
      </c>
    </row>
    <row r="1479" spans="1:5" x14ac:dyDescent="0.25">
      <c r="A1479">
        <v>9119</v>
      </c>
      <c r="E1479" s="4">
        <v>4</v>
      </c>
    </row>
    <row r="1480" spans="1:5" x14ac:dyDescent="0.25">
      <c r="A1480">
        <v>9120</v>
      </c>
      <c r="D1480" s="2">
        <v>3</v>
      </c>
      <c r="E1480" s="4">
        <v>4</v>
      </c>
    </row>
    <row r="1481" spans="1:5" x14ac:dyDescent="0.25">
      <c r="A1481">
        <v>9121</v>
      </c>
      <c r="D1481" s="2">
        <v>3</v>
      </c>
      <c r="E1481" s="4">
        <v>4</v>
      </c>
    </row>
    <row r="1482" spans="1:5" x14ac:dyDescent="0.25">
      <c r="A1482">
        <v>9122</v>
      </c>
      <c r="D1482" s="2">
        <v>3</v>
      </c>
      <c r="E1482" s="4">
        <v>4</v>
      </c>
    </row>
    <row r="1483" spans="1:5" x14ac:dyDescent="0.25">
      <c r="A1483">
        <v>9123</v>
      </c>
      <c r="D1483" s="2">
        <v>3</v>
      </c>
      <c r="E1483" s="4">
        <v>4</v>
      </c>
    </row>
    <row r="1484" spans="1:5" x14ac:dyDescent="0.25">
      <c r="A1484">
        <v>9124</v>
      </c>
      <c r="D1484" s="2">
        <v>3</v>
      </c>
      <c r="E1484" s="4">
        <v>4</v>
      </c>
    </row>
    <row r="1485" spans="1:5" x14ac:dyDescent="0.25">
      <c r="A1485">
        <v>9125</v>
      </c>
      <c r="D1485" s="2">
        <v>3</v>
      </c>
      <c r="E1485" s="4">
        <v>4</v>
      </c>
    </row>
    <row r="1486" spans="1:5" x14ac:dyDescent="0.25">
      <c r="A1486">
        <v>9126</v>
      </c>
      <c r="D1486" s="2">
        <v>3</v>
      </c>
      <c r="E1486" s="4">
        <v>4</v>
      </c>
    </row>
    <row r="1487" spans="1:5" x14ac:dyDescent="0.25">
      <c r="A1487">
        <v>9127</v>
      </c>
      <c r="D1487" s="2">
        <v>3</v>
      </c>
      <c r="E1487" s="4">
        <v>4</v>
      </c>
    </row>
    <row r="1488" spans="1:5" x14ac:dyDescent="0.25">
      <c r="A1488">
        <v>9128</v>
      </c>
      <c r="D1488" s="2">
        <v>3</v>
      </c>
      <c r="E1488" s="4">
        <v>4</v>
      </c>
    </row>
    <row r="1489" spans="1:5" x14ac:dyDescent="0.25">
      <c r="A1489">
        <v>9129</v>
      </c>
      <c r="D1489" s="2">
        <v>3</v>
      </c>
      <c r="E1489" s="4">
        <v>4</v>
      </c>
    </row>
    <row r="1490" spans="1:5" x14ac:dyDescent="0.25">
      <c r="A1490">
        <v>9130</v>
      </c>
      <c r="D1490" s="2">
        <v>3</v>
      </c>
      <c r="E1490" s="4">
        <v>4</v>
      </c>
    </row>
    <row r="1491" spans="1:5" x14ac:dyDescent="0.25">
      <c r="A1491">
        <v>9131</v>
      </c>
      <c r="D1491" s="2">
        <v>3</v>
      </c>
    </row>
    <row r="1492" spans="1:5" x14ac:dyDescent="0.25">
      <c r="A1492">
        <v>9132</v>
      </c>
    </row>
    <row r="1493" spans="1:5" x14ac:dyDescent="0.25">
      <c r="A1493">
        <v>9133</v>
      </c>
    </row>
    <row r="1494" spans="1:5" x14ac:dyDescent="0.25">
      <c r="A1494">
        <v>9134</v>
      </c>
      <c r="C1494" s="1">
        <v>2</v>
      </c>
    </row>
    <row r="1495" spans="1:5" x14ac:dyDescent="0.25">
      <c r="A1495">
        <v>9135</v>
      </c>
      <c r="C1495" s="1">
        <v>2</v>
      </c>
    </row>
    <row r="1496" spans="1:5" x14ac:dyDescent="0.25">
      <c r="A1496">
        <v>9136</v>
      </c>
      <c r="C1496" s="1">
        <v>2</v>
      </c>
    </row>
    <row r="1497" spans="1:5" x14ac:dyDescent="0.25">
      <c r="A1497">
        <v>9137</v>
      </c>
      <c r="C1497" s="1">
        <v>2</v>
      </c>
    </row>
    <row r="1498" spans="1:5" x14ac:dyDescent="0.25">
      <c r="A1498">
        <v>9138</v>
      </c>
      <c r="C1498" s="1">
        <v>2</v>
      </c>
    </row>
    <row r="1499" spans="1:5" x14ac:dyDescent="0.25">
      <c r="A1499">
        <v>9139</v>
      </c>
      <c r="C1499" s="1">
        <v>2</v>
      </c>
    </row>
    <row r="1500" spans="1:5" x14ac:dyDescent="0.25">
      <c r="A1500">
        <v>9140</v>
      </c>
      <c r="B1500" s="3">
        <v>1</v>
      </c>
      <c r="C1500" s="1">
        <v>2</v>
      </c>
    </row>
    <row r="1501" spans="1:5" x14ac:dyDescent="0.25">
      <c r="A1501">
        <v>9141</v>
      </c>
      <c r="B1501" s="3">
        <v>1</v>
      </c>
      <c r="C1501" s="1">
        <v>2</v>
      </c>
    </row>
    <row r="1502" spans="1:5" x14ac:dyDescent="0.25">
      <c r="A1502">
        <v>9142</v>
      </c>
      <c r="B1502" s="3">
        <v>1</v>
      </c>
      <c r="C1502" s="1">
        <v>2</v>
      </c>
    </row>
    <row r="1503" spans="1:5" x14ac:dyDescent="0.25">
      <c r="A1503">
        <v>9143</v>
      </c>
      <c r="B1503" s="3">
        <v>1</v>
      </c>
      <c r="C1503" s="1">
        <v>2</v>
      </c>
    </row>
    <row r="1504" spans="1:5" x14ac:dyDescent="0.25">
      <c r="A1504">
        <v>9144</v>
      </c>
      <c r="B1504" s="3">
        <v>1</v>
      </c>
      <c r="C1504" s="1">
        <v>2</v>
      </c>
    </row>
    <row r="1505" spans="1:5" x14ac:dyDescent="0.25">
      <c r="A1505">
        <v>9145</v>
      </c>
      <c r="B1505" s="3">
        <v>1</v>
      </c>
      <c r="C1505" s="1">
        <v>2</v>
      </c>
    </row>
    <row r="1506" spans="1:5" x14ac:dyDescent="0.25">
      <c r="A1506">
        <v>9146</v>
      </c>
      <c r="B1506" s="3">
        <v>1</v>
      </c>
    </row>
    <row r="1507" spans="1:5" x14ac:dyDescent="0.25">
      <c r="A1507">
        <v>9147</v>
      </c>
      <c r="B1507" s="3">
        <v>1</v>
      </c>
    </row>
    <row r="1508" spans="1:5" x14ac:dyDescent="0.25">
      <c r="A1508">
        <v>9148</v>
      </c>
      <c r="B1508" s="3">
        <v>1</v>
      </c>
    </row>
    <row r="1509" spans="1:5" x14ac:dyDescent="0.25">
      <c r="A1509">
        <v>9149</v>
      </c>
      <c r="B1509" s="3">
        <v>1</v>
      </c>
    </row>
    <row r="1510" spans="1:5" x14ac:dyDescent="0.25">
      <c r="A1510">
        <v>9150</v>
      </c>
      <c r="B1510" s="3">
        <v>1</v>
      </c>
    </row>
    <row r="1511" spans="1:5" x14ac:dyDescent="0.25">
      <c r="A1511">
        <v>9151</v>
      </c>
    </row>
    <row r="1512" spans="1:5" x14ac:dyDescent="0.25">
      <c r="A1512">
        <v>9152</v>
      </c>
      <c r="E1512" s="4">
        <v>4</v>
      </c>
    </row>
    <row r="1513" spans="1:5" x14ac:dyDescent="0.25">
      <c r="A1513">
        <v>9153</v>
      </c>
      <c r="D1513" s="2">
        <v>3</v>
      </c>
      <c r="E1513" s="4">
        <v>4</v>
      </c>
    </row>
    <row r="1514" spans="1:5" x14ac:dyDescent="0.25">
      <c r="A1514">
        <v>9154</v>
      </c>
      <c r="D1514" s="2">
        <v>3</v>
      </c>
      <c r="E1514" s="4">
        <v>4</v>
      </c>
    </row>
    <row r="1515" spans="1:5" x14ac:dyDescent="0.25">
      <c r="A1515">
        <v>9155</v>
      </c>
      <c r="D1515" s="2">
        <v>3</v>
      </c>
      <c r="E1515" s="4">
        <v>4</v>
      </c>
    </row>
    <row r="1516" spans="1:5" x14ac:dyDescent="0.25">
      <c r="A1516">
        <v>9156</v>
      </c>
      <c r="D1516" s="2">
        <v>3</v>
      </c>
      <c r="E1516" s="4">
        <v>4</v>
      </c>
    </row>
    <row r="1517" spans="1:5" x14ac:dyDescent="0.25">
      <c r="A1517">
        <v>9157</v>
      </c>
      <c r="D1517" s="2">
        <v>3</v>
      </c>
      <c r="E1517" s="4">
        <v>4</v>
      </c>
    </row>
    <row r="1518" spans="1:5" x14ac:dyDescent="0.25">
      <c r="A1518">
        <v>9158</v>
      </c>
      <c r="D1518" s="2">
        <v>3</v>
      </c>
      <c r="E1518" s="4">
        <v>4</v>
      </c>
    </row>
    <row r="1519" spans="1:5" x14ac:dyDescent="0.25">
      <c r="A1519">
        <v>9159</v>
      </c>
      <c r="D1519" s="2">
        <v>3</v>
      </c>
      <c r="E1519" s="4">
        <v>4</v>
      </c>
    </row>
    <row r="1520" spans="1:5" x14ac:dyDescent="0.25">
      <c r="A1520">
        <v>9160</v>
      </c>
      <c r="D1520" s="2">
        <v>3</v>
      </c>
      <c r="E1520" s="4">
        <v>4</v>
      </c>
    </row>
    <row r="1521" spans="1:5" x14ac:dyDescent="0.25">
      <c r="A1521">
        <v>9161</v>
      </c>
      <c r="D1521" s="2">
        <v>3</v>
      </c>
      <c r="E1521" s="4">
        <v>4</v>
      </c>
    </row>
    <row r="1522" spans="1:5" x14ac:dyDescent="0.25">
      <c r="A1522">
        <v>9162</v>
      </c>
      <c r="D1522" s="2">
        <v>3</v>
      </c>
      <c r="E1522" s="4">
        <v>4</v>
      </c>
    </row>
    <row r="1523" spans="1:5" x14ac:dyDescent="0.25">
      <c r="A1523">
        <v>9163</v>
      </c>
      <c r="D1523" s="2">
        <v>3</v>
      </c>
      <c r="E1523" s="4">
        <v>4</v>
      </c>
    </row>
    <row r="1524" spans="1:5" x14ac:dyDescent="0.25">
      <c r="A1524">
        <v>9164</v>
      </c>
      <c r="D1524" s="2">
        <v>3</v>
      </c>
      <c r="E1524" s="4">
        <v>4</v>
      </c>
    </row>
    <row r="1525" spans="1:5" x14ac:dyDescent="0.25">
      <c r="A1525">
        <v>9165</v>
      </c>
    </row>
    <row r="1526" spans="1:5" x14ac:dyDescent="0.25">
      <c r="A1526">
        <v>9166</v>
      </c>
    </row>
    <row r="1527" spans="1:5" x14ac:dyDescent="0.25">
      <c r="A1527">
        <v>9167</v>
      </c>
    </row>
    <row r="1528" spans="1:5" x14ac:dyDescent="0.25">
      <c r="A1528">
        <v>9168</v>
      </c>
    </row>
    <row r="1529" spans="1:5" x14ac:dyDescent="0.25">
      <c r="A1529">
        <v>9169</v>
      </c>
    </row>
    <row r="1530" spans="1:5" x14ac:dyDescent="0.25">
      <c r="A1530">
        <v>9170</v>
      </c>
      <c r="B1530" s="3">
        <v>1</v>
      </c>
    </row>
    <row r="1531" spans="1:5" x14ac:dyDescent="0.25">
      <c r="A1531">
        <v>9171</v>
      </c>
      <c r="B1531" s="3">
        <v>1</v>
      </c>
    </row>
    <row r="1532" spans="1:5" x14ac:dyDescent="0.25">
      <c r="A1532">
        <v>9172</v>
      </c>
      <c r="B1532" s="3">
        <v>1</v>
      </c>
    </row>
    <row r="1533" spans="1:5" x14ac:dyDescent="0.25">
      <c r="A1533">
        <v>9173</v>
      </c>
      <c r="B1533" s="3">
        <v>1</v>
      </c>
    </row>
    <row r="1534" spans="1:5" x14ac:dyDescent="0.25">
      <c r="A1534">
        <v>9174</v>
      </c>
      <c r="B1534" s="3">
        <v>1</v>
      </c>
      <c r="C1534" s="1">
        <v>2</v>
      </c>
    </row>
    <row r="1535" spans="1:5" x14ac:dyDescent="0.25">
      <c r="A1535">
        <v>9175</v>
      </c>
      <c r="B1535" s="3">
        <v>1</v>
      </c>
      <c r="C1535" s="1">
        <v>2</v>
      </c>
    </row>
    <row r="1536" spans="1:5" x14ac:dyDescent="0.25">
      <c r="A1536">
        <v>9176</v>
      </c>
      <c r="B1536" s="3">
        <v>1</v>
      </c>
      <c r="C1536" s="1">
        <v>2</v>
      </c>
    </row>
    <row r="1537" spans="1:5" x14ac:dyDescent="0.25">
      <c r="A1537">
        <v>9177</v>
      </c>
      <c r="B1537" s="3">
        <v>1</v>
      </c>
      <c r="C1537" s="1">
        <v>2</v>
      </c>
    </row>
    <row r="1538" spans="1:5" x14ac:dyDescent="0.25">
      <c r="A1538">
        <v>9178</v>
      </c>
      <c r="B1538" s="3">
        <v>1</v>
      </c>
      <c r="C1538" s="1">
        <v>2</v>
      </c>
    </row>
    <row r="1539" spans="1:5" x14ac:dyDescent="0.25">
      <c r="A1539">
        <v>9179</v>
      </c>
      <c r="B1539" s="3">
        <v>1</v>
      </c>
      <c r="C1539" s="1">
        <v>2</v>
      </c>
    </row>
    <row r="1540" spans="1:5" x14ac:dyDescent="0.25">
      <c r="A1540">
        <v>9180</v>
      </c>
      <c r="B1540" s="3">
        <v>1</v>
      </c>
      <c r="C1540" s="1">
        <v>2</v>
      </c>
    </row>
    <row r="1541" spans="1:5" x14ac:dyDescent="0.25">
      <c r="A1541">
        <v>9181</v>
      </c>
      <c r="B1541" s="3">
        <v>1</v>
      </c>
      <c r="C1541" s="1">
        <v>2</v>
      </c>
    </row>
    <row r="1542" spans="1:5" x14ac:dyDescent="0.25">
      <c r="A1542">
        <v>9182</v>
      </c>
      <c r="C1542" s="1">
        <v>2</v>
      </c>
    </row>
    <row r="1543" spans="1:5" x14ac:dyDescent="0.25">
      <c r="A1543">
        <v>9183</v>
      </c>
      <c r="C1543" s="1">
        <v>2</v>
      </c>
    </row>
    <row r="1544" spans="1:5" x14ac:dyDescent="0.25">
      <c r="A1544">
        <v>9184</v>
      </c>
      <c r="C1544" s="1">
        <v>2</v>
      </c>
    </row>
    <row r="1545" spans="1:5" x14ac:dyDescent="0.25">
      <c r="A1545">
        <v>9185</v>
      </c>
      <c r="C1545" s="1">
        <v>2</v>
      </c>
    </row>
    <row r="1546" spans="1:5" x14ac:dyDescent="0.25">
      <c r="A1546">
        <v>9186</v>
      </c>
    </row>
    <row r="1547" spans="1:5" x14ac:dyDescent="0.25">
      <c r="A1547">
        <v>9187</v>
      </c>
      <c r="D1547" s="2">
        <v>3</v>
      </c>
      <c r="E1547" s="4">
        <v>4</v>
      </c>
    </row>
    <row r="1548" spans="1:5" x14ac:dyDescent="0.25">
      <c r="A1548">
        <v>9188</v>
      </c>
      <c r="D1548" s="2">
        <v>3</v>
      </c>
      <c r="E1548" s="4">
        <v>4</v>
      </c>
    </row>
    <row r="1549" spans="1:5" x14ac:dyDescent="0.25">
      <c r="A1549">
        <v>9189</v>
      </c>
      <c r="D1549" s="2">
        <v>3</v>
      </c>
      <c r="E1549" s="4">
        <v>4</v>
      </c>
    </row>
    <row r="1550" spans="1:5" x14ac:dyDescent="0.25">
      <c r="A1550">
        <v>9190</v>
      </c>
      <c r="D1550" s="2">
        <v>3</v>
      </c>
      <c r="E1550" s="4">
        <v>4</v>
      </c>
    </row>
    <row r="1551" spans="1:5" x14ac:dyDescent="0.25">
      <c r="A1551">
        <v>9191</v>
      </c>
      <c r="D1551" s="2">
        <v>3</v>
      </c>
      <c r="E1551" s="4">
        <v>4</v>
      </c>
    </row>
    <row r="1552" spans="1:5" x14ac:dyDescent="0.25">
      <c r="A1552">
        <v>9192</v>
      </c>
      <c r="D1552" s="2">
        <v>3</v>
      </c>
      <c r="E1552" s="4">
        <v>4</v>
      </c>
    </row>
    <row r="1553" spans="1:5" x14ac:dyDescent="0.25">
      <c r="A1553">
        <v>9193</v>
      </c>
      <c r="D1553" s="2">
        <v>3</v>
      </c>
      <c r="E1553" s="4">
        <v>4</v>
      </c>
    </row>
    <row r="1554" spans="1:5" x14ac:dyDescent="0.25">
      <c r="A1554">
        <v>9194</v>
      </c>
      <c r="D1554" s="2">
        <v>3</v>
      </c>
      <c r="E1554" s="4">
        <v>4</v>
      </c>
    </row>
    <row r="1555" spans="1:5" x14ac:dyDescent="0.25">
      <c r="A1555">
        <v>9195</v>
      </c>
      <c r="D1555" s="2">
        <v>3</v>
      </c>
      <c r="E1555" s="4">
        <v>4</v>
      </c>
    </row>
    <row r="1556" spans="1:5" x14ac:dyDescent="0.25">
      <c r="A1556">
        <v>9196</v>
      </c>
      <c r="D1556" s="2">
        <v>3</v>
      </c>
      <c r="E1556" s="4">
        <v>4</v>
      </c>
    </row>
    <row r="1557" spans="1:5" x14ac:dyDescent="0.25">
      <c r="A1557">
        <v>9197</v>
      </c>
      <c r="D1557" s="2">
        <v>3</v>
      </c>
      <c r="E1557" s="4">
        <v>4</v>
      </c>
    </row>
    <row r="1558" spans="1:5" x14ac:dyDescent="0.25">
      <c r="A1558">
        <v>9198</v>
      </c>
      <c r="D1558" s="2">
        <v>3</v>
      </c>
      <c r="E1558" s="4">
        <v>4</v>
      </c>
    </row>
    <row r="1559" spans="1:5" x14ac:dyDescent="0.25">
      <c r="A1559">
        <v>9199</v>
      </c>
      <c r="D1559" s="2">
        <v>3</v>
      </c>
      <c r="E1559" s="4">
        <v>4</v>
      </c>
    </row>
    <row r="1560" spans="1:5" x14ac:dyDescent="0.25">
      <c r="A1560">
        <v>9200</v>
      </c>
      <c r="B1560" s="3">
        <v>1</v>
      </c>
      <c r="D1560" s="2">
        <v>3</v>
      </c>
    </row>
    <row r="1561" spans="1:5" x14ac:dyDescent="0.25">
      <c r="A1561">
        <v>9201</v>
      </c>
      <c r="B1561" s="3">
        <v>1</v>
      </c>
    </row>
    <row r="1562" spans="1:5" x14ac:dyDescent="0.25">
      <c r="A1562">
        <v>9202</v>
      </c>
      <c r="B1562" s="3">
        <v>1</v>
      </c>
    </row>
    <row r="1563" spans="1:5" x14ac:dyDescent="0.25">
      <c r="A1563">
        <v>9203</v>
      </c>
      <c r="B1563" s="3">
        <v>1</v>
      </c>
    </row>
    <row r="1564" spans="1:5" x14ac:dyDescent="0.25">
      <c r="A1564">
        <v>9204</v>
      </c>
      <c r="B1564" s="3">
        <v>1</v>
      </c>
    </row>
    <row r="1565" spans="1:5" x14ac:dyDescent="0.25">
      <c r="A1565">
        <v>9205</v>
      </c>
      <c r="B1565" s="3">
        <v>1</v>
      </c>
    </row>
    <row r="1566" spans="1:5" x14ac:dyDescent="0.25">
      <c r="A1566">
        <v>9206</v>
      </c>
      <c r="B1566" s="3">
        <v>1</v>
      </c>
    </row>
    <row r="1567" spans="1:5" x14ac:dyDescent="0.25">
      <c r="A1567">
        <v>9207</v>
      </c>
      <c r="B1567" s="3">
        <v>1</v>
      </c>
    </row>
    <row r="1568" spans="1:5" x14ac:dyDescent="0.25">
      <c r="A1568">
        <v>9208</v>
      </c>
      <c r="B1568" s="3">
        <v>1</v>
      </c>
      <c r="C1568" s="1">
        <v>2</v>
      </c>
    </row>
    <row r="1569" spans="1:5" x14ac:dyDescent="0.25">
      <c r="A1569">
        <v>9209</v>
      </c>
      <c r="B1569" s="3">
        <v>1</v>
      </c>
      <c r="C1569" s="1">
        <v>2</v>
      </c>
    </row>
    <row r="1570" spans="1:5" x14ac:dyDescent="0.25">
      <c r="A1570">
        <v>9210</v>
      </c>
      <c r="B1570" s="3">
        <v>1</v>
      </c>
      <c r="C1570" s="1">
        <v>2</v>
      </c>
    </row>
    <row r="1571" spans="1:5" x14ac:dyDescent="0.25">
      <c r="A1571">
        <v>9211</v>
      </c>
      <c r="B1571" s="3">
        <v>1</v>
      </c>
      <c r="C1571" s="1">
        <v>2</v>
      </c>
    </row>
    <row r="1572" spans="1:5" x14ac:dyDescent="0.25">
      <c r="A1572">
        <v>9212</v>
      </c>
      <c r="B1572" s="3">
        <v>1</v>
      </c>
      <c r="C1572" s="1">
        <v>2</v>
      </c>
    </row>
    <row r="1573" spans="1:5" x14ac:dyDescent="0.25">
      <c r="A1573">
        <v>9213</v>
      </c>
      <c r="B1573" s="3">
        <v>1</v>
      </c>
      <c r="C1573" s="1">
        <v>2</v>
      </c>
    </row>
    <row r="1574" spans="1:5" x14ac:dyDescent="0.25">
      <c r="A1574">
        <v>9214</v>
      </c>
      <c r="C1574" s="1">
        <v>2</v>
      </c>
    </row>
    <row r="1575" spans="1:5" x14ac:dyDescent="0.25">
      <c r="A1575">
        <v>9215</v>
      </c>
      <c r="C1575" s="1">
        <v>2</v>
      </c>
    </row>
    <row r="1576" spans="1:5" x14ac:dyDescent="0.25">
      <c r="A1576">
        <v>9216</v>
      </c>
      <c r="C1576" s="1">
        <v>2</v>
      </c>
    </row>
    <row r="1577" spans="1:5" x14ac:dyDescent="0.25">
      <c r="A1577">
        <v>9217</v>
      </c>
      <c r="C1577" s="1">
        <v>2</v>
      </c>
    </row>
    <row r="1578" spans="1:5" x14ac:dyDescent="0.25">
      <c r="A1578">
        <v>9218</v>
      </c>
      <c r="C1578" s="1">
        <v>2</v>
      </c>
    </row>
    <row r="1579" spans="1:5" x14ac:dyDescent="0.25">
      <c r="A1579">
        <v>9219</v>
      </c>
      <c r="C1579" s="1">
        <v>2</v>
      </c>
    </row>
    <row r="1580" spans="1:5" x14ac:dyDescent="0.25">
      <c r="A1580">
        <v>9220</v>
      </c>
    </row>
    <row r="1581" spans="1:5" x14ac:dyDescent="0.25">
      <c r="A1581">
        <v>9221</v>
      </c>
    </row>
    <row r="1582" spans="1:5" x14ac:dyDescent="0.25">
      <c r="A1582">
        <v>9222</v>
      </c>
      <c r="D1582" s="2">
        <v>3</v>
      </c>
      <c r="E1582" s="4">
        <v>4</v>
      </c>
    </row>
    <row r="1583" spans="1:5" x14ac:dyDescent="0.25">
      <c r="A1583">
        <v>9223</v>
      </c>
      <c r="D1583" s="2">
        <v>3</v>
      </c>
      <c r="E1583" s="4">
        <v>4</v>
      </c>
    </row>
    <row r="1584" spans="1:5" x14ac:dyDescent="0.25">
      <c r="A1584">
        <v>9224</v>
      </c>
      <c r="D1584" s="2">
        <v>3</v>
      </c>
      <c r="E1584" s="4">
        <v>4</v>
      </c>
    </row>
    <row r="1585" spans="1:5" x14ac:dyDescent="0.25">
      <c r="A1585">
        <v>9225</v>
      </c>
      <c r="D1585" s="2">
        <v>3</v>
      </c>
      <c r="E1585" s="4">
        <v>4</v>
      </c>
    </row>
    <row r="1586" spans="1:5" x14ac:dyDescent="0.25">
      <c r="A1586">
        <v>9226</v>
      </c>
      <c r="D1586" s="2">
        <v>3</v>
      </c>
      <c r="E1586" s="4">
        <v>4</v>
      </c>
    </row>
    <row r="1587" spans="1:5" x14ac:dyDescent="0.25">
      <c r="A1587">
        <v>9227</v>
      </c>
      <c r="D1587" s="2">
        <v>3</v>
      </c>
      <c r="E1587" s="4">
        <v>4</v>
      </c>
    </row>
    <row r="1588" spans="1:5" x14ac:dyDescent="0.25">
      <c r="A1588">
        <v>9228</v>
      </c>
      <c r="D1588" s="2">
        <v>3</v>
      </c>
      <c r="E1588" s="4">
        <v>4</v>
      </c>
    </row>
    <row r="1589" spans="1:5" x14ac:dyDescent="0.25">
      <c r="A1589">
        <v>9229</v>
      </c>
      <c r="D1589" s="2">
        <v>3</v>
      </c>
      <c r="E1589" s="4">
        <v>4</v>
      </c>
    </row>
    <row r="1590" spans="1:5" x14ac:dyDescent="0.25">
      <c r="A1590">
        <v>9230</v>
      </c>
      <c r="D1590" s="2">
        <v>3</v>
      </c>
      <c r="E1590" s="4">
        <v>4</v>
      </c>
    </row>
    <row r="1591" spans="1:5" x14ac:dyDescent="0.25">
      <c r="A1591">
        <v>9231</v>
      </c>
      <c r="D1591" s="2">
        <v>3</v>
      </c>
      <c r="E1591" s="4">
        <v>4</v>
      </c>
    </row>
    <row r="1592" spans="1:5" x14ac:dyDescent="0.25">
      <c r="A1592">
        <v>9232</v>
      </c>
      <c r="D1592" s="2">
        <v>3</v>
      </c>
      <c r="E1592" s="4">
        <v>4</v>
      </c>
    </row>
    <row r="1593" spans="1:5" x14ac:dyDescent="0.25">
      <c r="A1593">
        <v>9233</v>
      </c>
      <c r="D1593" s="2">
        <v>3</v>
      </c>
      <c r="E1593" s="4">
        <v>4</v>
      </c>
    </row>
    <row r="1594" spans="1:5" x14ac:dyDescent="0.25">
      <c r="A1594">
        <v>9234</v>
      </c>
      <c r="B1594" s="3">
        <v>1</v>
      </c>
      <c r="D1594" s="2">
        <v>3</v>
      </c>
      <c r="E1594" s="4">
        <v>4</v>
      </c>
    </row>
    <row r="1595" spans="1:5" x14ac:dyDescent="0.25">
      <c r="A1595">
        <v>9235</v>
      </c>
      <c r="B1595" s="3">
        <v>1</v>
      </c>
      <c r="E1595" s="4">
        <v>4</v>
      </c>
    </row>
    <row r="1596" spans="1:5" x14ac:dyDescent="0.25">
      <c r="A1596">
        <v>9236</v>
      </c>
      <c r="B1596" s="3">
        <v>1</v>
      </c>
    </row>
    <row r="1597" spans="1:5" x14ac:dyDescent="0.25">
      <c r="A1597">
        <v>9237</v>
      </c>
      <c r="B1597" s="3">
        <v>1</v>
      </c>
    </row>
    <row r="1598" spans="1:5" x14ac:dyDescent="0.25">
      <c r="A1598">
        <v>9238</v>
      </c>
      <c r="B1598" s="3">
        <v>1</v>
      </c>
    </row>
    <row r="1599" spans="1:5" x14ac:dyDescent="0.25">
      <c r="A1599">
        <v>9239</v>
      </c>
      <c r="B1599" s="3">
        <v>1</v>
      </c>
    </row>
    <row r="1600" spans="1:5" x14ac:dyDescent="0.25">
      <c r="A1600">
        <v>9240</v>
      </c>
      <c r="B1600" s="3">
        <v>1</v>
      </c>
    </row>
    <row r="1601" spans="1:4" x14ac:dyDescent="0.25">
      <c r="A1601">
        <v>9241</v>
      </c>
      <c r="B1601" s="3">
        <v>1</v>
      </c>
    </row>
    <row r="1602" spans="1:4" x14ac:dyDescent="0.25">
      <c r="A1602">
        <v>9242</v>
      </c>
      <c r="B1602" s="3">
        <v>1</v>
      </c>
    </row>
    <row r="1603" spans="1:4" x14ac:dyDescent="0.25">
      <c r="A1603">
        <v>9243</v>
      </c>
      <c r="B1603" s="3">
        <v>1</v>
      </c>
    </row>
    <row r="1604" spans="1:4" x14ac:dyDescent="0.25">
      <c r="A1604">
        <v>9244</v>
      </c>
      <c r="B1604" s="3">
        <v>1</v>
      </c>
      <c r="C1604" s="1">
        <v>2</v>
      </c>
    </row>
    <row r="1605" spans="1:4" x14ac:dyDescent="0.25">
      <c r="A1605">
        <v>9245</v>
      </c>
      <c r="B1605" s="3">
        <v>1</v>
      </c>
      <c r="C1605" s="1">
        <v>2</v>
      </c>
    </row>
    <row r="1606" spans="1:4" x14ac:dyDescent="0.25">
      <c r="A1606">
        <v>9246</v>
      </c>
      <c r="B1606" s="3">
        <v>1</v>
      </c>
      <c r="C1606" s="1">
        <v>2</v>
      </c>
    </row>
    <row r="1607" spans="1:4" x14ac:dyDescent="0.25">
      <c r="A1607">
        <v>9247</v>
      </c>
      <c r="B1607" s="3">
        <v>1</v>
      </c>
      <c r="C1607" s="1">
        <v>2</v>
      </c>
    </row>
    <row r="1608" spans="1:4" x14ac:dyDescent="0.25">
      <c r="A1608">
        <v>9248</v>
      </c>
      <c r="B1608" s="3">
        <v>1</v>
      </c>
      <c r="C1608" s="1">
        <v>2</v>
      </c>
    </row>
    <row r="1609" spans="1:4" x14ac:dyDescent="0.25">
      <c r="A1609">
        <v>9249</v>
      </c>
      <c r="C1609" s="1">
        <v>2</v>
      </c>
    </row>
    <row r="1610" spans="1:4" x14ac:dyDescent="0.25">
      <c r="A1610">
        <v>9250</v>
      </c>
      <c r="C1610" s="1">
        <v>2</v>
      </c>
    </row>
    <row r="1611" spans="1:4" x14ac:dyDescent="0.25">
      <c r="A1611">
        <v>9251</v>
      </c>
      <c r="C1611" s="1">
        <v>2</v>
      </c>
    </row>
    <row r="1612" spans="1:4" x14ac:dyDescent="0.25">
      <c r="A1612">
        <v>9252</v>
      </c>
      <c r="C1612" s="1">
        <v>2</v>
      </c>
    </row>
    <row r="1613" spans="1:4" x14ac:dyDescent="0.25">
      <c r="A1613">
        <v>9253</v>
      </c>
      <c r="C1613" s="1">
        <v>2</v>
      </c>
    </row>
    <row r="1614" spans="1:4" x14ac:dyDescent="0.25">
      <c r="A1614">
        <v>9254</v>
      </c>
      <c r="C1614" s="1">
        <v>2</v>
      </c>
    </row>
    <row r="1615" spans="1:4" x14ac:dyDescent="0.25">
      <c r="A1615">
        <v>9255</v>
      </c>
      <c r="C1615" s="1">
        <v>2</v>
      </c>
    </row>
    <row r="1616" spans="1:4" x14ac:dyDescent="0.25">
      <c r="A1616">
        <v>9256</v>
      </c>
      <c r="C1616" s="1">
        <v>2</v>
      </c>
      <c r="D1616" s="2">
        <v>3</v>
      </c>
    </row>
    <row r="1617" spans="1:5" x14ac:dyDescent="0.25">
      <c r="A1617">
        <v>9257</v>
      </c>
      <c r="D1617" s="2">
        <v>3</v>
      </c>
      <c r="E1617" s="4">
        <v>4</v>
      </c>
    </row>
    <row r="1618" spans="1:5" x14ac:dyDescent="0.25">
      <c r="A1618">
        <v>9258</v>
      </c>
      <c r="D1618" s="2">
        <v>3</v>
      </c>
      <c r="E1618" s="4">
        <v>4</v>
      </c>
    </row>
    <row r="1619" spans="1:5" x14ac:dyDescent="0.25">
      <c r="A1619">
        <v>9259</v>
      </c>
      <c r="D1619" s="2">
        <v>3</v>
      </c>
      <c r="E1619" s="4">
        <v>4</v>
      </c>
    </row>
    <row r="1620" spans="1:5" x14ac:dyDescent="0.25">
      <c r="A1620">
        <v>9260</v>
      </c>
      <c r="D1620" s="2">
        <v>3</v>
      </c>
      <c r="E1620" s="4">
        <v>4</v>
      </c>
    </row>
    <row r="1621" spans="1:5" x14ac:dyDescent="0.25">
      <c r="A1621">
        <v>9261</v>
      </c>
      <c r="D1621" s="2">
        <v>3</v>
      </c>
      <c r="E1621" s="4">
        <v>4</v>
      </c>
    </row>
    <row r="1622" spans="1:5" x14ac:dyDescent="0.25">
      <c r="A1622">
        <v>9262</v>
      </c>
      <c r="D1622" s="2">
        <v>3</v>
      </c>
      <c r="E1622" s="4">
        <v>4</v>
      </c>
    </row>
    <row r="1623" spans="1:5" x14ac:dyDescent="0.25">
      <c r="A1623">
        <v>9263</v>
      </c>
      <c r="D1623" s="2">
        <v>3</v>
      </c>
      <c r="E1623" s="4">
        <v>4</v>
      </c>
    </row>
    <row r="1624" spans="1:5" x14ac:dyDescent="0.25">
      <c r="A1624">
        <v>9264</v>
      </c>
      <c r="D1624" s="2">
        <v>3</v>
      </c>
      <c r="E1624" s="4">
        <v>4</v>
      </c>
    </row>
    <row r="1625" spans="1:5" x14ac:dyDescent="0.25">
      <c r="A1625">
        <v>9265</v>
      </c>
      <c r="D1625" s="2">
        <v>3</v>
      </c>
      <c r="E1625" s="4">
        <v>4</v>
      </c>
    </row>
    <row r="1626" spans="1:5" x14ac:dyDescent="0.25">
      <c r="A1626">
        <v>9266</v>
      </c>
      <c r="D1626" s="2">
        <v>3</v>
      </c>
      <c r="E1626" s="4">
        <v>4</v>
      </c>
    </row>
    <row r="1627" spans="1:5" x14ac:dyDescent="0.25">
      <c r="A1627">
        <v>9267</v>
      </c>
      <c r="B1627" s="3">
        <v>1</v>
      </c>
      <c r="D1627" s="2">
        <v>3</v>
      </c>
      <c r="E1627" s="4">
        <v>4</v>
      </c>
    </row>
    <row r="1628" spans="1:5" x14ac:dyDescent="0.25">
      <c r="A1628">
        <v>9268</v>
      </c>
      <c r="B1628" s="3">
        <v>1</v>
      </c>
      <c r="D1628" s="2">
        <v>3</v>
      </c>
      <c r="E1628" s="4">
        <v>4</v>
      </c>
    </row>
    <row r="1629" spans="1:5" x14ac:dyDescent="0.25">
      <c r="A1629">
        <v>9269</v>
      </c>
      <c r="B1629" s="3">
        <v>1</v>
      </c>
      <c r="D1629" s="2">
        <v>3</v>
      </c>
      <c r="E1629" s="4">
        <v>4</v>
      </c>
    </row>
    <row r="1630" spans="1:5" x14ac:dyDescent="0.25">
      <c r="A1630">
        <v>9270</v>
      </c>
      <c r="B1630" s="3">
        <v>1</v>
      </c>
      <c r="E1630" s="4">
        <v>4</v>
      </c>
    </row>
    <row r="1631" spans="1:5" x14ac:dyDescent="0.25">
      <c r="A1631">
        <v>9271</v>
      </c>
      <c r="B1631" s="3">
        <v>1</v>
      </c>
      <c r="E1631" s="4">
        <v>4</v>
      </c>
    </row>
    <row r="1632" spans="1:5" x14ac:dyDescent="0.25">
      <c r="A1632">
        <v>9272</v>
      </c>
      <c r="B1632" s="3">
        <v>1</v>
      </c>
      <c r="E1632" s="4">
        <v>4</v>
      </c>
    </row>
    <row r="1633" spans="1:3" x14ac:dyDescent="0.25">
      <c r="A1633">
        <v>9273</v>
      </c>
      <c r="B1633" s="3">
        <v>1</v>
      </c>
    </row>
    <row r="1634" spans="1:3" x14ac:dyDescent="0.25">
      <c r="A1634">
        <v>9274</v>
      </c>
      <c r="B1634" s="3">
        <v>1</v>
      </c>
    </row>
    <row r="1635" spans="1:3" x14ac:dyDescent="0.25">
      <c r="A1635">
        <v>9275</v>
      </c>
      <c r="B1635" s="3">
        <v>1</v>
      </c>
    </row>
    <row r="1636" spans="1:3" x14ac:dyDescent="0.25">
      <c r="A1636">
        <v>9276</v>
      </c>
      <c r="B1636" s="3">
        <v>1</v>
      </c>
    </row>
    <row r="1637" spans="1:3" x14ac:dyDescent="0.25">
      <c r="A1637">
        <v>9277</v>
      </c>
      <c r="B1637" s="3">
        <v>1</v>
      </c>
    </row>
    <row r="1638" spans="1:3" x14ac:dyDescent="0.25">
      <c r="A1638">
        <v>9278</v>
      </c>
      <c r="B1638" s="3">
        <v>1</v>
      </c>
    </row>
    <row r="1639" spans="1:3" x14ac:dyDescent="0.25">
      <c r="A1639">
        <v>9279</v>
      </c>
      <c r="B1639" s="3">
        <v>1</v>
      </c>
    </row>
    <row r="1640" spans="1:3" x14ac:dyDescent="0.25">
      <c r="A1640">
        <v>9280</v>
      </c>
      <c r="B1640" s="3">
        <v>1</v>
      </c>
      <c r="C1640" s="1">
        <v>2</v>
      </c>
    </row>
    <row r="1641" spans="1:3" x14ac:dyDescent="0.25">
      <c r="A1641">
        <v>9281</v>
      </c>
      <c r="B1641" s="3">
        <v>1</v>
      </c>
      <c r="C1641" s="1">
        <v>2</v>
      </c>
    </row>
    <row r="1642" spans="1:3" x14ac:dyDescent="0.25">
      <c r="A1642">
        <v>9282</v>
      </c>
      <c r="B1642" s="3">
        <v>1</v>
      </c>
      <c r="C1642" s="1">
        <v>2</v>
      </c>
    </row>
    <row r="1643" spans="1:3" x14ac:dyDescent="0.25">
      <c r="A1643">
        <v>9283</v>
      </c>
      <c r="B1643" s="3">
        <v>1</v>
      </c>
      <c r="C1643" s="1">
        <v>2</v>
      </c>
    </row>
    <row r="1644" spans="1:3" x14ac:dyDescent="0.25">
      <c r="A1644">
        <v>9284</v>
      </c>
      <c r="C1644" s="1">
        <v>2</v>
      </c>
    </row>
    <row r="1645" spans="1:3" x14ac:dyDescent="0.25">
      <c r="A1645">
        <v>9285</v>
      </c>
      <c r="C1645" s="1">
        <v>2</v>
      </c>
    </row>
    <row r="1646" spans="1:3" x14ac:dyDescent="0.25">
      <c r="A1646">
        <v>9286</v>
      </c>
      <c r="C1646" s="1">
        <v>2</v>
      </c>
    </row>
    <row r="1647" spans="1:3" x14ac:dyDescent="0.25">
      <c r="A1647">
        <v>9287</v>
      </c>
      <c r="C1647" s="1">
        <v>2</v>
      </c>
    </row>
    <row r="1648" spans="1:3" x14ac:dyDescent="0.25">
      <c r="A1648">
        <v>9288</v>
      </c>
      <c r="C1648" s="1">
        <v>2</v>
      </c>
    </row>
    <row r="1649" spans="1:5" x14ac:dyDescent="0.25">
      <c r="A1649">
        <v>9289</v>
      </c>
      <c r="C1649" s="1">
        <v>2</v>
      </c>
    </row>
    <row r="1650" spans="1:5" x14ac:dyDescent="0.25">
      <c r="A1650">
        <v>9290</v>
      </c>
      <c r="C1650" s="1">
        <v>2</v>
      </c>
    </row>
    <row r="1651" spans="1:5" x14ac:dyDescent="0.25">
      <c r="A1651">
        <v>9291</v>
      </c>
      <c r="C1651" s="1">
        <v>2</v>
      </c>
    </row>
    <row r="1652" spans="1:5" x14ac:dyDescent="0.25">
      <c r="A1652">
        <v>9292</v>
      </c>
      <c r="C1652" s="1">
        <v>2</v>
      </c>
      <c r="D1652" s="2">
        <v>3</v>
      </c>
    </row>
    <row r="1653" spans="1:5" x14ac:dyDescent="0.25">
      <c r="A1653">
        <v>9293</v>
      </c>
      <c r="C1653" s="1">
        <v>2</v>
      </c>
      <c r="D1653" s="2">
        <v>3</v>
      </c>
    </row>
    <row r="1654" spans="1:5" x14ac:dyDescent="0.25">
      <c r="A1654">
        <v>9294</v>
      </c>
      <c r="D1654" s="2">
        <v>3</v>
      </c>
      <c r="E1654" s="4">
        <v>4</v>
      </c>
    </row>
    <row r="1655" spans="1:5" x14ac:dyDescent="0.25">
      <c r="A1655">
        <v>9295</v>
      </c>
      <c r="D1655" s="2">
        <v>3</v>
      </c>
      <c r="E1655" s="4">
        <v>4</v>
      </c>
    </row>
    <row r="1656" spans="1:5" x14ac:dyDescent="0.25">
      <c r="A1656">
        <v>9296</v>
      </c>
      <c r="D1656" s="2">
        <v>3</v>
      </c>
      <c r="E1656" s="4">
        <v>4</v>
      </c>
    </row>
    <row r="1657" spans="1:5" x14ac:dyDescent="0.25">
      <c r="A1657">
        <v>9297</v>
      </c>
      <c r="D1657" s="2">
        <v>3</v>
      </c>
      <c r="E1657" s="4">
        <v>4</v>
      </c>
    </row>
    <row r="1658" spans="1:5" x14ac:dyDescent="0.25">
      <c r="A1658">
        <v>9298</v>
      </c>
      <c r="D1658" s="2">
        <v>3</v>
      </c>
      <c r="E1658" s="4">
        <v>4</v>
      </c>
    </row>
    <row r="1659" spans="1:5" x14ac:dyDescent="0.25">
      <c r="A1659">
        <v>9299</v>
      </c>
      <c r="D1659" s="2">
        <v>3</v>
      </c>
      <c r="E1659" s="4">
        <v>4</v>
      </c>
    </row>
    <row r="1660" spans="1:5" x14ac:dyDescent="0.25">
      <c r="A1660">
        <v>9300</v>
      </c>
      <c r="D1660" s="2">
        <v>3</v>
      </c>
      <c r="E1660" s="4">
        <v>4</v>
      </c>
    </row>
    <row r="1661" spans="1:5" x14ac:dyDescent="0.25">
      <c r="A1661">
        <v>9301</v>
      </c>
      <c r="D1661" s="2">
        <v>3</v>
      </c>
      <c r="E1661" s="4">
        <v>4</v>
      </c>
    </row>
    <row r="1662" spans="1:5" x14ac:dyDescent="0.25">
      <c r="A1662">
        <v>9302</v>
      </c>
      <c r="D1662" s="2">
        <v>3</v>
      </c>
      <c r="E1662" s="4">
        <v>4</v>
      </c>
    </row>
    <row r="1663" spans="1:5" x14ac:dyDescent="0.25">
      <c r="A1663">
        <v>9303</v>
      </c>
      <c r="B1663" s="3">
        <v>1</v>
      </c>
      <c r="D1663" s="2">
        <v>3</v>
      </c>
      <c r="E1663" s="4">
        <v>4</v>
      </c>
    </row>
    <row r="1664" spans="1:5" x14ac:dyDescent="0.25">
      <c r="A1664">
        <v>9304</v>
      </c>
      <c r="B1664" s="3">
        <v>1</v>
      </c>
      <c r="D1664" s="2">
        <v>3</v>
      </c>
      <c r="E1664" s="4">
        <v>4</v>
      </c>
    </row>
    <row r="1665" spans="1:5" x14ac:dyDescent="0.25">
      <c r="A1665">
        <v>9305</v>
      </c>
      <c r="B1665" s="3">
        <v>1</v>
      </c>
      <c r="D1665" s="2">
        <v>3</v>
      </c>
      <c r="E1665" s="4">
        <v>4</v>
      </c>
    </row>
    <row r="1666" spans="1:5" x14ac:dyDescent="0.25">
      <c r="A1666">
        <v>9306</v>
      </c>
      <c r="B1666" s="3">
        <v>1</v>
      </c>
      <c r="D1666" s="2">
        <v>3</v>
      </c>
      <c r="E1666" s="4">
        <v>4</v>
      </c>
    </row>
    <row r="1667" spans="1:5" x14ac:dyDescent="0.25">
      <c r="A1667">
        <v>9307</v>
      </c>
      <c r="B1667" s="3">
        <v>1</v>
      </c>
      <c r="E1667" s="4">
        <v>4</v>
      </c>
    </row>
    <row r="1668" spans="1:5" x14ac:dyDescent="0.25">
      <c r="A1668">
        <v>9308</v>
      </c>
      <c r="B1668" s="3">
        <v>1</v>
      </c>
      <c r="E1668" s="4">
        <v>4</v>
      </c>
    </row>
    <row r="1669" spans="1:5" x14ac:dyDescent="0.25">
      <c r="A1669">
        <v>9309</v>
      </c>
      <c r="B1669" s="3">
        <v>1</v>
      </c>
      <c r="E1669" s="4">
        <v>4</v>
      </c>
    </row>
    <row r="1670" spans="1:5" x14ac:dyDescent="0.25">
      <c r="A1670">
        <v>9310</v>
      </c>
      <c r="B1670" s="3">
        <v>1</v>
      </c>
    </row>
    <row r="1671" spans="1:5" x14ac:dyDescent="0.25">
      <c r="A1671">
        <v>9311</v>
      </c>
      <c r="B1671" s="3">
        <v>1</v>
      </c>
    </row>
    <row r="1672" spans="1:5" x14ac:dyDescent="0.25">
      <c r="A1672">
        <v>9312</v>
      </c>
      <c r="B1672" s="3">
        <v>1</v>
      </c>
    </row>
    <row r="1673" spans="1:5" x14ac:dyDescent="0.25">
      <c r="A1673">
        <v>9313</v>
      </c>
      <c r="B1673" s="3">
        <v>1</v>
      </c>
    </row>
    <row r="1674" spans="1:5" x14ac:dyDescent="0.25">
      <c r="A1674">
        <v>9314</v>
      </c>
      <c r="B1674" s="3">
        <v>1</v>
      </c>
    </row>
    <row r="1675" spans="1:5" x14ac:dyDescent="0.25">
      <c r="A1675">
        <v>9315</v>
      </c>
      <c r="B1675" s="3">
        <v>1</v>
      </c>
    </row>
    <row r="1676" spans="1:5" x14ac:dyDescent="0.25">
      <c r="A1676">
        <v>9316</v>
      </c>
      <c r="B1676" s="3">
        <v>1</v>
      </c>
      <c r="C1676" s="1">
        <v>2</v>
      </c>
    </row>
    <row r="1677" spans="1:5" x14ac:dyDescent="0.25">
      <c r="A1677">
        <v>9317</v>
      </c>
      <c r="B1677" s="3">
        <v>1</v>
      </c>
      <c r="C1677" s="1">
        <v>2</v>
      </c>
    </row>
    <row r="1678" spans="1:5" x14ac:dyDescent="0.25">
      <c r="A1678">
        <v>9318</v>
      </c>
      <c r="B1678" s="3">
        <v>1</v>
      </c>
      <c r="C1678" s="1">
        <v>2</v>
      </c>
    </row>
    <row r="1679" spans="1:5" x14ac:dyDescent="0.25">
      <c r="A1679">
        <v>9319</v>
      </c>
      <c r="B1679" s="3">
        <v>1</v>
      </c>
      <c r="C1679" s="1">
        <v>2</v>
      </c>
    </row>
    <row r="1680" spans="1:5" x14ac:dyDescent="0.25">
      <c r="A1680">
        <v>9320</v>
      </c>
      <c r="B1680" s="3">
        <v>1</v>
      </c>
      <c r="C1680" s="1">
        <v>2</v>
      </c>
    </row>
    <row r="1681" spans="1:5" x14ac:dyDescent="0.25">
      <c r="A1681">
        <v>9321</v>
      </c>
      <c r="B1681" s="3">
        <v>1</v>
      </c>
      <c r="C1681" s="1">
        <v>2</v>
      </c>
    </row>
    <row r="1682" spans="1:5" x14ac:dyDescent="0.25">
      <c r="A1682">
        <v>9322</v>
      </c>
      <c r="C1682" s="1">
        <v>2</v>
      </c>
    </row>
    <row r="1683" spans="1:5" x14ac:dyDescent="0.25">
      <c r="A1683">
        <v>9323</v>
      </c>
      <c r="C1683" s="1">
        <v>2</v>
      </c>
    </row>
    <row r="1684" spans="1:5" x14ac:dyDescent="0.25">
      <c r="A1684">
        <v>9324</v>
      </c>
      <c r="C1684" s="1">
        <v>2</v>
      </c>
    </row>
    <row r="1685" spans="1:5" x14ac:dyDescent="0.25">
      <c r="A1685">
        <v>9325</v>
      </c>
      <c r="C1685" s="1">
        <v>2</v>
      </c>
    </row>
    <row r="1686" spans="1:5" x14ac:dyDescent="0.25">
      <c r="A1686">
        <v>9326</v>
      </c>
      <c r="C1686" s="1">
        <v>2</v>
      </c>
    </row>
    <row r="1687" spans="1:5" x14ac:dyDescent="0.25">
      <c r="A1687">
        <v>9327</v>
      </c>
      <c r="C1687" s="1">
        <v>2</v>
      </c>
    </row>
    <row r="1688" spans="1:5" x14ac:dyDescent="0.25">
      <c r="A1688">
        <v>9328</v>
      </c>
      <c r="C1688" s="1">
        <v>2</v>
      </c>
    </row>
    <row r="1689" spans="1:5" x14ac:dyDescent="0.25">
      <c r="A1689">
        <v>9329</v>
      </c>
      <c r="C1689" s="1">
        <v>2</v>
      </c>
      <c r="D1689" s="2">
        <v>3</v>
      </c>
    </row>
    <row r="1690" spans="1:5" x14ac:dyDescent="0.25">
      <c r="A1690">
        <v>9330</v>
      </c>
      <c r="C1690" s="1">
        <v>2</v>
      </c>
      <c r="D1690" s="2">
        <v>3</v>
      </c>
    </row>
    <row r="1691" spans="1:5" x14ac:dyDescent="0.25">
      <c r="A1691">
        <v>9331</v>
      </c>
      <c r="C1691" s="1">
        <v>2</v>
      </c>
      <c r="D1691" s="2">
        <v>3</v>
      </c>
    </row>
    <row r="1692" spans="1:5" x14ac:dyDescent="0.25">
      <c r="A1692">
        <v>9332</v>
      </c>
      <c r="C1692" s="1">
        <v>2</v>
      </c>
      <c r="D1692" s="2">
        <v>3</v>
      </c>
    </row>
    <row r="1693" spans="1:5" x14ac:dyDescent="0.25">
      <c r="A1693">
        <v>9333</v>
      </c>
      <c r="C1693" s="1">
        <v>2</v>
      </c>
      <c r="D1693" s="2">
        <v>3</v>
      </c>
      <c r="E1693" s="4">
        <v>4</v>
      </c>
    </row>
    <row r="1694" spans="1:5" x14ac:dyDescent="0.25">
      <c r="A1694">
        <v>9334</v>
      </c>
      <c r="D1694" s="2">
        <v>3</v>
      </c>
      <c r="E1694" s="4">
        <v>4</v>
      </c>
    </row>
    <row r="1695" spans="1:5" x14ac:dyDescent="0.25">
      <c r="A1695">
        <v>9335</v>
      </c>
      <c r="D1695" s="2">
        <v>3</v>
      </c>
      <c r="E1695" s="4">
        <v>4</v>
      </c>
    </row>
    <row r="1696" spans="1:5" x14ac:dyDescent="0.25">
      <c r="A1696">
        <v>9336</v>
      </c>
      <c r="D1696" s="2">
        <v>3</v>
      </c>
      <c r="E1696" s="4">
        <v>4</v>
      </c>
    </row>
    <row r="1697" spans="1:5" x14ac:dyDescent="0.25">
      <c r="A1697">
        <v>9337</v>
      </c>
      <c r="D1697" s="2">
        <v>3</v>
      </c>
      <c r="E1697" s="4">
        <v>4</v>
      </c>
    </row>
    <row r="1698" spans="1:5" x14ac:dyDescent="0.25">
      <c r="A1698">
        <v>9338</v>
      </c>
      <c r="D1698" s="2">
        <v>3</v>
      </c>
      <c r="E1698" s="4">
        <v>4</v>
      </c>
    </row>
    <row r="1699" spans="1:5" x14ac:dyDescent="0.25">
      <c r="A1699">
        <v>9339</v>
      </c>
      <c r="D1699" s="2">
        <v>3</v>
      </c>
      <c r="E1699" s="4">
        <v>4</v>
      </c>
    </row>
    <row r="1700" spans="1:5" x14ac:dyDescent="0.25">
      <c r="A1700">
        <v>9340</v>
      </c>
      <c r="B1700" s="3">
        <v>1</v>
      </c>
      <c r="D1700" s="2">
        <v>3</v>
      </c>
      <c r="E1700" s="4">
        <v>4</v>
      </c>
    </row>
    <row r="1701" spans="1:5" x14ac:dyDescent="0.25">
      <c r="A1701">
        <v>9341</v>
      </c>
      <c r="B1701" s="3">
        <v>1</v>
      </c>
      <c r="D1701" s="2">
        <v>3</v>
      </c>
      <c r="E1701" s="4">
        <v>4</v>
      </c>
    </row>
    <row r="1702" spans="1:5" x14ac:dyDescent="0.25">
      <c r="A1702">
        <v>9342</v>
      </c>
      <c r="B1702" s="3">
        <v>1</v>
      </c>
      <c r="D1702" s="2">
        <v>3</v>
      </c>
      <c r="E1702" s="4">
        <v>4</v>
      </c>
    </row>
    <row r="1703" spans="1:5" x14ac:dyDescent="0.25">
      <c r="A1703">
        <v>9343</v>
      </c>
      <c r="B1703" s="3">
        <v>1</v>
      </c>
      <c r="D1703" s="2">
        <v>3</v>
      </c>
      <c r="E1703" s="4">
        <v>4</v>
      </c>
    </row>
    <row r="1704" spans="1:5" x14ac:dyDescent="0.25">
      <c r="A1704">
        <v>9344</v>
      </c>
      <c r="B1704" s="3">
        <v>1</v>
      </c>
      <c r="D1704" s="2">
        <v>3</v>
      </c>
      <c r="E1704" s="4">
        <v>4</v>
      </c>
    </row>
    <row r="1705" spans="1:5" x14ac:dyDescent="0.25">
      <c r="A1705">
        <v>9345</v>
      </c>
      <c r="B1705" s="3">
        <v>1</v>
      </c>
      <c r="D1705" s="2">
        <v>3</v>
      </c>
      <c r="E1705" s="4">
        <v>4</v>
      </c>
    </row>
    <row r="1706" spans="1:5" x14ac:dyDescent="0.25">
      <c r="A1706">
        <v>9346</v>
      </c>
      <c r="B1706" s="3">
        <v>1</v>
      </c>
      <c r="D1706" s="2">
        <v>3</v>
      </c>
      <c r="E1706" s="4">
        <v>4</v>
      </c>
    </row>
    <row r="1707" spans="1:5" x14ac:dyDescent="0.25">
      <c r="A1707">
        <v>9347</v>
      </c>
      <c r="B1707" s="3">
        <v>1</v>
      </c>
      <c r="E1707" s="4">
        <v>4</v>
      </c>
    </row>
    <row r="1708" spans="1:5" x14ac:dyDescent="0.25">
      <c r="A1708">
        <v>9348</v>
      </c>
      <c r="B1708" s="3">
        <v>1</v>
      </c>
      <c r="E1708" s="4">
        <v>4</v>
      </c>
    </row>
    <row r="1709" spans="1:5" x14ac:dyDescent="0.25">
      <c r="A1709">
        <v>9349</v>
      </c>
      <c r="B1709" s="3">
        <v>1</v>
      </c>
      <c r="E1709" s="4">
        <v>4</v>
      </c>
    </row>
    <row r="1710" spans="1:5" x14ac:dyDescent="0.25">
      <c r="A1710">
        <v>9350</v>
      </c>
      <c r="B1710" s="3">
        <v>1</v>
      </c>
      <c r="E1710" s="4">
        <v>4</v>
      </c>
    </row>
    <row r="1711" spans="1:5" x14ac:dyDescent="0.25">
      <c r="A1711">
        <v>9351</v>
      </c>
      <c r="B1711" s="3">
        <v>1</v>
      </c>
      <c r="E1711" s="4">
        <v>4</v>
      </c>
    </row>
    <row r="1712" spans="1:5" x14ac:dyDescent="0.25">
      <c r="A1712">
        <v>9352</v>
      </c>
      <c r="B1712" s="3">
        <v>1</v>
      </c>
    </row>
    <row r="1713" spans="1:3" x14ac:dyDescent="0.25">
      <c r="A1713">
        <v>9353</v>
      </c>
      <c r="B1713" s="3">
        <v>1</v>
      </c>
    </row>
    <row r="1714" spans="1:3" x14ac:dyDescent="0.25">
      <c r="A1714">
        <v>9354</v>
      </c>
      <c r="B1714" s="3">
        <v>1</v>
      </c>
      <c r="C1714" s="1">
        <v>2</v>
      </c>
    </row>
    <row r="1715" spans="1:3" x14ac:dyDescent="0.25">
      <c r="A1715">
        <v>9355</v>
      </c>
      <c r="B1715" s="3">
        <v>1</v>
      </c>
      <c r="C1715" s="1">
        <v>2</v>
      </c>
    </row>
    <row r="1716" spans="1:3" x14ac:dyDescent="0.25">
      <c r="A1716">
        <v>9356</v>
      </c>
      <c r="B1716" s="3">
        <v>1</v>
      </c>
      <c r="C1716" s="1">
        <v>2</v>
      </c>
    </row>
    <row r="1717" spans="1:3" x14ac:dyDescent="0.25">
      <c r="A1717">
        <v>9357</v>
      </c>
      <c r="B1717" s="3">
        <v>1</v>
      </c>
      <c r="C1717" s="1">
        <v>2</v>
      </c>
    </row>
    <row r="1718" spans="1:3" x14ac:dyDescent="0.25">
      <c r="A1718">
        <v>9358</v>
      </c>
      <c r="B1718" s="3">
        <v>1</v>
      </c>
      <c r="C1718" s="1">
        <v>2</v>
      </c>
    </row>
    <row r="1719" spans="1:3" x14ac:dyDescent="0.25">
      <c r="A1719">
        <v>9359</v>
      </c>
      <c r="B1719" s="3">
        <v>1</v>
      </c>
      <c r="C1719" s="1">
        <v>2</v>
      </c>
    </row>
    <row r="1720" spans="1:3" x14ac:dyDescent="0.25">
      <c r="A1720">
        <v>9360</v>
      </c>
      <c r="B1720" s="3">
        <v>1</v>
      </c>
      <c r="C1720" s="1">
        <v>2</v>
      </c>
    </row>
    <row r="1721" spans="1:3" x14ac:dyDescent="0.25">
      <c r="A1721">
        <v>9361</v>
      </c>
      <c r="B1721" s="3">
        <v>1</v>
      </c>
      <c r="C1721" s="1">
        <v>2</v>
      </c>
    </row>
    <row r="1722" spans="1:3" x14ac:dyDescent="0.25">
      <c r="A1722">
        <v>9362</v>
      </c>
      <c r="C1722" s="1">
        <v>2</v>
      </c>
    </row>
    <row r="1723" spans="1:3" x14ac:dyDescent="0.25">
      <c r="A1723">
        <v>9363</v>
      </c>
      <c r="C1723" s="1">
        <v>2</v>
      </c>
    </row>
    <row r="1724" spans="1:3" x14ac:dyDescent="0.25">
      <c r="A1724">
        <v>9364</v>
      </c>
      <c r="C1724" s="1">
        <v>2</v>
      </c>
    </row>
    <row r="1725" spans="1:3" x14ac:dyDescent="0.25">
      <c r="A1725">
        <v>9365</v>
      </c>
      <c r="C1725" s="1">
        <v>2</v>
      </c>
    </row>
    <row r="1726" spans="1:3" x14ac:dyDescent="0.25">
      <c r="A1726">
        <v>9366</v>
      </c>
      <c r="C1726" s="1">
        <v>2</v>
      </c>
    </row>
    <row r="1727" spans="1:3" x14ac:dyDescent="0.25">
      <c r="A1727">
        <v>9367</v>
      </c>
      <c r="C1727" s="1">
        <v>2</v>
      </c>
    </row>
    <row r="1728" spans="1:3" x14ac:dyDescent="0.25">
      <c r="A1728">
        <v>9368</v>
      </c>
      <c r="C1728" s="1">
        <v>2</v>
      </c>
    </row>
    <row r="1729" spans="1:5" x14ac:dyDescent="0.25">
      <c r="A1729">
        <v>9369</v>
      </c>
      <c r="C1729" s="1">
        <v>2</v>
      </c>
      <c r="D1729" s="2">
        <v>3</v>
      </c>
    </row>
    <row r="1730" spans="1:5" x14ac:dyDescent="0.25">
      <c r="A1730">
        <v>9370</v>
      </c>
      <c r="C1730" s="1">
        <v>2</v>
      </c>
      <c r="D1730" s="2">
        <v>3</v>
      </c>
    </row>
    <row r="1731" spans="1:5" x14ac:dyDescent="0.25">
      <c r="A1731">
        <v>9371</v>
      </c>
      <c r="C1731" s="1">
        <v>2</v>
      </c>
      <c r="D1731" s="2">
        <v>3</v>
      </c>
    </row>
    <row r="1732" spans="1:5" x14ac:dyDescent="0.25">
      <c r="A1732">
        <v>9372</v>
      </c>
      <c r="C1732" s="1">
        <v>2</v>
      </c>
      <c r="D1732" s="2">
        <v>3</v>
      </c>
    </row>
    <row r="1733" spans="1:5" x14ac:dyDescent="0.25">
      <c r="A1733">
        <v>9373</v>
      </c>
      <c r="C1733" s="1">
        <v>2</v>
      </c>
      <c r="D1733" s="2">
        <v>3</v>
      </c>
    </row>
    <row r="1734" spans="1:5" x14ac:dyDescent="0.25">
      <c r="A1734">
        <v>9374</v>
      </c>
      <c r="C1734" s="1">
        <v>2</v>
      </c>
      <c r="D1734" s="2">
        <v>3</v>
      </c>
      <c r="E1734" s="4">
        <v>4</v>
      </c>
    </row>
    <row r="1735" spans="1:5" x14ac:dyDescent="0.25">
      <c r="A1735">
        <v>9375</v>
      </c>
      <c r="D1735" s="2">
        <v>3</v>
      </c>
      <c r="E1735" s="4">
        <v>4</v>
      </c>
    </row>
    <row r="1736" spans="1:5" x14ac:dyDescent="0.25">
      <c r="A1736">
        <v>9376</v>
      </c>
      <c r="D1736" s="2">
        <v>3</v>
      </c>
      <c r="E1736" s="4">
        <v>4</v>
      </c>
    </row>
    <row r="1737" spans="1:5" x14ac:dyDescent="0.25">
      <c r="A1737">
        <v>9377</v>
      </c>
      <c r="D1737" s="2">
        <v>3</v>
      </c>
      <c r="E1737" s="4">
        <v>4</v>
      </c>
    </row>
    <row r="1738" spans="1:5" x14ac:dyDescent="0.25">
      <c r="A1738">
        <v>9378</v>
      </c>
      <c r="D1738" s="2">
        <v>3</v>
      </c>
      <c r="E1738" s="4">
        <v>4</v>
      </c>
    </row>
    <row r="1739" spans="1:5" x14ac:dyDescent="0.25">
      <c r="A1739">
        <v>9379</v>
      </c>
      <c r="B1739" s="3">
        <v>1</v>
      </c>
      <c r="D1739" s="2">
        <v>3</v>
      </c>
      <c r="E1739" s="4">
        <v>4</v>
      </c>
    </row>
    <row r="1740" spans="1:5" x14ac:dyDescent="0.25">
      <c r="A1740">
        <v>9380</v>
      </c>
      <c r="B1740" s="3">
        <v>1</v>
      </c>
      <c r="D1740" s="2">
        <v>3</v>
      </c>
      <c r="E1740" s="4">
        <v>4</v>
      </c>
    </row>
    <row r="1741" spans="1:5" x14ac:dyDescent="0.25">
      <c r="A1741">
        <v>9381</v>
      </c>
      <c r="B1741" s="3">
        <v>1</v>
      </c>
      <c r="D1741" s="2">
        <v>3</v>
      </c>
      <c r="E1741" s="4">
        <v>4</v>
      </c>
    </row>
    <row r="1742" spans="1:5" x14ac:dyDescent="0.25">
      <c r="A1742">
        <v>9382</v>
      </c>
      <c r="B1742" s="3">
        <v>1</v>
      </c>
      <c r="D1742" s="2">
        <v>3</v>
      </c>
      <c r="E1742" s="4">
        <v>4</v>
      </c>
    </row>
    <row r="1743" spans="1:5" x14ac:dyDescent="0.25">
      <c r="A1743">
        <v>9383</v>
      </c>
      <c r="B1743" s="3">
        <v>1</v>
      </c>
      <c r="D1743" s="2">
        <v>3</v>
      </c>
      <c r="E1743" s="4">
        <v>4</v>
      </c>
    </row>
    <row r="1744" spans="1:5" x14ac:dyDescent="0.25">
      <c r="A1744">
        <v>9384</v>
      </c>
      <c r="B1744" s="3">
        <v>1</v>
      </c>
      <c r="D1744" s="2">
        <v>3</v>
      </c>
      <c r="E1744" s="4">
        <v>4</v>
      </c>
    </row>
    <row r="1745" spans="1:5" x14ac:dyDescent="0.25">
      <c r="A1745">
        <v>9385</v>
      </c>
      <c r="B1745" s="3">
        <v>1</v>
      </c>
      <c r="D1745" s="2">
        <v>3</v>
      </c>
      <c r="E1745" s="4">
        <v>4</v>
      </c>
    </row>
    <row r="1746" spans="1:5" x14ac:dyDescent="0.25">
      <c r="A1746">
        <v>9386</v>
      </c>
      <c r="B1746" s="3">
        <v>1</v>
      </c>
      <c r="D1746" s="2">
        <v>3</v>
      </c>
      <c r="E1746" s="4">
        <v>4</v>
      </c>
    </row>
    <row r="1747" spans="1:5" x14ac:dyDescent="0.25">
      <c r="A1747">
        <v>9387</v>
      </c>
      <c r="B1747" s="3">
        <v>1</v>
      </c>
      <c r="D1747" s="2">
        <v>3</v>
      </c>
      <c r="E1747" s="4">
        <v>4</v>
      </c>
    </row>
    <row r="1748" spans="1:5" x14ac:dyDescent="0.25">
      <c r="A1748">
        <v>9388</v>
      </c>
      <c r="B1748" s="3">
        <v>1</v>
      </c>
      <c r="D1748" s="2">
        <v>3</v>
      </c>
      <c r="E1748" s="4">
        <v>4</v>
      </c>
    </row>
    <row r="1749" spans="1:5" x14ac:dyDescent="0.25">
      <c r="A1749">
        <v>9389</v>
      </c>
      <c r="B1749" s="3">
        <v>1</v>
      </c>
      <c r="D1749" s="2">
        <v>3</v>
      </c>
      <c r="E1749" s="4">
        <v>4</v>
      </c>
    </row>
    <row r="1750" spans="1:5" x14ac:dyDescent="0.25">
      <c r="A1750">
        <v>9390</v>
      </c>
      <c r="B1750" s="3">
        <v>1</v>
      </c>
      <c r="E1750" s="4">
        <v>4</v>
      </c>
    </row>
    <row r="1751" spans="1:5" x14ac:dyDescent="0.25">
      <c r="A1751">
        <v>9391</v>
      </c>
      <c r="B1751" s="3">
        <v>1</v>
      </c>
      <c r="E1751" s="4">
        <v>4</v>
      </c>
    </row>
    <row r="1752" spans="1:5" x14ac:dyDescent="0.25">
      <c r="A1752">
        <v>9392</v>
      </c>
      <c r="B1752" s="3">
        <v>1</v>
      </c>
      <c r="E1752" s="4">
        <v>4</v>
      </c>
    </row>
    <row r="1753" spans="1:5" x14ac:dyDescent="0.25">
      <c r="A1753">
        <v>9393</v>
      </c>
      <c r="B1753" s="3">
        <v>1</v>
      </c>
      <c r="E1753" s="4">
        <v>4</v>
      </c>
    </row>
    <row r="1754" spans="1:5" x14ac:dyDescent="0.25">
      <c r="A1754">
        <v>9394</v>
      </c>
      <c r="B1754" s="3">
        <v>1</v>
      </c>
      <c r="E1754" s="4">
        <v>4</v>
      </c>
    </row>
    <row r="1755" spans="1:5" x14ac:dyDescent="0.25">
      <c r="A1755">
        <v>9395</v>
      </c>
      <c r="B1755" s="3">
        <v>1</v>
      </c>
      <c r="E1755" s="4">
        <v>4</v>
      </c>
    </row>
    <row r="1756" spans="1:5" x14ac:dyDescent="0.25">
      <c r="A1756">
        <v>9396</v>
      </c>
      <c r="B1756" s="3">
        <v>1</v>
      </c>
      <c r="E1756" s="4">
        <v>4</v>
      </c>
    </row>
    <row r="1757" spans="1:5" x14ac:dyDescent="0.25">
      <c r="A1757">
        <v>9397</v>
      </c>
      <c r="B1757" s="3">
        <v>1</v>
      </c>
      <c r="C1757" s="1">
        <v>2</v>
      </c>
      <c r="E1757" s="4">
        <v>4</v>
      </c>
    </row>
    <row r="1758" spans="1:5" x14ac:dyDescent="0.25">
      <c r="A1758">
        <v>9398</v>
      </c>
      <c r="B1758" s="3">
        <v>1</v>
      </c>
      <c r="C1758" s="1">
        <v>2</v>
      </c>
      <c r="E1758" s="4">
        <v>4</v>
      </c>
    </row>
    <row r="1759" spans="1:5" x14ac:dyDescent="0.25">
      <c r="A1759">
        <v>9399</v>
      </c>
      <c r="B1759" s="3">
        <v>1</v>
      </c>
      <c r="C1759" s="1">
        <v>2</v>
      </c>
      <c r="E1759" s="4">
        <v>4</v>
      </c>
    </row>
    <row r="1760" spans="1:5" x14ac:dyDescent="0.25">
      <c r="A1760">
        <v>9400</v>
      </c>
      <c r="B1760" s="3">
        <v>1</v>
      </c>
      <c r="C1760" s="1">
        <v>2</v>
      </c>
      <c r="E1760" s="4">
        <v>4</v>
      </c>
    </row>
    <row r="1761" spans="1:4" x14ac:dyDescent="0.25">
      <c r="A1761">
        <v>9401</v>
      </c>
      <c r="B1761" s="3">
        <v>1</v>
      </c>
      <c r="C1761" s="1">
        <v>2</v>
      </c>
    </row>
    <row r="1762" spans="1:4" x14ac:dyDescent="0.25">
      <c r="A1762">
        <v>9402</v>
      </c>
      <c r="B1762" s="3">
        <v>1</v>
      </c>
      <c r="C1762" s="1">
        <v>2</v>
      </c>
    </row>
    <row r="1763" spans="1:4" x14ac:dyDescent="0.25">
      <c r="A1763">
        <v>9403</v>
      </c>
      <c r="B1763" s="3">
        <v>1</v>
      </c>
      <c r="C1763" s="1">
        <v>2</v>
      </c>
    </row>
    <row r="1764" spans="1:4" x14ac:dyDescent="0.25">
      <c r="A1764">
        <v>9404</v>
      </c>
      <c r="B1764" s="3">
        <v>1</v>
      </c>
      <c r="C1764" s="1">
        <v>2</v>
      </c>
    </row>
    <row r="1765" spans="1:4" x14ac:dyDescent="0.25">
      <c r="A1765">
        <v>9405</v>
      </c>
      <c r="B1765" s="3">
        <v>1</v>
      </c>
      <c r="C1765" s="1">
        <v>2</v>
      </c>
    </row>
    <row r="1766" spans="1:4" x14ac:dyDescent="0.25">
      <c r="A1766">
        <v>9406</v>
      </c>
      <c r="C1766" s="1">
        <v>2</v>
      </c>
    </row>
    <row r="1767" spans="1:4" x14ac:dyDescent="0.25">
      <c r="A1767">
        <v>9407</v>
      </c>
      <c r="C1767" s="1">
        <v>2</v>
      </c>
    </row>
    <row r="1768" spans="1:4" x14ac:dyDescent="0.25">
      <c r="A1768">
        <v>9408</v>
      </c>
      <c r="C1768" s="1">
        <v>2</v>
      </c>
    </row>
    <row r="1769" spans="1:4" x14ac:dyDescent="0.25">
      <c r="A1769">
        <v>9409</v>
      </c>
      <c r="C1769" s="1">
        <v>2</v>
      </c>
    </row>
    <row r="1770" spans="1:4" x14ac:dyDescent="0.25">
      <c r="A1770">
        <v>9410</v>
      </c>
      <c r="C1770" s="1">
        <v>2</v>
      </c>
    </row>
    <row r="1771" spans="1:4" x14ac:dyDescent="0.25">
      <c r="A1771">
        <v>9411</v>
      </c>
      <c r="C1771" s="1">
        <v>2</v>
      </c>
      <c r="D1771" s="2">
        <v>3</v>
      </c>
    </row>
    <row r="1772" spans="1:4" x14ac:dyDescent="0.25">
      <c r="A1772">
        <v>9412</v>
      </c>
      <c r="C1772" s="1">
        <v>2</v>
      </c>
      <c r="D1772" s="2">
        <v>3</v>
      </c>
    </row>
    <row r="1773" spans="1:4" x14ac:dyDescent="0.25">
      <c r="A1773">
        <v>9413</v>
      </c>
      <c r="C1773" s="1">
        <v>2</v>
      </c>
      <c r="D1773" s="2">
        <v>3</v>
      </c>
    </row>
    <row r="1774" spans="1:4" x14ac:dyDescent="0.25">
      <c r="A1774">
        <v>9414</v>
      </c>
      <c r="C1774" s="1">
        <v>2</v>
      </c>
      <c r="D1774" s="2">
        <v>3</v>
      </c>
    </row>
    <row r="1775" spans="1:4" x14ac:dyDescent="0.25">
      <c r="A1775">
        <v>9415</v>
      </c>
      <c r="C1775" s="1">
        <v>2</v>
      </c>
      <c r="D1775" s="2">
        <v>3</v>
      </c>
    </row>
    <row r="1776" spans="1:4" x14ac:dyDescent="0.25">
      <c r="A1776">
        <v>9416</v>
      </c>
      <c r="C1776" s="1">
        <v>2</v>
      </c>
      <c r="D1776" s="2">
        <v>3</v>
      </c>
    </row>
    <row r="1777" spans="1:5" x14ac:dyDescent="0.25">
      <c r="A1777">
        <v>9417</v>
      </c>
      <c r="C1777" s="1">
        <v>2</v>
      </c>
      <c r="D1777" s="2">
        <v>3</v>
      </c>
    </row>
    <row r="1778" spans="1:5" x14ac:dyDescent="0.25">
      <c r="A1778">
        <v>9418</v>
      </c>
      <c r="C1778" s="1">
        <v>2</v>
      </c>
      <c r="D1778" s="2">
        <v>3</v>
      </c>
    </row>
    <row r="1779" spans="1:5" x14ac:dyDescent="0.25">
      <c r="A1779">
        <v>9419</v>
      </c>
      <c r="C1779" s="1">
        <v>2</v>
      </c>
      <c r="D1779" s="2">
        <v>3</v>
      </c>
    </row>
    <row r="1780" spans="1:5" x14ac:dyDescent="0.25">
      <c r="A1780">
        <v>9420</v>
      </c>
      <c r="C1780" s="1">
        <v>2</v>
      </c>
      <c r="D1780" s="2">
        <v>3</v>
      </c>
    </row>
    <row r="1781" spans="1:5" x14ac:dyDescent="0.25">
      <c r="A1781">
        <v>9421</v>
      </c>
      <c r="D1781" s="2">
        <v>3</v>
      </c>
    </row>
    <row r="1782" spans="1:5" x14ac:dyDescent="0.25">
      <c r="A1782">
        <v>9422</v>
      </c>
      <c r="D1782" s="2">
        <v>3</v>
      </c>
      <c r="E1782" s="4">
        <v>4</v>
      </c>
    </row>
    <row r="1783" spans="1:5" x14ac:dyDescent="0.25">
      <c r="A1783">
        <v>9423</v>
      </c>
      <c r="D1783" s="2">
        <v>3</v>
      </c>
      <c r="E1783" s="4">
        <v>4</v>
      </c>
    </row>
    <row r="1784" spans="1:5" x14ac:dyDescent="0.25">
      <c r="A1784">
        <v>9424</v>
      </c>
      <c r="D1784" s="2">
        <v>3</v>
      </c>
      <c r="E1784" s="4">
        <v>4</v>
      </c>
    </row>
    <row r="1785" spans="1:5" x14ac:dyDescent="0.25">
      <c r="A1785">
        <v>9425</v>
      </c>
      <c r="B1785" s="3">
        <v>1</v>
      </c>
      <c r="D1785" s="2">
        <v>3</v>
      </c>
      <c r="E1785" s="4">
        <v>4</v>
      </c>
    </row>
    <row r="1786" spans="1:5" x14ac:dyDescent="0.25">
      <c r="A1786">
        <v>9426</v>
      </c>
      <c r="B1786" s="3">
        <v>1</v>
      </c>
      <c r="D1786" s="2">
        <v>3</v>
      </c>
      <c r="E1786" s="4">
        <v>4</v>
      </c>
    </row>
    <row r="1787" spans="1:5" x14ac:dyDescent="0.25">
      <c r="A1787">
        <v>9427</v>
      </c>
      <c r="B1787" s="3">
        <v>1</v>
      </c>
      <c r="D1787" s="2">
        <v>3</v>
      </c>
      <c r="E1787" s="4">
        <v>4</v>
      </c>
    </row>
    <row r="1788" spans="1:5" x14ac:dyDescent="0.25">
      <c r="A1788">
        <v>9428</v>
      </c>
      <c r="B1788" s="3">
        <v>1</v>
      </c>
      <c r="D1788" s="2">
        <v>3</v>
      </c>
      <c r="E1788" s="4">
        <v>4</v>
      </c>
    </row>
    <row r="1789" spans="1:5" x14ac:dyDescent="0.25">
      <c r="A1789">
        <v>9429</v>
      </c>
      <c r="B1789" s="3">
        <v>1</v>
      </c>
      <c r="D1789" s="2">
        <v>3</v>
      </c>
      <c r="E1789" s="4">
        <v>4</v>
      </c>
    </row>
    <row r="1790" spans="1:5" x14ac:dyDescent="0.25">
      <c r="A1790">
        <v>9430</v>
      </c>
      <c r="B1790" s="3">
        <v>1</v>
      </c>
      <c r="D1790" s="2">
        <v>3</v>
      </c>
      <c r="E1790" s="4">
        <v>4</v>
      </c>
    </row>
    <row r="1791" spans="1:5" x14ac:dyDescent="0.25">
      <c r="A1791">
        <v>9431</v>
      </c>
      <c r="B1791" s="3">
        <v>1</v>
      </c>
      <c r="D1791" s="2">
        <v>3</v>
      </c>
      <c r="E1791" s="4">
        <v>4</v>
      </c>
    </row>
    <row r="1792" spans="1:5" x14ac:dyDescent="0.25">
      <c r="A1792">
        <v>9432</v>
      </c>
      <c r="B1792" s="3">
        <v>1</v>
      </c>
      <c r="D1792" s="2">
        <v>3</v>
      </c>
      <c r="E1792" s="4">
        <v>4</v>
      </c>
    </row>
    <row r="1793" spans="1:6" x14ac:dyDescent="0.25">
      <c r="A1793">
        <v>9433</v>
      </c>
      <c r="B1793" s="3">
        <v>1</v>
      </c>
      <c r="D1793" s="2">
        <v>3</v>
      </c>
      <c r="E1793" s="4">
        <v>4</v>
      </c>
    </row>
    <row r="1794" spans="1:6" x14ac:dyDescent="0.25">
      <c r="A1794">
        <v>9434</v>
      </c>
      <c r="B1794" s="3">
        <v>1</v>
      </c>
      <c r="E1794" s="4">
        <v>4</v>
      </c>
    </row>
    <row r="1795" spans="1:6" x14ac:dyDescent="0.25">
      <c r="A1795">
        <v>9435</v>
      </c>
      <c r="B1795" s="3">
        <v>1</v>
      </c>
      <c r="E1795" s="4">
        <v>4</v>
      </c>
    </row>
    <row r="1796" spans="1:6" x14ac:dyDescent="0.25">
      <c r="A1796">
        <v>9436</v>
      </c>
      <c r="B1796" s="3">
        <v>1</v>
      </c>
      <c r="E1796" s="4">
        <v>4</v>
      </c>
    </row>
    <row r="1797" spans="1:6" x14ac:dyDescent="0.25">
      <c r="A1797">
        <v>9437</v>
      </c>
      <c r="B1797" s="3">
        <v>1</v>
      </c>
      <c r="E1797" s="4">
        <v>4</v>
      </c>
    </row>
    <row r="1798" spans="1:6" x14ac:dyDescent="0.25">
      <c r="A1798">
        <v>9438</v>
      </c>
      <c r="B1798" s="3">
        <v>1</v>
      </c>
      <c r="E1798" s="4">
        <v>4</v>
      </c>
    </row>
    <row r="1799" spans="1:6" x14ac:dyDescent="0.25">
      <c r="A1799">
        <v>9439</v>
      </c>
      <c r="B1799" s="3">
        <v>1</v>
      </c>
      <c r="E1799" s="4">
        <v>4</v>
      </c>
    </row>
    <row r="1800" spans="1:6" x14ac:dyDescent="0.25">
      <c r="A1800">
        <v>9440</v>
      </c>
      <c r="B1800" s="3">
        <v>1</v>
      </c>
      <c r="E1800" s="4">
        <v>4</v>
      </c>
    </row>
    <row r="1801" spans="1:6" x14ac:dyDescent="0.25">
      <c r="A1801">
        <v>9441</v>
      </c>
      <c r="B1801" s="3">
        <v>1</v>
      </c>
      <c r="E1801" s="4">
        <v>4</v>
      </c>
    </row>
    <row r="1802" spans="1:6" x14ac:dyDescent="0.25">
      <c r="A1802">
        <v>9442</v>
      </c>
      <c r="B1802" s="3">
        <v>1</v>
      </c>
      <c r="E1802" s="4">
        <v>4</v>
      </c>
    </row>
    <row r="1803" spans="1:6" x14ac:dyDescent="0.25">
      <c r="A1803">
        <v>9443</v>
      </c>
      <c r="B1803" s="3">
        <v>1</v>
      </c>
      <c r="E1803" s="4">
        <v>4</v>
      </c>
    </row>
    <row r="1804" spans="1:6" x14ac:dyDescent="0.25">
      <c r="A1804">
        <v>9444</v>
      </c>
      <c r="F1804" t="s">
        <v>22</v>
      </c>
    </row>
    <row r="1805" spans="1:6" x14ac:dyDescent="0.25">
      <c r="A1805">
        <v>12252</v>
      </c>
    </row>
    <row r="1806" spans="1:6" x14ac:dyDescent="0.25">
      <c r="A1806">
        <v>12253</v>
      </c>
    </row>
    <row r="1807" spans="1:6" x14ac:dyDescent="0.25">
      <c r="A1807">
        <v>12254</v>
      </c>
    </row>
    <row r="1808" spans="1:6" x14ac:dyDescent="0.25">
      <c r="A1808">
        <v>12255</v>
      </c>
    </row>
    <row r="1809" spans="1:1" x14ac:dyDescent="0.25">
      <c r="A1809">
        <v>12256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7"/>
  <sheetViews>
    <sheetView workbookViewId="0">
      <selection activeCell="DK1" sqref="DK1:DL2"/>
    </sheetView>
  </sheetViews>
  <sheetFormatPr defaultRowHeight="15" x14ac:dyDescent="0.25"/>
  <sheetData>
    <row r="1" spans="1:113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61</v>
      </c>
      <c r="AJ1" t="s">
        <v>62</v>
      </c>
      <c r="AK1" t="s">
        <v>63</v>
      </c>
      <c r="AL1" t="s">
        <v>64</v>
      </c>
      <c r="AM1" t="s">
        <v>65</v>
      </c>
      <c r="AN1" t="s">
        <v>66</v>
      </c>
      <c r="AO1" t="s">
        <v>67</v>
      </c>
      <c r="AP1" t="s">
        <v>68</v>
      </c>
      <c r="AQ1" t="s">
        <v>69</v>
      </c>
      <c r="AR1" t="s">
        <v>70</v>
      </c>
      <c r="AS1" t="s">
        <v>71</v>
      </c>
      <c r="AT1" t="s">
        <v>72</v>
      </c>
      <c r="AU1" t="s">
        <v>73</v>
      </c>
      <c r="AV1" t="s">
        <v>74</v>
      </c>
      <c r="AW1" t="s">
        <v>75</v>
      </c>
      <c r="AX1" t="s">
        <v>76</v>
      </c>
      <c r="AY1" t="s">
        <v>77</v>
      </c>
      <c r="AZ1" t="s">
        <v>78</v>
      </c>
      <c r="BA1" t="s">
        <v>79</v>
      </c>
      <c r="BB1" t="s">
        <v>80</v>
      </c>
      <c r="BC1" t="s">
        <v>81</v>
      </c>
      <c r="BD1" t="s">
        <v>82</v>
      </c>
      <c r="BE1" t="s">
        <v>83</v>
      </c>
      <c r="BF1" t="s">
        <v>84</v>
      </c>
      <c r="BG1" t="s">
        <v>85</v>
      </c>
      <c r="BH1" t="s">
        <v>86</v>
      </c>
      <c r="BI1" t="s">
        <v>87</v>
      </c>
      <c r="BJ1" t="s">
        <v>88</v>
      </c>
      <c r="BK1" t="s">
        <v>89</v>
      </c>
      <c r="BL1" t="s">
        <v>90</v>
      </c>
      <c r="BM1" t="s">
        <v>91</v>
      </c>
      <c r="BN1" t="s">
        <v>92</v>
      </c>
      <c r="BO1" t="s">
        <v>93</v>
      </c>
      <c r="BP1" t="s">
        <v>94</v>
      </c>
      <c r="BQ1" t="s">
        <v>95</v>
      </c>
      <c r="BR1" t="s">
        <v>96</v>
      </c>
      <c r="BS1" t="s">
        <v>97</v>
      </c>
      <c r="BT1" t="s">
        <v>98</v>
      </c>
      <c r="BU1" t="s">
        <v>99</v>
      </c>
      <c r="BV1" t="s">
        <v>100</v>
      </c>
      <c r="BW1" t="s">
        <v>101</v>
      </c>
      <c r="BX1" t="s">
        <v>102</v>
      </c>
      <c r="BY1" t="s">
        <v>103</v>
      </c>
      <c r="BZ1" t="s">
        <v>104</v>
      </c>
      <c r="CA1" t="s">
        <v>105</v>
      </c>
      <c r="CB1" t="s">
        <v>106</v>
      </c>
      <c r="CC1" t="s">
        <v>107</v>
      </c>
      <c r="CD1" t="s">
        <v>108</v>
      </c>
      <c r="CE1" t="s">
        <v>109</v>
      </c>
      <c r="CF1" t="s">
        <v>110</v>
      </c>
      <c r="CG1" t="s">
        <v>111</v>
      </c>
      <c r="CH1" t="s">
        <v>112</v>
      </c>
      <c r="CI1" t="s">
        <v>113</v>
      </c>
      <c r="CJ1" t="s">
        <v>114</v>
      </c>
      <c r="CK1" t="s">
        <v>115</v>
      </c>
      <c r="CL1" t="s">
        <v>116</v>
      </c>
      <c r="CM1" t="s">
        <v>117</v>
      </c>
      <c r="CN1" t="s">
        <v>118</v>
      </c>
      <c r="CO1" t="s">
        <v>119</v>
      </c>
      <c r="CP1" t="s">
        <v>120</v>
      </c>
      <c r="CQ1" t="s">
        <v>247</v>
      </c>
      <c r="CR1" t="s">
        <v>248</v>
      </c>
      <c r="CS1" t="s">
        <v>249</v>
      </c>
      <c r="CT1" t="s">
        <v>250</v>
      </c>
      <c r="CU1" t="s">
        <v>251</v>
      </c>
      <c r="CV1" t="s">
        <v>194</v>
      </c>
      <c r="CW1" t="s">
        <v>195</v>
      </c>
      <c r="CX1" t="s">
        <v>196</v>
      </c>
      <c r="CY1" t="s">
        <v>197</v>
      </c>
      <c r="CZ1" t="s">
        <v>198</v>
      </c>
      <c r="DA1" t="s">
        <v>199</v>
      </c>
      <c r="DB1" t="s">
        <v>200</v>
      </c>
      <c r="DC1" t="s">
        <v>201</v>
      </c>
      <c r="DD1" t="s">
        <v>202</v>
      </c>
      <c r="DE1" t="s">
        <v>203</v>
      </c>
      <c r="DF1" t="s">
        <v>204</v>
      </c>
      <c r="DG1" t="s">
        <v>205</v>
      </c>
      <c r="DH1" t="s">
        <v>276</v>
      </c>
      <c r="DI1" t="s">
        <v>277</v>
      </c>
    </row>
    <row r="2" spans="1:113" x14ac:dyDescent="0.25">
      <c r="A2">
        <v>47.205673999999995</v>
      </c>
      <c r="B2">
        <v>5.855003</v>
      </c>
      <c r="C2">
        <v>39.06876299999999</v>
      </c>
      <c r="D2">
        <v>8.2473589999999994</v>
      </c>
      <c r="E2">
        <v>27.841057999999997</v>
      </c>
      <c r="F2">
        <v>5.9179760000000003</v>
      </c>
      <c r="G2">
        <v>38.690314999999998</v>
      </c>
      <c r="H2">
        <v>8.8139920000000007</v>
      </c>
      <c r="I2">
        <f>SQRT((ABS($A$3-$A$2)^2+(ABS($B$3-$B$2)^2)))</f>
        <v>16.084784272213597</v>
      </c>
      <c r="J2">
        <f>SQRT((ABS($C$3-$C$2)^2+(ABS($D$3-$D$2)^2)))</f>
        <v>16.851079367448158</v>
      </c>
      <c r="K2">
        <f>SQRT((ABS($E$3-$E$2)^2+(ABS($F$3-$F$2)^2)))</f>
        <v>17.836796046687667</v>
      </c>
      <c r="L2">
        <f>SQRT((ABS($G$3-$G$2)^2+(ABS($H$3-$H$2)^2)))</f>
        <v>17.481444663407249</v>
      </c>
      <c r="M2">
        <f>ABS($B$2-$D$2)</f>
        <v>2.3923559999999995</v>
      </c>
      <c r="N2">
        <f>ABS($F$2-$H$2)</f>
        <v>2.8960160000000004</v>
      </c>
      <c r="Q2">
        <f>SQRT((ABS($A$2-$E$3)^2+(ABS($B$2-$F$3)^2)))</f>
        <v>2.0178862965018638</v>
      </c>
      <c r="R2">
        <f>SQRT((ABS($C$2-$G$2)^2+(ABS($D$2-$H$2)^2)))</f>
        <v>0.68139257802899134</v>
      </c>
      <c r="S2">
        <v>23</v>
      </c>
      <c r="T2">
        <v>0</v>
      </c>
      <c r="U2">
        <v>0</v>
      </c>
      <c r="V2">
        <v>18</v>
      </c>
      <c r="W2">
        <v>24</v>
      </c>
      <c r="X2">
        <v>0</v>
      </c>
      <c r="Y2">
        <v>20</v>
      </c>
      <c r="Z2">
        <v>6</v>
      </c>
      <c r="AA2">
        <v>23</v>
      </c>
      <c r="AB2">
        <v>0</v>
      </c>
      <c r="AC2">
        <v>20</v>
      </c>
      <c r="AD2">
        <v>2</v>
      </c>
      <c r="AE2">
        <v>27</v>
      </c>
      <c r="AF2">
        <v>18</v>
      </c>
      <c r="AG2">
        <v>6</v>
      </c>
      <c r="AH2">
        <v>4</v>
      </c>
      <c r="AI2">
        <v>32</v>
      </c>
      <c r="AJ2">
        <v>8</v>
      </c>
      <c r="AK2">
        <v>9</v>
      </c>
      <c r="AL2">
        <v>21</v>
      </c>
      <c r="AM2">
        <v>27</v>
      </c>
      <c r="AN2">
        <v>5</v>
      </c>
      <c r="AO2">
        <v>22</v>
      </c>
      <c r="AP2">
        <v>0</v>
      </c>
      <c r="AQ2">
        <v>26</v>
      </c>
      <c r="AR2">
        <v>9</v>
      </c>
      <c r="AS2">
        <v>22</v>
      </c>
      <c r="AT2">
        <v>0</v>
      </c>
      <c r="AU2">
        <v>26</v>
      </c>
      <c r="AV2">
        <v>21</v>
      </c>
      <c r="AW2">
        <v>8</v>
      </c>
      <c r="AX2">
        <v>5</v>
      </c>
      <c r="AY2">
        <f>(23/200)</f>
        <v>0.115</v>
      </c>
      <c r="AZ2">
        <f>(24/200)</f>
        <v>0.12</v>
      </c>
      <c r="BA2">
        <f>(23/200)</f>
        <v>0.115</v>
      </c>
      <c r="BB2">
        <f>(27/200)</f>
        <v>0.13500000000000001</v>
      </c>
      <c r="BC2">
        <f>(32/200)</f>
        <v>0.16</v>
      </c>
      <c r="BD2">
        <f>(27/200)</f>
        <v>0.13500000000000001</v>
      </c>
      <c r="BE2">
        <f>(26/200)</f>
        <v>0.13</v>
      </c>
      <c r="BF2">
        <f>(26/200)</f>
        <v>0.13</v>
      </c>
      <c r="BG2">
        <f>(0.115+0.16)</f>
        <v>0.27500000000000002</v>
      </c>
      <c r="BH2">
        <f>(0.12+0.135)</f>
        <v>0.255</v>
      </c>
      <c r="BI2">
        <f>(0.115+0.13)</f>
        <v>0.245</v>
      </c>
      <c r="BJ2">
        <f>(0.135+0.13)</f>
        <v>0.26500000000000001</v>
      </c>
      <c r="BK2">
        <f>((0.115/0.275)*100)</f>
        <v>41.818181818181813</v>
      </c>
      <c r="BL2">
        <f>((0.12/0.255)*100)</f>
        <v>47.058823529411761</v>
      </c>
      <c r="BM2">
        <f>((0.115/0.245)*100)</f>
        <v>46.938775510204081</v>
      </c>
      <c r="BN2">
        <f>((0.135/0.265)*100)</f>
        <v>50.943396226415096</v>
      </c>
      <c r="BO2">
        <f>((0.16/0.275)*100)</f>
        <v>58.18181818181818</v>
      </c>
      <c r="BP2">
        <f>((0.135/0.255)*100)</f>
        <v>52.941176470588239</v>
      </c>
      <c r="BQ2">
        <f>((0.13/0.245)*100)</f>
        <v>53.061224489795919</v>
      </c>
      <c r="BS2">
        <f>((0/23)*100)</f>
        <v>0</v>
      </c>
      <c r="BT2">
        <f>((0/23)*100)</f>
        <v>0</v>
      </c>
      <c r="BU2">
        <f>((18/23)*100)</f>
        <v>78.260869565217391</v>
      </c>
      <c r="BV2">
        <f>((0/24)*100)</f>
        <v>0</v>
      </c>
      <c r="BW2">
        <f>((20/24)*100)</f>
        <v>83.333333333333343</v>
      </c>
      <c r="BX2">
        <f>((6/24)*100)</f>
        <v>25</v>
      </c>
      <c r="BY2">
        <f>((0/23)*100)</f>
        <v>0</v>
      </c>
      <c r="BZ2">
        <f>((20/23)*100)</f>
        <v>86.956521739130437</v>
      </c>
      <c r="CA2">
        <f>((2/23)*100)</f>
        <v>8.695652173913043</v>
      </c>
      <c r="CB2">
        <f>((18/27)*100)</f>
        <v>66.666666666666657</v>
      </c>
      <c r="CC2">
        <f>((6/27)*100)</f>
        <v>22.222222222222221</v>
      </c>
      <c r="CD2">
        <f>((4/27)*100)</f>
        <v>14.814814814814813</v>
      </c>
      <c r="CE2">
        <f>((8/32)*100)</f>
        <v>25</v>
      </c>
      <c r="CF2">
        <f>((9/32)*100)</f>
        <v>28.125</v>
      </c>
      <c r="CG2">
        <f>((21/32)*100)</f>
        <v>65.625</v>
      </c>
      <c r="CH2">
        <f>((5/27)*100)</f>
        <v>18.518518518518519</v>
      </c>
      <c r="CI2">
        <f>((22/27)*100)</f>
        <v>81.481481481481481</v>
      </c>
      <c r="CJ2">
        <f>((0/27)*100)</f>
        <v>0</v>
      </c>
      <c r="CK2">
        <f>((9/26)*100)</f>
        <v>34.615384615384613</v>
      </c>
      <c r="CL2">
        <f>((22/26)*100)</f>
        <v>84.615384615384613</v>
      </c>
      <c r="CM2">
        <f>((0/26)*100)</f>
        <v>0</v>
      </c>
      <c r="CN2">
        <f>((21/26)*100)</f>
        <v>80.769230769230774</v>
      </c>
      <c r="CO2">
        <f>((8/26)*100)</f>
        <v>30.76923076923077</v>
      </c>
      <c r="CP2">
        <f>((5/26)*100)</f>
        <v>19.230769230769234</v>
      </c>
      <c r="CQ2">
        <f>$I2/$BG2</f>
        <v>58.490124626231257</v>
      </c>
      <c r="CR2">
        <f>$J2/$BH2</f>
        <v>66.082664186071199</v>
      </c>
      <c r="CS2">
        <f>$K2/$BI2</f>
        <v>72.803249170153748</v>
      </c>
      <c r="CT2">
        <f>$L2/$BJ2</f>
        <v>65.967715710970751</v>
      </c>
      <c r="CU2">
        <f>CU4/CU6</f>
        <v>129.58274468668753</v>
      </c>
      <c r="CV2">
        <v>0.47272727272727272</v>
      </c>
      <c r="CW2">
        <v>0.41818181818181815</v>
      </c>
      <c r="CX2">
        <v>0.8</v>
      </c>
      <c r="CY2">
        <v>0.56862745098039214</v>
      </c>
      <c r="CZ2">
        <v>0.90196078431372551</v>
      </c>
      <c r="DA2">
        <v>0.35294117647058826</v>
      </c>
      <c r="DB2">
        <v>0.65306122448979587</v>
      </c>
      <c r="DC2">
        <v>6.1224489795918366E-2</v>
      </c>
      <c r="DD2">
        <v>0.42857142857142855</v>
      </c>
      <c r="DE2">
        <v>0.16981132075471697</v>
      </c>
      <c r="DF2">
        <v>0.660377358490566</v>
      </c>
      <c r="DG2">
        <v>0.60377358490566035</v>
      </c>
      <c r="DH2">
        <v>19.196276950544526</v>
      </c>
      <c r="DI2">
        <v>29.439017665136763</v>
      </c>
    </row>
    <row r="3" spans="1:113" x14ac:dyDescent="0.25">
      <c r="A3">
        <v>63.290334999999992</v>
      </c>
      <c r="B3">
        <v>5.7920299999999996</v>
      </c>
      <c r="C3">
        <v>55.910316999999992</v>
      </c>
      <c r="D3">
        <v>7.6808480000000001</v>
      </c>
      <c r="E3">
        <v>45.628790999999993</v>
      </c>
      <c r="F3">
        <v>4.5959139999999996</v>
      </c>
      <c r="G3">
        <v>56.162573999999992</v>
      </c>
      <c r="H3">
        <v>8.2473589999999994</v>
      </c>
      <c r="I3">
        <f>SQRT((ABS($A$4-$A$3)^2+(ABS($B$4-$B$3)^2)))</f>
        <v>16.977396394775859</v>
      </c>
      <c r="J3">
        <f>SQRT((ABS($C$4-$C$3)^2+(ABS($D$4-$D$3)^2)))</f>
        <v>19.942535001115701</v>
      </c>
      <c r="K3">
        <f>SQRT((ABS($E$4-$E$3)^2+(ABS($F$4-$F$3)^2)))</f>
        <v>15.7703181359464</v>
      </c>
      <c r="L3">
        <f>SQRT((ABS($G$4-$G$3)^2+(ABS($H$4-$H$3)^2)))</f>
        <v>19.090629126809311</v>
      </c>
      <c r="M3">
        <f>ABS($B$3-$D$3)</f>
        <v>1.8888180000000006</v>
      </c>
      <c r="N3">
        <f>ABS($F$3-$H$3)</f>
        <v>3.6514449999999998</v>
      </c>
      <c r="Q3">
        <f>SQRT((ABS($A$3-$E$4)^2+(ABS($B$3-$F$4)^2)))</f>
        <v>2.1437595045004461</v>
      </c>
      <c r="R3">
        <f>SQRT((ABS($C$3-$G$3)^2+(ABS($D$3-$H$3)^2)))</f>
        <v>0.62013571673465107</v>
      </c>
      <c r="S3">
        <v>17</v>
      </c>
      <c r="T3">
        <v>9</v>
      </c>
      <c r="U3">
        <v>0</v>
      </c>
      <c r="V3">
        <v>10</v>
      </c>
      <c r="W3">
        <v>31</v>
      </c>
      <c r="X3">
        <v>9</v>
      </c>
      <c r="Y3">
        <v>19</v>
      </c>
      <c r="Z3">
        <v>8</v>
      </c>
      <c r="AA3">
        <v>19</v>
      </c>
      <c r="AB3">
        <v>0</v>
      </c>
      <c r="AC3">
        <v>19</v>
      </c>
      <c r="AD3">
        <v>4</v>
      </c>
      <c r="AE3">
        <v>23</v>
      </c>
      <c r="AF3">
        <v>10</v>
      </c>
      <c r="AG3">
        <v>4</v>
      </c>
      <c r="AH3">
        <v>12</v>
      </c>
      <c r="AI3">
        <v>25</v>
      </c>
      <c r="AJ3">
        <v>3</v>
      </c>
      <c r="AK3">
        <v>6</v>
      </c>
      <c r="AL3">
        <v>16</v>
      </c>
      <c r="AM3">
        <v>29</v>
      </c>
      <c r="AN3">
        <v>6</v>
      </c>
      <c r="AO3">
        <v>26</v>
      </c>
      <c r="AP3">
        <v>8</v>
      </c>
      <c r="AQ3">
        <v>28</v>
      </c>
      <c r="AR3">
        <v>5</v>
      </c>
      <c r="AS3">
        <v>26</v>
      </c>
      <c r="AT3">
        <v>5</v>
      </c>
      <c r="AU3">
        <v>23</v>
      </c>
      <c r="AV3">
        <v>16</v>
      </c>
      <c r="AW3">
        <v>0</v>
      </c>
      <c r="AX3">
        <v>8</v>
      </c>
      <c r="AY3">
        <f>(17/200)</f>
        <v>8.5000000000000006E-2</v>
      </c>
      <c r="AZ3">
        <f>(31/200)</f>
        <v>0.155</v>
      </c>
      <c r="BA3">
        <f>(19/200)</f>
        <v>9.5000000000000001E-2</v>
      </c>
      <c r="BB3">
        <f>(23/200)</f>
        <v>0.115</v>
      </c>
      <c r="BC3">
        <f>(25/200)</f>
        <v>0.125</v>
      </c>
      <c r="BD3">
        <f>(29/200)</f>
        <v>0.14499999999999999</v>
      </c>
      <c r="BE3">
        <f>(28/200)</f>
        <v>0.14000000000000001</v>
      </c>
      <c r="BF3">
        <f>(23/200)</f>
        <v>0.115</v>
      </c>
      <c r="BG3">
        <f>(0.085+0.125)</f>
        <v>0.21000000000000002</v>
      </c>
      <c r="BH3">
        <f>(0.155+0.145)</f>
        <v>0.3</v>
      </c>
      <c r="BI3">
        <f>(0.095+0.14)</f>
        <v>0.23500000000000001</v>
      </c>
      <c r="BJ3">
        <f>(0.115+0.115)</f>
        <v>0.23</v>
      </c>
      <c r="BK3">
        <f>((0.085/0.21)*100)</f>
        <v>40.476190476190482</v>
      </c>
      <c r="BL3">
        <f>((0.155/0.3)*100)</f>
        <v>51.666666666666671</v>
      </c>
      <c r="BM3">
        <f>((0.095/0.235)*100)</f>
        <v>40.425531914893618</v>
      </c>
      <c r="BN3">
        <f>((0.115/0.23)*100)</f>
        <v>50</v>
      </c>
      <c r="BO3">
        <f>((0.125/0.21)*100)</f>
        <v>59.523809523809526</v>
      </c>
      <c r="BP3">
        <f>((0.145/0.3)*100)</f>
        <v>48.333333333333336</v>
      </c>
      <c r="BQ3">
        <f>((0.14/0.235)*100)</f>
        <v>59.574468085106389</v>
      </c>
      <c r="BS3">
        <f>((9/17)*100)</f>
        <v>52.941176470588239</v>
      </c>
      <c r="BT3">
        <f>((0/17)*100)</f>
        <v>0</v>
      </c>
      <c r="BU3">
        <f>((10/17)*100)</f>
        <v>58.82352941176471</v>
      </c>
      <c r="BV3">
        <f>((9/31)*100)</f>
        <v>29.032258064516132</v>
      </c>
      <c r="BW3">
        <f>((19/31)*100)</f>
        <v>61.29032258064516</v>
      </c>
      <c r="BX3">
        <f>((8/31)*100)</f>
        <v>25.806451612903224</v>
      </c>
      <c r="BY3">
        <f>((0/19)*100)</f>
        <v>0</v>
      </c>
      <c r="BZ3">
        <f>((19/19)*100)</f>
        <v>100</v>
      </c>
      <c r="CA3">
        <f>((4/19)*100)</f>
        <v>21.052631578947366</v>
      </c>
      <c r="CB3">
        <f>((10/23)*100)</f>
        <v>43.478260869565219</v>
      </c>
      <c r="CC3">
        <f>((4/23)*100)</f>
        <v>17.391304347826086</v>
      </c>
      <c r="CD3">
        <f>((12/23)*100)</f>
        <v>52.173913043478258</v>
      </c>
      <c r="CE3">
        <f>((3/25)*100)</f>
        <v>12</v>
      </c>
      <c r="CF3">
        <f>((6/25)*100)</f>
        <v>24</v>
      </c>
      <c r="CG3">
        <f>((16/25)*100)</f>
        <v>64</v>
      </c>
      <c r="CH3">
        <f>((6/29)*100)</f>
        <v>20.689655172413794</v>
      </c>
      <c r="CI3">
        <f>((26/29)*100)</f>
        <v>89.65517241379311</v>
      </c>
      <c r="CJ3">
        <f>((8/29)*100)</f>
        <v>27.586206896551722</v>
      </c>
      <c r="CK3">
        <f>((5/28)*100)</f>
        <v>17.857142857142858</v>
      </c>
      <c r="CL3">
        <f>((26/28)*100)</f>
        <v>92.857142857142861</v>
      </c>
      <c r="CM3">
        <f>((5/28)*100)</f>
        <v>17.857142857142858</v>
      </c>
      <c r="CN3">
        <f>((16/23)*100)</f>
        <v>69.565217391304344</v>
      </c>
      <c r="CO3">
        <f>((0/23)*100)</f>
        <v>0</v>
      </c>
      <c r="CP3">
        <f>((8/23)*100)</f>
        <v>34.782608695652172</v>
      </c>
      <c r="CQ3">
        <f>$I3/$BG3</f>
        <v>80.844744737027895</v>
      </c>
      <c r="CR3">
        <f>$J3/$BH3</f>
        <v>66.475116670385674</v>
      </c>
      <c r="CS3">
        <f>$K3/$BI3</f>
        <v>67.107736748708078</v>
      </c>
      <c r="CT3">
        <f>$L3/$BJ3</f>
        <v>83.002735333953524</v>
      </c>
      <c r="CU3" t="s">
        <v>253</v>
      </c>
      <c r="CV3">
        <v>0.19047619047619047</v>
      </c>
      <c r="CW3">
        <v>0.42857142857142855</v>
      </c>
      <c r="CX3">
        <v>0.7857142857142857</v>
      </c>
      <c r="CY3">
        <v>0.56666666666666665</v>
      </c>
      <c r="CZ3">
        <v>0.95</v>
      </c>
      <c r="DA3">
        <v>0.41666666666666669</v>
      </c>
      <c r="DB3">
        <v>0.51063829787234039</v>
      </c>
      <c r="DC3">
        <v>0.74358974358974361</v>
      </c>
      <c r="DD3">
        <v>0.31914893617021278</v>
      </c>
      <c r="DE3">
        <v>0.28260869565217389</v>
      </c>
      <c r="DF3">
        <v>0.45652173913043476</v>
      </c>
      <c r="DG3">
        <v>0.67391304347826086</v>
      </c>
      <c r="DH3">
        <v>18.432493813472885</v>
      </c>
      <c r="DI3">
        <v>31.898449272491327</v>
      </c>
    </row>
    <row r="4" spans="1:113" x14ac:dyDescent="0.25">
      <c r="A4">
        <v>80.260423000000003</v>
      </c>
      <c r="B4">
        <v>5.2939319999999999</v>
      </c>
      <c r="C4">
        <v>75.852029999999985</v>
      </c>
      <c r="D4">
        <v>7.4997819999999997</v>
      </c>
      <c r="E4">
        <v>61.397978999999992</v>
      </c>
      <c r="F4">
        <v>4.7847099999999996</v>
      </c>
      <c r="G4">
        <v>75.245927999999992</v>
      </c>
      <c r="H4">
        <v>7.7203670000000004</v>
      </c>
      <c r="I4">
        <f>SQRT((ABS($A$5-$A$4)^2+(ABS($B$5-$B$4)^2)))</f>
        <v>20.575109710017223</v>
      </c>
      <c r="J4">
        <f>SQRT((ABS($C$5-$C$4)^2+(ABS($D$5-$D$4)^2)))</f>
        <v>17.31749024445925</v>
      </c>
      <c r="K4">
        <f>SQRT((ABS($E$5-$E$4)^2+(ABS($F$5-$F$4)^2)))</f>
        <v>16.999283719803401</v>
      </c>
      <c r="L4">
        <f>SQRT((ABS($G$5-$G$4)^2+(ABS($H$5-$H$4)^2)))</f>
        <v>20.44963006858486</v>
      </c>
      <c r="M4">
        <f>ABS($B$4-$D$4)</f>
        <v>2.2058499999999999</v>
      </c>
      <c r="N4">
        <f>ABS($F$4-$H$4)</f>
        <v>2.9356570000000008</v>
      </c>
      <c r="Q4">
        <f>SQRT((ABS($A$4-$E$5)^2+(ABS($B$4-$F$5)^2)))</f>
        <v>2.1740652606895341</v>
      </c>
      <c r="R4">
        <f>SQRT((ABS($C$4-$G$4)^2+(ABS($D$4-$H$4)^2)))</f>
        <v>0.64499409038299849</v>
      </c>
      <c r="S4">
        <v>23</v>
      </c>
      <c r="T4">
        <v>8</v>
      </c>
      <c r="U4">
        <v>3</v>
      </c>
      <c r="V4">
        <v>12</v>
      </c>
      <c r="W4">
        <v>20</v>
      </c>
      <c r="X4">
        <v>8</v>
      </c>
      <c r="Y4">
        <v>10</v>
      </c>
      <c r="Z4">
        <v>2</v>
      </c>
      <c r="AA4">
        <v>20</v>
      </c>
      <c r="AB4">
        <v>0</v>
      </c>
      <c r="AC4">
        <v>10</v>
      </c>
      <c r="AD4">
        <v>12</v>
      </c>
      <c r="AE4">
        <v>21</v>
      </c>
      <c r="AF4">
        <v>12</v>
      </c>
      <c r="AG4">
        <v>5</v>
      </c>
      <c r="AH4">
        <v>12</v>
      </c>
      <c r="AI4">
        <v>23</v>
      </c>
      <c r="AJ4">
        <v>11</v>
      </c>
      <c r="AK4">
        <v>3</v>
      </c>
      <c r="AL4">
        <v>10</v>
      </c>
      <c r="AM4">
        <v>19</v>
      </c>
      <c r="AN4">
        <v>11</v>
      </c>
      <c r="AO4">
        <v>9</v>
      </c>
      <c r="AP4">
        <v>0</v>
      </c>
      <c r="AQ4">
        <v>19</v>
      </c>
      <c r="AR4">
        <v>2</v>
      </c>
      <c r="AS4">
        <v>9</v>
      </c>
      <c r="AT4">
        <v>8</v>
      </c>
      <c r="AU4">
        <v>21</v>
      </c>
      <c r="AV4">
        <v>10</v>
      </c>
      <c r="AW4">
        <v>3</v>
      </c>
      <c r="AX4">
        <v>13</v>
      </c>
      <c r="AY4">
        <f>(23/200)</f>
        <v>0.115</v>
      </c>
      <c r="AZ4">
        <f>(20/200)</f>
        <v>0.1</v>
      </c>
      <c r="BA4">
        <f>(20/200)</f>
        <v>0.1</v>
      </c>
      <c r="BB4">
        <f>(21/200)</f>
        <v>0.105</v>
      </c>
      <c r="BC4">
        <f>(23/200)</f>
        <v>0.115</v>
      </c>
      <c r="BD4">
        <f>(19/200)</f>
        <v>9.5000000000000001E-2</v>
      </c>
      <c r="BE4">
        <f>(19/200)</f>
        <v>9.5000000000000001E-2</v>
      </c>
      <c r="BF4">
        <f>(21/200)</f>
        <v>0.105</v>
      </c>
      <c r="BG4">
        <f>(0.115+0.115)</f>
        <v>0.23</v>
      </c>
      <c r="BH4">
        <f>(0.1+0.095)</f>
        <v>0.19500000000000001</v>
      </c>
      <c r="BI4">
        <f>(0.1+0.095)</f>
        <v>0.19500000000000001</v>
      </c>
      <c r="BJ4">
        <f>(0.105+0.105)</f>
        <v>0.21</v>
      </c>
      <c r="BK4">
        <f>((0.115/0.23)*100)</f>
        <v>50</v>
      </c>
      <c r="BL4">
        <f>((0.1/0.195)*100)</f>
        <v>51.282051282051292</v>
      </c>
      <c r="BM4">
        <f>((0.1/0.195)*100)</f>
        <v>51.282051282051292</v>
      </c>
      <c r="BN4">
        <f>((0.105/0.21)*100)</f>
        <v>50</v>
      </c>
      <c r="BO4">
        <f>((0.115/0.23)*100)</f>
        <v>50</v>
      </c>
      <c r="BP4">
        <f>((0.095/0.195)*100)</f>
        <v>48.717948717948715</v>
      </c>
      <c r="BQ4">
        <f>((0.095/0.195)*100)</f>
        <v>48.717948717948715</v>
      </c>
      <c r="BS4">
        <f>((8/23)*100)</f>
        <v>34.782608695652172</v>
      </c>
      <c r="BT4">
        <f>((3/23)*100)</f>
        <v>13.043478260869565</v>
      </c>
      <c r="BU4">
        <f>((12/23)*100)</f>
        <v>52.173913043478258</v>
      </c>
      <c r="BV4">
        <f>((8/20)*100)</f>
        <v>40</v>
      </c>
      <c r="BW4">
        <f>((10/20)*100)</f>
        <v>50</v>
      </c>
      <c r="BX4">
        <f>((2/20)*100)</f>
        <v>10</v>
      </c>
      <c r="BY4">
        <f>((0/20)*100)</f>
        <v>0</v>
      </c>
      <c r="BZ4">
        <f>((10/20)*100)</f>
        <v>50</v>
      </c>
      <c r="CA4">
        <f>((12/20)*100)</f>
        <v>60</v>
      </c>
      <c r="CB4">
        <f>((12/21)*100)</f>
        <v>57.142857142857139</v>
      </c>
      <c r="CC4">
        <f>((5/21)*100)</f>
        <v>23.809523809523807</v>
      </c>
      <c r="CD4">
        <f>((12/21)*100)</f>
        <v>57.142857142857139</v>
      </c>
      <c r="CE4">
        <f>((11/23)*100)</f>
        <v>47.826086956521742</v>
      </c>
      <c r="CF4">
        <f>((3/23)*100)</f>
        <v>13.043478260869565</v>
      </c>
      <c r="CG4">
        <f>((10/23)*100)</f>
        <v>43.478260869565219</v>
      </c>
      <c r="CH4">
        <f>((11/19)*100)</f>
        <v>57.894736842105267</v>
      </c>
      <c r="CI4">
        <f>((9/19)*100)</f>
        <v>47.368421052631575</v>
      </c>
      <c r="CJ4">
        <f>((0/19)*100)</f>
        <v>0</v>
      </c>
      <c r="CK4">
        <f>((2/19)*100)</f>
        <v>10.526315789473683</v>
      </c>
      <c r="CL4">
        <f>((9/19)*100)</f>
        <v>47.368421052631575</v>
      </c>
      <c r="CM4">
        <f>((8/19)*100)</f>
        <v>42.105263157894733</v>
      </c>
      <c r="CN4">
        <f>((10/21)*100)</f>
        <v>47.619047619047613</v>
      </c>
      <c r="CO4">
        <f>((3/21)*100)</f>
        <v>14.285714285714285</v>
      </c>
      <c r="CP4">
        <f>((13/21)*100)</f>
        <v>61.904761904761905</v>
      </c>
      <c r="CQ4">
        <f>$I4/$BG4</f>
        <v>89.456998739205318</v>
      </c>
      <c r="CR4">
        <f>$J4/$BH4</f>
        <v>88.807642279278198</v>
      </c>
      <c r="CS4">
        <f>$K4/$BI4</f>
        <v>87.175813947709742</v>
      </c>
      <c r="CT4">
        <f>$L4/$BJ4</f>
        <v>97.379190802785047</v>
      </c>
      <c r="CU4">
        <f>SUM(I:L)</f>
        <v>4144.7040888037027</v>
      </c>
      <c r="CV4">
        <v>0.32608695652173914</v>
      </c>
      <c r="CW4">
        <v>0.54347826086956519</v>
      </c>
      <c r="CX4">
        <v>0.71739130434782605</v>
      </c>
      <c r="CY4">
        <v>0.79487179487179482</v>
      </c>
      <c r="CZ4">
        <v>0.16666666666666666</v>
      </c>
      <c r="DA4">
        <v>0.46153846153846156</v>
      </c>
      <c r="DB4">
        <v>0.53846153846153844</v>
      </c>
      <c r="DC4">
        <v>0.77777777777777779</v>
      </c>
      <c r="DD4">
        <v>0.20512820512820512</v>
      </c>
      <c r="DE4">
        <v>0.21428571428571427</v>
      </c>
      <c r="DF4">
        <v>0.5714285714285714</v>
      </c>
      <c r="DG4">
        <v>0.80952380952380953</v>
      </c>
      <c r="DH4">
        <v>13.970526920218591</v>
      </c>
      <c r="DI4">
        <v>46.941777518862452</v>
      </c>
    </row>
    <row r="5" spans="1:113" x14ac:dyDescent="0.25">
      <c r="A5">
        <v>100.814165</v>
      </c>
      <c r="B5">
        <v>4.3564730000000003</v>
      </c>
      <c r="C5">
        <v>93.154675999999995</v>
      </c>
      <c r="D5">
        <v>6.7829069999999998</v>
      </c>
      <c r="E5">
        <v>78.386891999999989</v>
      </c>
      <c r="F5">
        <v>4.1910080000000001</v>
      </c>
      <c r="G5">
        <v>95.689534999999992</v>
      </c>
      <c r="H5">
        <v>7.2240780000000004</v>
      </c>
      <c r="I5">
        <f>SQRT((ABS($A$6-$A$5)^2+(ABS($B$6-$B$5)^2)))</f>
        <v>23.474591848038806</v>
      </c>
      <c r="J5">
        <f>SQRT((ABS($C$6-$C$5)^2+(ABS($D$6-$D$5)^2)))</f>
        <v>23.048333485356746</v>
      </c>
      <c r="K5">
        <f>SQRT((ABS($E$6-$E$5)^2+(ABS($F$6-$F$5)^2)))</f>
        <v>22.59693898864013</v>
      </c>
      <c r="L5">
        <f>SQRT((ABS($G$6-$G$5)^2+(ABS($H$6-$H$5)^2)))</f>
        <v>26.242502146963083</v>
      </c>
      <c r="M5">
        <f>ABS($B$5-$D$5)</f>
        <v>2.4264339999999995</v>
      </c>
      <c r="N5">
        <f>ABS($F$5-$H$5)</f>
        <v>3.0330700000000004</v>
      </c>
      <c r="Q5">
        <f>SQRT((ABS($A$5-$E$6)^2+(ABS($B$5-$F$6)^2)))</f>
        <v>0.62876833739144233</v>
      </c>
      <c r="R5">
        <f>SQRT((ABS($C$5-$G$5)^2+(ABS($D$5-$H$5)^2)))</f>
        <v>2.5729636610574174</v>
      </c>
      <c r="S5">
        <v>22</v>
      </c>
      <c r="T5">
        <v>9</v>
      </c>
      <c r="U5">
        <v>9</v>
      </c>
      <c r="V5">
        <v>13</v>
      </c>
      <c r="W5">
        <v>22</v>
      </c>
      <c r="X5">
        <v>9</v>
      </c>
      <c r="Y5">
        <v>16</v>
      </c>
      <c r="Z5">
        <v>5</v>
      </c>
      <c r="AA5">
        <v>23</v>
      </c>
      <c r="AB5">
        <v>6</v>
      </c>
      <c r="AC5">
        <v>16</v>
      </c>
      <c r="AD5">
        <v>12</v>
      </c>
      <c r="AE5">
        <v>23</v>
      </c>
      <c r="AF5">
        <v>13</v>
      </c>
      <c r="AG5">
        <v>8</v>
      </c>
      <c r="AH5">
        <v>16</v>
      </c>
      <c r="AI5">
        <v>17</v>
      </c>
      <c r="AJ5">
        <v>4</v>
      </c>
      <c r="AK5">
        <v>0</v>
      </c>
      <c r="AL5">
        <v>8</v>
      </c>
      <c r="AM5">
        <v>19</v>
      </c>
      <c r="AN5">
        <v>4</v>
      </c>
      <c r="AO5">
        <v>12</v>
      </c>
      <c r="AP5">
        <v>3</v>
      </c>
      <c r="AQ5">
        <v>22</v>
      </c>
      <c r="AR5">
        <v>2</v>
      </c>
      <c r="AS5">
        <v>12</v>
      </c>
      <c r="AT5">
        <v>13</v>
      </c>
      <c r="AU5">
        <v>17</v>
      </c>
      <c r="AV5">
        <v>8</v>
      </c>
      <c r="AW5">
        <v>0</v>
      </c>
      <c r="AX5">
        <v>6</v>
      </c>
      <c r="AY5">
        <f>(22/200)</f>
        <v>0.11</v>
      </c>
      <c r="AZ5">
        <f>(22/200)</f>
        <v>0.11</v>
      </c>
      <c r="BA5">
        <f>(23/200)</f>
        <v>0.115</v>
      </c>
      <c r="BB5">
        <f>(23/200)</f>
        <v>0.115</v>
      </c>
      <c r="BC5">
        <f>(17/200)</f>
        <v>8.5000000000000006E-2</v>
      </c>
      <c r="BD5">
        <f>(19/200)</f>
        <v>9.5000000000000001E-2</v>
      </c>
      <c r="BE5">
        <f>(22/200)</f>
        <v>0.11</v>
      </c>
      <c r="BF5">
        <f>(17/200)</f>
        <v>8.5000000000000006E-2</v>
      </c>
      <c r="BG5">
        <f>(0.11+0.085)</f>
        <v>0.19500000000000001</v>
      </c>
      <c r="BH5">
        <f>(0.11+0.095)</f>
        <v>0.20500000000000002</v>
      </c>
      <c r="BI5">
        <f>(0.115+0.11)</f>
        <v>0.22500000000000001</v>
      </c>
      <c r="BJ5">
        <f>(0.115+0.085)</f>
        <v>0.2</v>
      </c>
      <c r="BK5">
        <f>((0.11/0.195)*100)</f>
        <v>56.410256410256409</v>
      </c>
      <c r="BL5">
        <f>((0.11/0.205)*100)</f>
        <v>53.658536585365859</v>
      </c>
      <c r="BM5">
        <f>((0.115/0.225)*100)</f>
        <v>51.111111111111107</v>
      </c>
      <c r="BN5">
        <f>((0.115/0.2)*100)</f>
        <v>57.499999999999993</v>
      </c>
      <c r="BO5">
        <f>((0.085/0.195)*100)</f>
        <v>43.589743589743591</v>
      </c>
      <c r="BP5">
        <f>((0.095/0.205)*100)</f>
        <v>46.341463414634148</v>
      </c>
      <c r="BQ5">
        <f>((0.11/0.225)*100)</f>
        <v>48.888888888888886</v>
      </c>
      <c r="BR5">
        <f>((0.085/0.2)*100)</f>
        <v>42.5</v>
      </c>
      <c r="BS5">
        <f>((9/22)*100)</f>
        <v>40.909090909090914</v>
      </c>
      <c r="BT5">
        <f>((9/22)*100)</f>
        <v>40.909090909090914</v>
      </c>
      <c r="BU5">
        <f>((13/22)*100)</f>
        <v>59.090909090909093</v>
      </c>
      <c r="BV5">
        <f>((9/22)*100)</f>
        <v>40.909090909090914</v>
      </c>
      <c r="BW5">
        <f>((16/22)*100)</f>
        <v>72.727272727272734</v>
      </c>
      <c r="BX5">
        <f>((5/22)*100)</f>
        <v>22.727272727272727</v>
      </c>
      <c r="BY5">
        <f>((6/23)*100)</f>
        <v>26.086956521739129</v>
      </c>
      <c r="BZ5">
        <f>((16/23)*100)</f>
        <v>69.565217391304344</v>
      </c>
      <c r="CA5">
        <f>((12/23)*100)</f>
        <v>52.173913043478258</v>
      </c>
      <c r="CB5">
        <f>((13/23)*100)</f>
        <v>56.521739130434781</v>
      </c>
      <c r="CC5">
        <f>((8/23)*100)</f>
        <v>34.782608695652172</v>
      </c>
      <c r="CD5">
        <f>((16/23)*100)</f>
        <v>69.565217391304344</v>
      </c>
      <c r="CE5">
        <f>((4/17)*100)</f>
        <v>23.52941176470588</v>
      </c>
      <c r="CF5">
        <f>((0/17)*100)</f>
        <v>0</v>
      </c>
      <c r="CG5">
        <f>((8/17)*100)</f>
        <v>47.058823529411761</v>
      </c>
      <c r="CH5">
        <f>((4/19)*100)</f>
        <v>21.052631578947366</v>
      </c>
      <c r="CI5">
        <f>((12/19)*100)</f>
        <v>63.157894736842103</v>
      </c>
      <c r="CJ5">
        <f>((3/19)*100)</f>
        <v>15.789473684210526</v>
      </c>
      <c r="CK5">
        <f>((2/22)*100)</f>
        <v>9.0909090909090917</v>
      </c>
      <c r="CL5">
        <f>((12/22)*100)</f>
        <v>54.54545454545454</v>
      </c>
      <c r="CM5">
        <f>((13/22)*100)</f>
        <v>59.090909090909093</v>
      </c>
      <c r="CN5">
        <f>((8/17)*100)</f>
        <v>47.058823529411761</v>
      </c>
      <c r="CO5">
        <f>((0/17)*100)</f>
        <v>0</v>
      </c>
      <c r="CP5">
        <f>((6/17)*100)</f>
        <v>35.294117647058826</v>
      </c>
      <c r="CQ5">
        <f>$I5/$BG5</f>
        <v>120.38252229763489</v>
      </c>
      <c r="CR5">
        <f>$J5/$BH5</f>
        <v>112.4308950505207</v>
      </c>
      <c r="CS5">
        <f>$K5/$BI5</f>
        <v>100.43083994951168</v>
      </c>
      <c r="CT5">
        <f>$L5/$BJ5</f>
        <v>131.2125107348154</v>
      </c>
      <c r="CU5" t="s">
        <v>254</v>
      </c>
      <c r="CV5">
        <v>0.33333333333333331</v>
      </c>
      <c r="CW5">
        <v>0.48717948717948717</v>
      </c>
      <c r="CX5">
        <v>0.76923076923076927</v>
      </c>
      <c r="CY5">
        <v>0.63414634146341464</v>
      </c>
      <c r="CZ5">
        <v>0.25641025641025639</v>
      </c>
      <c r="DA5">
        <v>0.41463414634146339</v>
      </c>
      <c r="DB5">
        <v>0.44444444444444442</v>
      </c>
      <c r="DC5">
        <v>0.83783783783783783</v>
      </c>
      <c r="DD5">
        <v>0.24444444444444444</v>
      </c>
      <c r="DE5">
        <v>0.25</v>
      </c>
      <c r="DF5">
        <v>0.57499999999999996</v>
      </c>
      <c r="DG5">
        <v>0.72499999999999998</v>
      </c>
      <c r="DH5">
        <v>11.061336787616304</v>
      </c>
      <c r="DI5">
        <v>31.488820798800003</v>
      </c>
    </row>
    <row r="6" spans="1:113" x14ac:dyDescent="0.25">
      <c r="A6">
        <v>124.288498</v>
      </c>
      <c r="B6">
        <v>4.2462340000000003</v>
      </c>
      <c r="C6">
        <v>116.18816</v>
      </c>
      <c r="D6">
        <v>5.9556880000000003</v>
      </c>
      <c r="E6">
        <v>100.979524</v>
      </c>
      <c r="F6">
        <v>3.749838</v>
      </c>
      <c r="G6">
        <v>121.91899599999999</v>
      </c>
      <c r="H6">
        <v>6.3968569999999998</v>
      </c>
      <c r="I6">
        <f>SQRT((ABS($A$7-$A$6)^2+(ABS($B$7-$B$6)^2)))</f>
        <v>30.363904173352555</v>
      </c>
      <c r="J6">
        <f>SQRT((ABS($C$7-$C$6)^2+(ABS($D$7-$D$6)^2)))</f>
        <v>31.65306469034207</v>
      </c>
      <c r="K6">
        <f>SQRT((ABS($E$7-$E$6)^2+(ABS($F$7-$F$6)^2)))</f>
        <v>24.907259958923159</v>
      </c>
      <c r="L6">
        <f>SQRT((ABS($G$7-$G$6)^2+(ABS($H$7-$H$6)^2)))</f>
        <v>31.896949345121076</v>
      </c>
      <c r="M6">
        <f>ABS($B$6-$D$6)</f>
        <v>1.709454</v>
      </c>
      <c r="N6">
        <f>ABS($F$6-$H$6)</f>
        <v>2.6470189999999998</v>
      </c>
      <c r="Q6">
        <f>SQRT((ABS($A$6-$E$7)^2+(ABS($B$6-$F$7)^2)))</f>
        <v>1.7093110474659012</v>
      </c>
      <c r="R6">
        <f>SQRT((ABS($C$6-$G$6)^2+(ABS($D$6-$H$6)^2)))</f>
        <v>5.7477918669221975</v>
      </c>
      <c r="S6">
        <v>21</v>
      </c>
      <c r="T6">
        <v>8</v>
      </c>
      <c r="U6">
        <v>8</v>
      </c>
      <c r="V6">
        <v>12</v>
      </c>
      <c r="W6">
        <v>21</v>
      </c>
      <c r="X6">
        <v>8</v>
      </c>
      <c r="Y6">
        <v>16</v>
      </c>
      <c r="Z6">
        <v>8</v>
      </c>
      <c r="AA6">
        <v>24</v>
      </c>
      <c r="AB6">
        <v>9</v>
      </c>
      <c r="AC6">
        <v>16</v>
      </c>
      <c r="AD6">
        <v>16</v>
      </c>
      <c r="AE6">
        <v>23</v>
      </c>
      <c r="AF6">
        <v>12</v>
      </c>
      <c r="AG6">
        <v>9</v>
      </c>
      <c r="AH6">
        <v>16</v>
      </c>
      <c r="AI6">
        <v>15</v>
      </c>
      <c r="AJ6">
        <v>2</v>
      </c>
      <c r="AK6">
        <v>0</v>
      </c>
      <c r="AL6">
        <v>5</v>
      </c>
      <c r="AM6">
        <v>15</v>
      </c>
      <c r="AN6">
        <v>2</v>
      </c>
      <c r="AO6">
        <v>7</v>
      </c>
      <c r="AP6">
        <v>0</v>
      </c>
      <c r="AQ6">
        <v>13</v>
      </c>
      <c r="AR6">
        <v>0</v>
      </c>
      <c r="AS6">
        <v>7</v>
      </c>
      <c r="AT6">
        <v>6</v>
      </c>
      <c r="AU6">
        <v>14</v>
      </c>
      <c r="AV6">
        <v>5</v>
      </c>
      <c r="AW6">
        <v>1</v>
      </c>
      <c r="AX6">
        <v>6</v>
      </c>
      <c r="AY6">
        <f>(21/200)</f>
        <v>0.105</v>
      </c>
      <c r="AZ6">
        <f>(21/200)</f>
        <v>0.105</v>
      </c>
      <c r="BA6">
        <f>(24/200)</f>
        <v>0.12</v>
      </c>
      <c r="BB6">
        <f>(23/200)</f>
        <v>0.115</v>
      </c>
      <c r="BC6">
        <f>(15/200)</f>
        <v>7.4999999999999997E-2</v>
      </c>
      <c r="BD6">
        <f>(15/200)</f>
        <v>7.4999999999999997E-2</v>
      </c>
      <c r="BE6">
        <f>(13/200)</f>
        <v>6.5000000000000002E-2</v>
      </c>
      <c r="BF6">
        <f>(14/200)</f>
        <v>7.0000000000000007E-2</v>
      </c>
      <c r="BG6">
        <f>(0.105+0.075)</f>
        <v>0.18</v>
      </c>
      <c r="BH6">
        <f>(0.105+0.075)</f>
        <v>0.18</v>
      </c>
      <c r="BI6">
        <f>(0.12+0.065)</f>
        <v>0.185</v>
      </c>
      <c r="BJ6">
        <f>(0.115+0.07)</f>
        <v>0.185</v>
      </c>
      <c r="BK6">
        <f>((0.105/0.18)*100)</f>
        <v>58.333333333333336</v>
      </c>
      <c r="BL6">
        <f>((0.105/0.18)*100)</f>
        <v>58.333333333333336</v>
      </c>
      <c r="BM6">
        <f>((0.12/0.185)*100)</f>
        <v>64.86486486486487</v>
      </c>
      <c r="BN6">
        <f>((0.115/0.185)*100)</f>
        <v>62.162162162162161</v>
      </c>
      <c r="BO6">
        <f>((0.075/0.18)*100)</f>
        <v>41.666666666666671</v>
      </c>
      <c r="BP6">
        <f>((0.075/0.18)*100)</f>
        <v>41.666666666666671</v>
      </c>
      <c r="BQ6">
        <f>((0.065/0.185)*100)</f>
        <v>35.135135135135137</v>
      </c>
      <c r="BR6">
        <f>((0.07/0.185)*100)</f>
        <v>37.837837837837839</v>
      </c>
      <c r="BS6">
        <f>((8/21)*100)</f>
        <v>38.095238095238095</v>
      </c>
      <c r="BT6">
        <f>((8/21)*100)</f>
        <v>38.095238095238095</v>
      </c>
      <c r="BU6">
        <f>((12/21)*100)</f>
        <v>57.142857142857139</v>
      </c>
      <c r="BV6">
        <f>((8/21)*100)</f>
        <v>38.095238095238095</v>
      </c>
      <c r="BW6">
        <f>((16/21)*100)</f>
        <v>76.19047619047619</v>
      </c>
      <c r="BX6">
        <f>((8/21)*100)</f>
        <v>38.095238095238095</v>
      </c>
      <c r="BY6">
        <f>((9/24)*100)</f>
        <v>37.5</v>
      </c>
      <c r="BZ6">
        <f>((16/24)*100)</f>
        <v>66.666666666666657</v>
      </c>
      <c r="CA6">
        <f>((16/24)*100)</f>
        <v>66.666666666666657</v>
      </c>
      <c r="CB6">
        <f>((12/23)*100)</f>
        <v>52.173913043478258</v>
      </c>
      <c r="CC6">
        <f>((9/23)*100)</f>
        <v>39.130434782608695</v>
      </c>
      <c r="CD6">
        <f>((16/23)*100)</f>
        <v>69.565217391304344</v>
      </c>
      <c r="CE6">
        <f>((2/15)*100)</f>
        <v>13.333333333333334</v>
      </c>
      <c r="CF6">
        <f>((0/15)*100)</f>
        <v>0</v>
      </c>
      <c r="CG6">
        <f>((5/15)*100)</f>
        <v>33.333333333333329</v>
      </c>
      <c r="CH6">
        <f>((2/15)*100)</f>
        <v>13.333333333333334</v>
      </c>
      <c r="CI6">
        <f>((7/15)*100)</f>
        <v>46.666666666666664</v>
      </c>
      <c r="CJ6">
        <f>((0/15)*100)</f>
        <v>0</v>
      </c>
      <c r="CK6">
        <f>((0/13)*100)</f>
        <v>0</v>
      </c>
      <c r="CL6">
        <f>((7/13)*100)</f>
        <v>53.846153846153847</v>
      </c>
      <c r="CM6">
        <f>((6/13)*100)</f>
        <v>46.153846153846153</v>
      </c>
      <c r="CN6">
        <f>((5/14)*100)</f>
        <v>35.714285714285715</v>
      </c>
      <c r="CO6">
        <f>((1/14)*100)</f>
        <v>7.1428571428571423</v>
      </c>
      <c r="CP6">
        <f>((6/14)*100)</f>
        <v>42.857142857142854</v>
      </c>
      <c r="CQ6">
        <f>$I6/$BG6</f>
        <v>168.68835651862531</v>
      </c>
      <c r="CR6">
        <f>$J6/$BH6</f>
        <v>175.85035939078929</v>
      </c>
      <c r="CS6">
        <f>$K6/$BI6</f>
        <v>134.63383761580087</v>
      </c>
      <c r="CT6">
        <f>$L6/$BJ6</f>
        <v>172.41594240605988</v>
      </c>
      <c r="CU6">
        <f>SUM(BG:BJ)</f>
        <v>31.985000000000014</v>
      </c>
      <c r="CV6">
        <v>0.3611111111111111</v>
      </c>
      <c r="CW6">
        <v>0.5</v>
      </c>
      <c r="CX6">
        <v>0.72222222222222221</v>
      </c>
      <c r="CY6">
        <v>0.63888888888888884</v>
      </c>
      <c r="CZ6">
        <v>0.14634146341463414</v>
      </c>
      <c r="DA6">
        <v>0.3611111111111111</v>
      </c>
      <c r="DB6">
        <v>0.48648648648648651</v>
      </c>
      <c r="DC6">
        <v>0.8529411764705882</v>
      </c>
      <c r="DD6">
        <v>0.21621621621621623</v>
      </c>
      <c r="DE6">
        <v>0.29729729729729731</v>
      </c>
      <c r="DF6">
        <v>0.64864864864864868</v>
      </c>
      <c r="DG6">
        <v>0.78378378378378377</v>
      </c>
      <c r="DH6">
        <v>7.4582999115823885</v>
      </c>
      <c r="DI6">
        <v>37.842591231355641</v>
      </c>
    </row>
    <row r="7" spans="1:113" x14ac:dyDescent="0.25">
      <c r="A7">
        <v>154.610962</v>
      </c>
      <c r="B7">
        <v>5.8320629999999998</v>
      </c>
      <c r="C7">
        <v>147.785766</v>
      </c>
      <c r="D7">
        <v>7.8285999999999998</v>
      </c>
      <c r="E7">
        <v>125.88654</v>
      </c>
      <c r="F7">
        <v>3.639599</v>
      </c>
      <c r="G7">
        <v>153.77090799999999</v>
      </c>
      <c r="H7">
        <v>8.0912830000000007</v>
      </c>
      <c r="I7">
        <f>SQRT((ABS($A$8-$A$7)^2+(ABS($B$8-$B$7)^2)))</f>
        <v>26.726535561967715</v>
      </c>
      <c r="J7">
        <f>SQRT((ABS($C$8-$C$7)^2+(ABS($D$8-$D$7)^2)))</f>
        <v>26.181410296702825</v>
      </c>
      <c r="K7">
        <f>SQRT((ABS($E$8-$E$7)^2+(ABS($F$8-$F$7)^2)))</f>
        <v>29.905477896820923</v>
      </c>
      <c r="L7">
        <f>SQRT((ABS($G$8-$G$7)^2+(ABS($H$8-$H$7)^2)))</f>
        <v>29.202988685256521</v>
      </c>
      <c r="M7">
        <f>ABS($B$7-$D$7)</f>
        <v>1.996537</v>
      </c>
      <c r="N7">
        <f>ABS($F$7-$H$7)</f>
        <v>4.4516840000000002</v>
      </c>
      <c r="Q7">
        <f>SQRT((ABS($A$7-$E$8)^2+(ABS($B$7-$F$8)^2)))</f>
        <v>1.49288543378552</v>
      </c>
      <c r="R7">
        <f>SQRT((ABS($C$7-$G$7)^2+(ABS($D$7-$H$7)^2)))</f>
        <v>5.9909036979952326</v>
      </c>
      <c r="S7">
        <v>25</v>
      </c>
      <c r="T7">
        <v>16</v>
      </c>
      <c r="U7">
        <v>12</v>
      </c>
      <c r="V7">
        <v>12</v>
      </c>
      <c r="W7">
        <v>27</v>
      </c>
      <c r="X7">
        <v>16</v>
      </c>
      <c r="Y7">
        <v>14</v>
      </c>
      <c r="Z7">
        <v>12</v>
      </c>
      <c r="AA7">
        <v>21</v>
      </c>
      <c r="AB7">
        <v>8</v>
      </c>
      <c r="AC7">
        <v>14</v>
      </c>
      <c r="AD7">
        <v>16</v>
      </c>
      <c r="AE7">
        <v>25</v>
      </c>
      <c r="AF7">
        <v>12</v>
      </c>
      <c r="AG7">
        <v>13</v>
      </c>
      <c r="AH7">
        <v>22</v>
      </c>
      <c r="AI7">
        <v>13</v>
      </c>
      <c r="AJ7">
        <v>2</v>
      </c>
      <c r="AK7">
        <v>0</v>
      </c>
      <c r="AL7">
        <v>2</v>
      </c>
      <c r="AM7">
        <v>15</v>
      </c>
      <c r="AN7">
        <v>2</v>
      </c>
      <c r="AO7">
        <v>8</v>
      </c>
      <c r="AP7">
        <v>1</v>
      </c>
      <c r="AQ7">
        <v>13</v>
      </c>
      <c r="AR7">
        <v>0</v>
      </c>
      <c r="AS7">
        <v>8</v>
      </c>
      <c r="AT7">
        <v>6</v>
      </c>
      <c r="AU7">
        <v>15</v>
      </c>
      <c r="AV7">
        <v>2</v>
      </c>
      <c r="AW7">
        <v>0</v>
      </c>
      <c r="AX7">
        <v>10</v>
      </c>
      <c r="AY7">
        <f>(25/200)</f>
        <v>0.125</v>
      </c>
      <c r="AZ7">
        <f>(27/200)</f>
        <v>0.13500000000000001</v>
      </c>
      <c r="BA7">
        <f>(21/200)</f>
        <v>0.105</v>
      </c>
      <c r="BB7">
        <f>(25/200)</f>
        <v>0.125</v>
      </c>
      <c r="BC7">
        <f>(13/200)</f>
        <v>6.5000000000000002E-2</v>
      </c>
      <c r="BD7">
        <f>(15/200)</f>
        <v>7.4999999999999997E-2</v>
      </c>
      <c r="BE7">
        <f>(13/200)</f>
        <v>6.5000000000000002E-2</v>
      </c>
      <c r="BF7">
        <f>(15/200)</f>
        <v>7.4999999999999997E-2</v>
      </c>
      <c r="BG7">
        <f>(0.125+0.065)</f>
        <v>0.19</v>
      </c>
      <c r="BH7">
        <f>(0.135+0.075)</f>
        <v>0.21000000000000002</v>
      </c>
      <c r="BI7">
        <f>(0.105+0.065)</f>
        <v>0.16999999999999998</v>
      </c>
      <c r="BJ7">
        <f>(0.125+0.075)</f>
        <v>0.2</v>
      </c>
      <c r="BK7">
        <f>((0.125/0.19)*100)</f>
        <v>65.789473684210535</v>
      </c>
      <c r="BL7">
        <f>((0.135/0.21)*100)</f>
        <v>64.285714285714292</v>
      </c>
      <c r="BM7">
        <f>((0.105/0.17)*100)</f>
        <v>61.764705882352935</v>
      </c>
      <c r="BN7">
        <f>((0.125/0.2)*100)</f>
        <v>62.5</v>
      </c>
      <c r="BO7">
        <f>((0.065/0.19)*100)</f>
        <v>34.210526315789473</v>
      </c>
      <c r="BP7">
        <f>((0.075/0.21)*100)</f>
        <v>35.714285714285715</v>
      </c>
      <c r="BQ7">
        <f>((0.065/0.17)*100)</f>
        <v>38.235294117647058</v>
      </c>
      <c r="BR7">
        <f>((0.075/0.2)*100)</f>
        <v>37.499999999999993</v>
      </c>
      <c r="BS7">
        <f>((16/25)*100)</f>
        <v>64</v>
      </c>
      <c r="BT7">
        <f>((12/25)*100)</f>
        <v>48</v>
      </c>
      <c r="BU7">
        <f>((12/25)*100)</f>
        <v>48</v>
      </c>
      <c r="BV7">
        <f>((16/27)*100)</f>
        <v>59.259259259259252</v>
      </c>
      <c r="BW7">
        <f>((14/27)*100)</f>
        <v>51.851851851851848</v>
      </c>
      <c r="BX7">
        <f>((12/27)*100)</f>
        <v>44.444444444444443</v>
      </c>
      <c r="BY7">
        <f>((8/21)*100)</f>
        <v>38.095238095238095</v>
      </c>
      <c r="BZ7">
        <f>((14/21)*100)</f>
        <v>66.666666666666657</v>
      </c>
      <c r="CA7">
        <f>((16/21)*100)</f>
        <v>76.19047619047619</v>
      </c>
      <c r="CB7">
        <f>((12/25)*100)</f>
        <v>48</v>
      </c>
      <c r="CC7">
        <f>((13/25)*100)</f>
        <v>52</v>
      </c>
      <c r="CD7">
        <f>((22/25)*100)</f>
        <v>88</v>
      </c>
      <c r="CE7">
        <f>((2/13)*100)</f>
        <v>15.384615384615385</v>
      </c>
      <c r="CF7">
        <f>((0/13)*100)</f>
        <v>0</v>
      </c>
      <c r="CG7">
        <f>((2/13)*100)</f>
        <v>15.384615384615385</v>
      </c>
      <c r="CH7">
        <f>((2/15)*100)</f>
        <v>13.333333333333334</v>
      </c>
      <c r="CI7">
        <f>((8/15)*100)</f>
        <v>53.333333333333336</v>
      </c>
      <c r="CJ7">
        <f>((1/15)*100)</f>
        <v>6.666666666666667</v>
      </c>
      <c r="CK7">
        <f>((0/13)*100)</f>
        <v>0</v>
      </c>
      <c r="CL7">
        <f>((8/13)*100)</f>
        <v>61.53846153846154</v>
      </c>
      <c r="CM7">
        <f>((6/13)*100)</f>
        <v>46.153846153846153</v>
      </c>
      <c r="CN7">
        <f>((2/15)*100)</f>
        <v>13.333333333333334</v>
      </c>
      <c r="CO7">
        <f>((0/15)*100)</f>
        <v>0</v>
      </c>
      <c r="CP7">
        <f>((10/15)*100)</f>
        <v>66.666666666666657</v>
      </c>
      <c r="CQ7">
        <f>$I7/$BG7</f>
        <v>140.66597664193534</v>
      </c>
      <c r="CR7">
        <f>$J7/$BH7</f>
        <v>124.67338236525154</v>
      </c>
      <c r="CS7">
        <f>$K7/$BI7</f>
        <v>175.91457586365252</v>
      </c>
      <c r="CT7">
        <f>$L7/$BJ7</f>
        <v>146.0149434262826</v>
      </c>
      <c r="CV7">
        <v>0.23684210526315788</v>
      </c>
      <c r="CW7">
        <v>0.57894736842105265</v>
      </c>
      <c r="CX7">
        <v>0.71052631578947367</v>
      </c>
      <c r="CY7">
        <v>0.69047619047619047</v>
      </c>
      <c r="CZ7">
        <v>0.1388888888888889</v>
      </c>
      <c r="DA7">
        <v>0.42857142857142855</v>
      </c>
      <c r="DB7">
        <v>0.47058823529411764</v>
      </c>
      <c r="DC7">
        <v>0.65789473684210531</v>
      </c>
      <c r="DD7">
        <v>0.14705882352941177</v>
      </c>
      <c r="DE7">
        <v>0.32500000000000001</v>
      </c>
      <c r="DF7">
        <v>0.55000000000000004</v>
      </c>
      <c r="DG7">
        <v>0.875</v>
      </c>
      <c r="DH7">
        <v>6.6814470901018579</v>
      </c>
      <c r="DI7">
        <v>56.448296772268506</v>
      </c>
    </row>
    <row r="8" spans="1:113" x14ac:dyDescent="0.25">
      <c r="A8">
        <v>181.334192</v>
      </c>
      <c r="B8">
        <v>5.4117280000000001</v>
      </c>
      <c r="C8">
        <v>173.93151499999999</v>
      </c>
      <c r="D8">
        <v>6.4625640000000004</v>
      </c>
      <c r="E8">
        <v>155.76602199999999</v>
      </c>
      <c r="F8">
        <v>4.88626</v>
      </c>
      <c r="G8">
        <v>182.961794</v>
      </c>
      <c r="H8">
        <v>7.2506149999999998</v>
      </c>
      <c r="I8">
        <f>SQRT((ABS($A$9-$A$8)^2+(ABS($B$9-$B$8)^2)))</f>
        <v>24.324567757610168</v>
      </c>
      <c r="J8">
        <f>SQRT((ABS($C$9-$C$8)^2+(ABS($D$9-$D$8)^2)))</f>
        <v>25.305843492023286</v>
      </c>
      <c r="K8">
        <f>SQRT((ABS($E$9-$E$8)^2+(ABS($F$9-$F$8)^2)))</f>
        <v>28.107891262423976</v>
      </c>
      <c r="L8">
        <f>SQRT((ABS($G$9-$G$8)^2+(ABS($H$9-$H$8)^2)))</f>
        <v>22.473627175910284</v>
      </c>
      <c r="M8">
        <f>ABS($B$8-$D$8)</f>
        <v>1.0508360000000003</v>
      </c>
      <c r="N8">
        <f>ABS($F$8-$H$8)</f>
        <v>2.3643549999999998</v>
      </c>
      <c r="Q8">
        <f>SQRT((ABS($A$8-$E$9)^2+(ABS($B$8-$F$9)^2)))</f>
        <v>2.9724054068773924</v>
      </c>
      <c r="R8">
        <f>SQRT((ABS($C$8-$G$8)^2+(ABS($D$8-$H$8)^2)))</f>
        <v>9.0645994504137981</v>
      </c>
      <c r="S8">
        <v>25</v>
      </c>
      <c r="T8">
        <v>14</v>
      </c>
      <c r="U8">
        <v>11</v>
      </c>
      <c r="V8">
        <v>10</v>
      </c>
      <c r="W8">
        <v>24</v>
      </c>
      <c r="X8">
        <v>14</v>
      </c>
      <c r="Y8">
        <v>13</v>
      </c>
      <c r="Z8">
        <v>10</v>
      </c>
      <c r="AA8">
        <v>25</v>
      </c>
      <c r="AB8">
        <v>12</v>
      </c>
      <c r="AC8">
        <v>13</v>
      </c>
      <c r="AD8">
        <v>22</v>
      </c>
      <c r="AE8">
        <v>22</v>
      </c>
      <c r="AF8">
        <v>10</v>
      </c>
      <c r="AG8">
        <v>9</v>
      </c>
      <c r="AH8">
        <v>20</v>
      </c>
      <c r="AI8">
        <v>13</v>
      </c>
      <c r="AJ8">
        <v>3</v>
      </c>
      <c r="AK8">
        <v>0</v>
      </c>
      <c r="AL8">
        <v>0</v>
      </c>
      <c r="AM8">
        <v>12</v>
      </c>
      <c r="AN8">
        <v>3</v>
      </c>
      <c r="AO8">
        <v>0</v>
      </c>
      <c r="AP8">
        <v>0</v>
      </c>
      <c r="AQ8">
        <v>13</v>
      </c>
      <c r="AR8">
        <v>0</v>
      </c>
      <c r="AS8">
        <v>0</v>
      </c>
      <c r="AT8">
        <v>10</v>
      </c>
      <c r="AU8">
        <v>15</v>
      </c>
      <c r="AV8">
        <v>0</v>
      </c>
      <c r="AW8">
        <v>1</v>
      </c>
      <c r="AX8">
        <v>12</v>
      </c>
      <c r="AY8">
        <f>(25/200)</f>
        <v>0.125</v>
      </c>
      <c r="AZ8">
        <f>(24/200)</f>
        <v>0.12</v>
      </c>
      <c r="BA8">
        <f>(25/200)</f>
        <v>0.125</v>
      </c>
      <c r="BB8">
        <f>(22/200)</f>
        <v>0.11</v>
      </c>
      <c r="BC8">
        <f>(13/200)</f>
        <v>6.5000000000000002E-2</v>
      </c>
      <c r="BD8">
        <f>(12/200)</f>
        <v>0.06</v>
      </c>
      <c r="BE8">
        <f>(13/200)</f>
        <v>6.5000000000000002E-2</v>
      </c>
      <c r="BF8">
        <f>(15/200)</f>
        <v>7.4999999999999997E-2</v>
      </c>
      <c r="BG8">
        <f>(0.125+0.065)</f>
        <v>0.19</v>
      </c>
      <c r="BH8">
        <f>(0.12+0.06)</f>
        <v>0.18</v>
      </c>
      <c r="BI8">
        <f>(0.125+0.065)</f>
        <v>0.19</v>
      </c>
      <c r="BJ8">
        <f>(0.11+0.075)</f>
        <v>0.185</v>
      </c>
      <c r="BK8">
        <f>((0.125/0.19)*100)</f>
        <v>65.789473684210535</v>
      </c>
      <c r="BL8">
        <f>((0.12/0.18)*100)</f>
        <v>66.666666666666657</v>
      </c>
      <c r="BM8">
        <f>((0.125/0.19)*100)</f>
        <v>65.789473684210535</v>
      </c>
      <c r="BN8">
        <f>((0.11/0.185)*100)</f>
        <v>59.45945945945946</v>
      </c>
      <c r="BO8">
        <f>((0.065/0.19)*100)</f>
        <v>34.210526315789473</v>
      </c>
      <c r="BP8">
        <f>((0.06/0.18)*100)</f>
        <v>33.333333333333329</v>
      </c>
      <c r="BQ8">
        <f>((0.065/0.19)*100)</f>
        <v>34.210526315789473</v>
      </c>
      <c r="BR8">
        <f>((0.075/0.185)*100)</f>
        <v>40.54054054054054</v>
      </c>
      <c r="BS8">
        <f>((14/25)*100)</f>
        <v>56.000000000000007</v>
      </c>
      <c r="BT8">
        <f>((11/25)*100)</f>
        <v>44</v>
      </c>
      <c r="BU8">
        <f>((10/25)*100)</f>
        <v>40</v>
      </c>
      <c r="BV8">
        <f>((14/24)*100)</f>
        <v>58.333333333333336</v>
      </c>
      <c r="BW8">
        <f>((13/24)*100)</f>
        <v>54.166666666666664</v>
      </c>
      <c r="BX8">
        <f>((10/24)*100)</f>
        <v>41.666666666666671</v>
      </c>
      <c r="BY8">
        <f>((12/25)*100)</f>
        <v>48</v>
      </c>
      <c r="BZ8">
        <f>((13/25)*100)</f>
        <v>52</v>
      </c>
      <c r="CA8">
        <f>((22/25)*100)</f>
        <v>88</v>
      </c>
      <c r="CB8">
        <f>((10/22)*100)</f>
        <v>45.454545454545453</v>
      </c>
      <c r="CC8">
        <f>((9/22)*100)</f>
        <v>40.909090909090914</v>
      </c>
      <c r="CD8">
        <f>((20/22)*100)</f>
        <v>90.909090909090907</v>
      </c>
      <c r="CE8">
        <f>((3/13)*100)</f>
        <v>23.076923076923077</v>
      </c>
      <c r="CF8">
        <f>((0/13)*100)</f>
        <v>0</v>
      </c>
      <c r="CG8">
        <f>((0/13)*100)</f>
        <v>0</v>
      </c>
      <c r="CH8">
        <f>((3/12)*100)</f>
        <v>25</v>
      </c>
      <c r="CI8">
        <f>((0/12)*100)</f>
        <v>0</v>
      </c>
      <c r="CJ8">
        <f>((0/12)*100)</f>
        <v>0</v>
      </c>
      <c r="CK8">
        <f>((0/13)*100)</f>
        <v>0</v>
      </c>
      <c r="CL8">
        <f>((0/13)*100)</f>
        <v>0</v>
      </c>
      <c r="CM8">
        <f>((10/13)*100)</f>
        <v>76.923076923076934</v>
      </c>
      <c r="CN8">
        <f>((0/15)*100)</f>
        <v>0</v>
      </c>
      <c r="CO8">
        <f>((1/15)*100)</f>
        <v>6.666666666666667</v>
      </c>
      <c r="CP8">
        <f>((12/15)*100)</f>
        <v>80</v>
      </c>
      <c r="CQ8">
        <f>$I8/$BG8</f>
        <v>128.02404082952719</v>
      </c>
      <c r="CR8">
        <f>$J8/$BH8</f>
        <v>140.58801940012938</v>
      </c>
      <c r="CS8">
        <f>$K8/$BI8</f>
        <v>147.93626980223146</v>
      </c>
      <c r="CT8">
        <f>$L8/$BJ8</f>
        <v>121.47906581573126</v>
      </c>
      <c r="CV8">
        <v>0.28947368421052633</v>
      </c>
      <c r="CW8">
        <v>0.57894736842105265</v>
      </c>
      <c r="CX8">
        <v>0.65789473684210531</v>
      </c>
      <c r="CY8">
        <v>0.75</v>
      </c>
      <c r="CZ8">
        <v>0.30952380952380953</v>
      </c>
      <c r="DA8">
        <v>0.3888888888888889</v>
      </c>
      <c r="DB8">
        <v>0.42105263157894735</v>
      </c>
      <c r="DC8">
        <v>0.71052631578947367</v>
      </c>
      <c r="DD8">
        <v>7.8947368421052627E-2</v>
      </c>
      <c r="DE8">
        <v>0.32432432432432434</v>
      </c>
      <c r="DF8">
        <v>0.6216216216216216</v>
      </c>
      <c r="DG8">
        <v>0.91891891891891897</v>
      </c>
      <c r="DH8">
        <v>7.1110480674853012</v>
      </c>
      <c r="DI8">
        <v>76.29209233552649</v>
      </c>
    </row>
    <row r="9" spans="1:113" x14ac:dyDescent="0.25">
      <c r="A9">
        <v>205.65693199999998</v>
      </c>
      <c r="B9">
        <v>5.1135409999999997</v>
      </c>
      <c r="C9">
        <v>199.23730399999999</v>
      </c>
      <c r="D9">
        <v>6.5150800000000002</v>
      </c>
      <c r="E9">
        <v>183.85426699999999</v>
      </c>
      <c r="F9">
        <v>3.8355250000000001</v>
      </c>
      <c r="G9">
        <v>205.432411</v>
      </c>
      <c r="H9">
        <v>7.6184329999999996</v>
      </c>
      <c r="I9">
        <f>SQRT((ABS($A$10-$A$9)^2+(ABS($B$10-$B$9)^2)))</f>
        <v>23.608211000000011</v>
      </c>
      <c r="J9">
        <f>SQRT((ABS($C$10-$C$9)^2+(ABS($D$10-$D$9)^2)))</f>
        <v>23.142080308453551</v>
      </c>
      <c r="K9">
        <f>SQRT((ABS($E$10-$E$9)^2+(ABS($F$10-$F$9)^2)))</f>
        <v>24.031974631524069</v>
      </c>
      <c r="L9">
        <f>SQRT((ABS($G$10-$G$9)^2+(ABS($H$10-$H$9)^2)))</f>
        <v>23.84732226074971</v>
      </c>
      <c r="M9">
        <f>ABS($B$9-$D$9)</f>
        <v>1.4015390000000005</v>
      </c>
      <c r="N9">
        <f>ABS($F$9-$H$9)</f>
        <v>3.7829079999999995</v>
      </c>
      <c r="Q9">
        <f>SQRT((ABS($A$9-$E$10)^2+(ABS($B$9-$F$10)^2)))</f>
        <v>2.6148985471572459</v>
      </c>
      <c r="R9">
        <f>SQRT((ABS($C$9-$G$9)^2+(ABS($D$9-$H$9)^2)))</f>
        <v>6.2925939471777523</v>
      </c>
      <c r="S9">
        <v>24</v>
      </c>
      <c r="T9">
        <v>12</v>
      </c>
      <c r="U9">
        <v>10</v>
      </c>
      <c r="V9">
        <v>10</v>
      </c>
      <c r="W9">
        <v>22</v>
      </c>
      <c r="X9">
        <v>12</v>
      </c>
      <c r="Y9">
        <v>13</v>
      </c>
      <c r="Z9">
        <v>9</v>
      </c>
      <c r="AA9">
        <v>24</v>
      </c>
      <c r="AB9">
        <v>11</v>
      </c>
      <c r="AC9">
        <v>13</v>
      </c>
      <c r="AD9">
        <v>20</v>
      </c>
      <c r="AE9">
        <v>23</v>
      </c>
      <c r="AF9">
        <v>10</v>
      </c>
      <c r="AG9">
        <v>9</v>
      </c>
      <c r="AH9">
        <v>20</v>
      </c>
      <c r="AI9">
        <v>13</v>
      </c>
      <c r="AJ9">
        <v>3</v>
      </c>
      <c r="AK9">
        <v>0</v>
      </c>
      <c r="AL9">
        <v>1</v>
      </c>
      <c r="AM9">
        <v>14</v>
      </c>
      <c r="AN9">
        <v>3</v>
      </c>
      <c r="AO9">
        <v>3</v>
      </c>
      <c r="AP9">
        <v>1</v>
      </c>
      <c r="AQ9">
        <v>14</v>
      </c>
      <c r="AR9">
        <v>0</v>
      </c>
      <c r="AS9">
        <v>3</v>
      </c>
      <c r="AT9">
        <v>12</v>
      </c>
      <c r="AU9">
        <v>15</v>
      </c>
      <c r="AV9">
        <v>1</v>
      </c>
      <c r="AW9">
        <v>2</v>
      </c>
      <c r="AX9">
        <v>11</v>
      </c>
      <c r="AY9">
        <f>(24/200)</f>
        <v>0.12</v>
      </c>
      <c r="AZ9">
        <f>(22/200)</f>
        <v>0.11</v>
      </c>
      <c r="BA9">
        <f>(24/200)</f>
        <v>0.12</v>
      </c>
      <c r="BB9">
        <f>(23/200)</f>
        <v>0.115</v>
      </c>
      <c r="BC9">
        <f>(13/200)</f>
        <v>6.5000000000000002E-2</v>
      </c>
      <c r="BD9">
        <f>(14/200)</f>
        <v>7.0000000000000007E-2</v>
      </c>
      <c r="BE9">
        <f>(14/200)</f>
        <v>7.0000000000000007E-2</v>
      </c>
      <c r="BF9">
        <f>(15/200)</f>
        <v>7.4999999999999997E-2</v>
      </c>
      <c r="BG9">
        <f>(0.12+0.065)</f>
        <v>0.185</v>
      </c>
      <c r="BH9">
        <f>(0.11+0.07)</f>
        <v>0.18</v>
      </c>
      <c r="BI9">
        <f>(0.12+0.07)</f>
        <v>0.19</v>
      </c>
      <c r="BJ9">
        <f>(0.115+0.075)</f>
        <v>0.19</v>
      </c>
      <c r="BK9">
        <f>((0.12/0.185)*100)</f>
        <v>64.86486486486487</v>
      </c>
      <c r="BL9">
        <f>((0.11/0.18)*100)</f>
        <v>61.111111111111114</v>
      </c>
      <c r="BM9">
        <f>((0.12/0.19)*100)</f>
        <v>63.157894736842103</v>
      </c>
      <c r="BN9">
        <f>((0.115/0.19)*100)</f>
        <v>60.526315789473685</v>
      </c>
      <c r="BO9">
        <f>((0.065/0.185)*100)</f>
        <v>35.135135135135137</v>
      </c>
      <c r="BP9">
        <f>((0.07/0.18)*100)</f>
        <v>38.888888888888893</v>
      </c>
      <c r="BQ9">
        <f>((0.07/0.19)*100)</f>
        <v>36.842105263157897</v>
      </c>
      <c r="BR9">
        <f>((0.075/0.19)*100)</f>
        <v>39.473684210526315</v>
      </c>
      <c r="BS9">
        <f>((12/24)*100)</f>
        <v>50</v>
      </c>
      <c r="BT9">
        <f>((10/24)*100)</f>
        <v>41.666666666666671</v>
      </c>
      <c r="BU9">
        <f>((10/24)*100)</f>
        <v>41.666666666666671</v>
      </c>
      <c r="BV9">
        <f>((12/22)*100)</f>
        <v>54.54545454545454</v>
      </c>
      <c r="BW9">
        <f>((13/22)*100)</f>
        <v>59.090909090909093</v>
      </c>
      <c r="BX9">
        <f>((9/22)*100)</f>
        <v>40.909090909090914</v>
      </c>
      <c r="BY9">
        <f>((11/24)*100)</f>
        <v>45.833333333333329</v>
      </c>
      <c r="BZ9">
        <f>((13/24)*100)</f>
        <v>54.166666666666664</v>
      </c>
      <c r="CA9">
        <f>((20/24)*100)</f>
        <v>83.333333333333343</v>
      </c>
      <c r="CB9">
        <f>((10/23)*100)</f>
        <v>43.478260869565219</v>
      </c>
      <c r="CC9">
        <f>((9/23)*100)</f>
        <v>39.130434782608695</v>
      </c>
      <c r="CD9">
        <f>((20/23)*100)</f>
        <v>86.956521739130437</v>
      </c>
      <c r="CE9">
        <f>((3/13)*100)</f>
        <v>23.076923076923077</v>
      </c>
      <c r="CF9">
        <f>((0/13)*100)</f>
        <v>0</v>
      </c>
      <c r="CG9">
        <f>((1/13)*100)</f>
        <v>7.6923076923076925</v>
      </c>
      <c r="CH9">
        <f>((3/14)*100)</f>
        <v>21.428571428571427</v>
      </c>
      <c r="CI9">
        <f>((3/14)*100)</f>
        <v>21.428571428571427</v>
      </c>
      <c r="CJ9">
        <f>((1/14)*100)</f>
        <v>7.1428571428571423</v>
      </c>
      <c r="CK9">
        <f>((0/14)*100)</f>
        <v>0</v>
      </c>
      <c r="CL9">
        <f>((3/14)*100)</f>
        <v>21.428571428571427</v>
      </c>
      <c r="CM9">
        <f>((12/14)*100)</f>
        <v>85.714285714285708</v>
      </c>
      <c r="CN9">
        <f>((1/15)*100)</f>
        <v>6.666666666666667</v>
      </c>
      <c r="CO9">
        <f>((2/15)*100)</f>
        <v>13.333333333333334</v>
      </c>
      <c r="CP9">
        <f>((11/15)*100)</f>
        <v>73.333333333333329</v>
      </c>
      <c r="CQ9">
        <f>$I9/$BG9</f>
        <v>127.61195135135141</v>
      </c>
      <c r="CR9">
        <f>$J9/$BH9</f>
        <v>128.56711282474194</v>
      </c>
      <c r="CS9">
        <f>$K9/$BI9</f>
        <v>126.48407700802142</v>
      </c>
      <c r="CT9">
        <f>$L9/$BJ9</f>
        <v>125.51222242499847</v>
      </c>
      <c r="CV9">
        <v>0.32432432432432434</v>
      </c>
      <c r="CW9">
        <v>0.56756756756756754</v>
      </c>
      <c r="CX9">
        <v>0.67567567567567566</v>
      </c>
      <c r="CY9">
        <v>0.69444444444444442</v>
      </c>
      <c r="CZ9">
        <v>0.30555555555555558</v>
      </c>
      <c r="DA9">
        <v>0.3611111111111111</v>
      </c>
      <c r="DB9">
        <v>0.42105263157894735</v>
      </c>
      <c r="DC9">
        <v>0.76315789473684215</v>
      </c>
      <c r="DD9">
        <v>0.10526315789473684</v>
      </c>
      <c r="DE9">
        <v>0.34210526315789475</v>
      </c>
      <c r="DF9">
        <v>0.65789473684210531</v>
      </c>
      <c r="DG9">
        <v>0.89473684210526316</v>
      </c>
      <c r="DH9">
        <v>10.15567072460162</v>
      </c>
      <c r="DI9">
        <v>55.632516473811627</v>
      </c>
    </row>
    <row r="10" spans="1:113" x14ac:dyDescent="0.25">
      <c r="A10">
        <v>229.26514299999999</v>
      </c>
      <c r="B10">
        <v>5.1135409999999997</v>
      </c>
      <c r="C10">
        <v>222.37520899999998</v>
      </c>
      <c r="D10">
        <v>6.0754970000000004</v>
      </c>
      <c r="E10">
        <v>207.886077</v>
      </c>
      <c r="F10">
        <v>3.7465709999999999</v>
      </c>
      <c r="G10">
        <v>229.26514299999999</v>
      </c>
      <c r="H10">
        <v>6.7843679999999997</v>
      </c>
      <c r="I10">
        <f>SQRT((ABS($A$11-$A$10)^2+(ABS($B$11-$B$10)^2)))</f>
        <v>23.001690374970917</v>
      </c>
      <c r="J10">
        <f>SQRT((ABS($C$11-$C$10)^2+(ABS($D$11-$D$10)^2)))</f>
        <v>23.204284217584515</v>
      </c>
      <c r="K10">
        <f>SQRT((ABS($E$11-$E$10)^2+(ABS($F$11-$F$10)^2)))</f>
        <v>23.508821539657845</v>
      </c>
      <c r="L10">
        <f>SQRT((ABS($G$11-$G$10)^2+(ABS($H$11-$H$10)^2)))</f>
        <v>20.669805999999994</v>
      </c>
      <c r="M10">
        <f>ABS($B$10-$D$10)</f>
        <v>0.9619560000000007</v>
      </c>
      <c r="N10">
        <f>ABS($F$10-$H$10)</f>
        <v>3.0377969999999999</v>
      </c>
      <c r="Q10">
        <f>SQRT((ABS($A$10-$E$11)^2+(ABS($B$10-$F$11)^2)))</f>
        <v>2.7053357987039219</v>
      </c>
      <c r="R10">
        <f>SQRT((ABS($C$10-$G$10)^2+(ABS($D$10-$H$10)^2)))</f>
        <v>6.9263041096242048</v>
      </c>
      <c r="S10">
        <v>24</v>
      </c>
      <c r="T10">
        <v>11</v>
      </c>
      <c r="U10">
        <v>8</v>
      </c>
      <c r="V10">
        <v>10</v>
      </c>
      <c r="W10">
        <v>21</v>
      </c>
      <c r="X10">
        <v>11</v>
      </c>
      <c r="Y10">
        <v>13</v>
      </c>
      <c r="Z10">
        <v>9</v>
      </c>
      <c r="AA10">
        <v>24</v>
      </c>
      <c r="AB10">
        <v>10</v>
      </c>
      <c r="AC10">
        <v>13</v>
      </c>
      <c r="AD10">
        <v>20</v>
      </c>
      <c r="AE10">
        <v>22</v>
      </c>
      <c r="AF10">
        <v>10</v>
      </c>
      <c r="AG10">
        <v>8</v>
      </c>
      <c r="AH10">
        <v>17</v>
      </c>
      <c r="AI10">
        <v>14</v>
      </c>
      <c r="AJ10">
        <v>4</v>
      </c>
      <c r="AK10">
        <v>0</v>
      </c>
      <c r="AL10">
        <v>1</v>
      </c>
      <c r="AM10">
        <v>16</v>
      </c>
      <c r="AN10">
        <v>4</v>
      </c>
      <c r="AO10">
        <v>5</v>
      </c>
      <c r="AP10">
        <v>2</v>
      </c>
      <c r="AQ10">
        <v>14</v>
      </c>
      <c r="AR10">
        <v>0</v>
      </c>
      <c r="AS10">
        <v>5</v>
      </c>
      <c r="AT10">
        <v>11</v>
      </c>
      <c r="AU10">
        <v>15</v>
      </c>
      <c r="AV10">
        <v>1</v>
      </c>
      <c r="AW10">
        <v>3</v>
      </c>
      <c r="AX10">
        <v>11</v>
      </c>
      <c r="AY10">
        <f>(24/200)</f>
        <v>0.12</v>
      </c>
      <c r="AZ10">
        <f>(21/200)</f>
        <v>0.105</v>
      </c>
      <c r="BA10">
        <f>(24/200)</f>
        <v>0.12</v>
      </c>
      <c r="BB10">
        <f>(22/200)</f>
        <v>0.11</v>
      </c>
      <c r="BC10">
        <f>(14/200)</f>
        <v>7.0000000000000007E-2</v>
      </c>
      <c r="BD10">
        <f>(16/200)</f>
        <v>0.08</v>
      </c>
      <c r="BE10">
        <f>(14/200)</f>
        <v>7.0000000000000007E-2</v>
      </c>
      <c r="BF10">
        <f>(15/200)</f>
        <v>7.4999999999999997E-2</v>
      </c>
      <c r="BG10">
        <f>(0.12+0.07)</f>
        <v>0.19</v>
      </c>
      <c r="BH10">
        <f>(0.105+0.08)</f>
        <v>0.185</v>
      </c>
      <c r="BI10">
        <f>(0.12+0.07)</f>
        <v>0.19</v>
      </c>
      <c r="BJ10">
        <f>(0.11+0.075)</f>
        <v>0.185</v>
      </c>
      <c r="BK10">
        <f>((0.12/0.19)*100)</f>
        <v>63.157894736842103</v>
      </c>
      <c r="BL10">
        <f>((0.105/0.185)*100)</f>
        <v>56.756756756756758</v>
      </c>
      <c r="BM10">
        <f>((0.12/0.19)*100)</f>
        <v>63.157894736842103</v>
      </c>
      <c r="BN10">
        <f>((0.11/0.185)*100)</f>
        <v>59.45945945945946</v>
      </c>
      <c r="BO10">
        <f>((0.07/0.19)*100)</f>
        <v>36.842105263157897</v>
      </c>
      <c r="BP10">
        <f>((0.08/0.185)*100)</f>
        <v>43.243243243243242</v>
      </c>
      <c r="BQ10">
        <f>((0.07/0.19)*100)</f>
        <v>36.842105263157897</v>
      </c>
      <c r="BR10">
        <f>((0.075/0.185)*100)</f>
        <v>40.54054054054054</v>
      </c>
      <c r="BS10">
        <f>((11/24)*100)</f>
        <v>45.833333333333329</v>
      </c>
      <c r="BT10">
        <f>((8/24)*100)</f>
        <v>33.333333333333329</v>
      </c>
      <c r="BU10">
        <f>((10/24)*100)</f>
        <v>41.666666666666671</v>
      </c>
      <c r="BV10">
        <f>((11/21)*100)</f>
        <v>52.380952380952387</v>
      </c>
      <c r="BW10">
        <f>((13/21)*100)</f>
        <v>61.904761904761905</v>
      </c>
      <c r="BX10">
        <f>((9/21)*100)</f>
        <v>42.857142857142854</v>
      </c>
      <c r="BY10">
        <f>((10/24)*100)</f>
        <v>41.666666666666671</v>
      </c>
      <c r="BZ10">
        <f>((13/24)*100)</f>
        <v>54.166666666666664</v>
      </c>
      <c r="CA10">
        <f>((20/24)*100)</f>
        <v>83.333333333333343</v>
      </c>
      <c r="CB10">
        <f>((10/22)*100)</f>
        <v>45.454545454545453</v>
      </c>
      <c r="CC10">
        <f>((8/22)*100)</f>
        <v>36.363636363636367</v>
      </c>
      <c r="CD10">
        <f>((17/22)*100)</f>
        <v>77.272727272727266</v>
      </c>
      <c r="CE10">
        <f>((4/14)*100)</f>
        <v>28.571428571428569</v>
      </c>
      <c r="CF10">
        <f>((0/14)*100)</f>
        <v>0</v>
      </c>
      <c r="CG10">
        <f>((1/14)*100)</f>
        <v>7.1428571428571423</v>
      </c>
      <c r="CH10">
        <f>((4/16)*100)</f>
        <v>25</v>
      </c>
      <c r="CI10">
        <f>((5/16)*100)</f>
        <v>31.25</v>
      </c>
      <c r="CJ10">
        <f>((2/16)*100)</f>
        <v>12.5</v>
      </c>
      <c r="CK10">
        <f>((0/14)*100)</f>
        <v>0</v>
      </c>
      <c r="CL10">
        <f>((5/14)*100)</f>
        <v>35.714285714285715</v>
      </c>
      <c r="CM10">
        <f>((11/14)*100)</f>
        <v>78.571428571428569</v>
      </c>
      <c r="CN10">
        <f>((1/15)*100)</f>
        <v>6.666666666666667</v>
      </c>
      <c r="CO10">
        <f>((3/15)*100)</f>
        <v>20</v>
      </c>
      <c r="CP10">
        <f>((11/15)*100)</f>
        <v>73.333333333333329</v>
      </c>
      <c r="CQ10">
        <f>$I10/$BG10</f>
        <v>121.06152828932061</v>
      </c>
      <c r="CR10">
        <f>$J10/$BH10</f>
        <v>125.42856333829468</v>
      </c>
      <c r="CS10">
        <f>$K10/$BI10</f>
        <v>123.7306396824097</v>
      </c>
      <c r="CT10">
        <f>$L10/$BJ10</f>
        <v>111.72868108108105</v>
      </c>
      <c r="CV10">
        <v>0.34210526315789475</v>
      </c>
      <c r="CW10">
        <v>0.55263157894736847</v>
      </c>
      <c r="CX10">
        <v>0.65789473684210531</v>
      </c>
      <c r="CY10">
        <v>0.67567567567567566</v>
      </c>
      <c r="CZ10">
        <v>0.25</v>
      </c>
      <c r="DA10">
        <v>0.32432432432432434</v>
      </c>
      <c r="DB10">
        <v>0.44736842105263158</v>
      </c>
      <c r="DC10">
        <v>0.79487179487179482</v>
      </c>
      <c r="DD10">
        <v>0.10526315789473684</v>
      </c>
      <c r="DE10">
        <v>0.32432432432432434</v>
      </c>
      <c r="DF10">
        <v>0.67567567567567566</v>
      </c>
      <c r="DG10">
        <v>0.89189189189189189</v>
      </c>
      <c r="DH10">
        <v>8.827487829651961</v>
      </c>
      <c r="DI10">
        <v>57.512363855919368</v>
      </c>
    </row>
    <row r="11" spans="1:113" x14ac:dyDescent="0.25">
      <c r="A11">
        <v>252.26544100000001</v>
      </c>
      <c r="B11">
        <v>4.8604560000000001</v>
      </c>
      <c r="C11">
        <v>245.578113</v>
      </c>
      <c r="D11">
        <v>5.8224119999999999</v>
      </c>
      <c r="E11">
        <v>231.39293599999999</v>
      </c>
      <c r="F11">
        <v>3.4428109999999998</v>
      </c>
      <c r="G11">
        <v>249.93494899999999</v>
      </c>
      <c r="H11">
        <v>6.7843679999999997</v>
      </c>
      <c r="J11">
        <f>SQRT((ABS($C$12-$C$11)^2+(ABS($D$12-$D$11)^2)))</f>
        <v>17.539316712594719</v>
      </c>
      <c r="K11">
        <f>SQRT((ABS($E$12-$E$11)^2+(ABS($F$12-$F$11)^2)))</f>
        <v>20.975957541436912</v>
      </c>
      <c r="M11">
        <f>ABS($B$11-$D$11)</f>
        <v>0.96195599999999981</v>
      </c>
      <c r="N11">
        <f>ABS($F$11-$H$11)</f>
        <v>3.3415569999999999</v>
      </c>
      <c r="O11">
        <v>2.0168579999999996</v>
      </c>
      <c r="P11">
        <v>2.4461500000000007</v>
      </c>
      <c r="Q11">
        <f>SQRT((ABS($A$11-$E$12)^2+(ABS($B$11-$F$12)^2)))</f>
        <v>1.1184775202184429</v>
      </c>
      <c r="R11">
        <f>SQRT((ABS($C$11-$G$11)^2+(ABS($D$11-$H$11)^2)))</f>
        <v>4.4617686265461911</v>
      </c>
      <c r="W11">
        <v>20</v>
      </c>
      <c r="X11">
        <v>7</v>
      </c>
      <c r="Y11">
        <v>14</v>
      </c>
      <c r="Z11">
        <v>8</v>
      </c>
      <c r="AA11">
        <v>23</v>
      </c>
      <c r="AB11">
        <v>6</v>
      </c>
      <c r="AC11">
        <v>14</v>
      </c>
      <c r="AD11">
        <v>17</v>
      </c>
      <c r="AI11">
        <v>17</v>
      </c>
      <c r="AJ11">
        <v>4</v>
      </c>
      <c r="AK11">
        <v>0</v>
      </c>
      <c r="AL11">
        <v>5</v>
      </c>
      <c r="AM11">
        <v>17</v>
      </c>
      <c r="AN11">
        <v>4</v>
      </c>
      <c r="AO11">
        <v>8</v>
      </c>
      <c r="AP11">
        <v>3</v>
      </c>
      <c r="AQ11">
        <v>16</v>
      </c>
      <c r="AR11">
        <v>0</v>
      </c>
      <c r="AS11">
        <v>8</v>
      </c>
      <c r="AT11">
        <v>11</v>
      </c>
      <c r="AU11">
        <v>17</v>
      </c>
      <c r="AV11">
        <v>5</v>
      </c>
      <c r="AW11">
        <v>5</v>
      </c>
      <c r="AX11">
        <v>11</v>
      </c>
      <c r="AZ11">
        <f>(20/200)</f>
        <v>0.1</v>
      </c>
      <c r="BA11">
        <f>(23/200)</f>
        <v>0.115</v>
      </c>
      <c r="BC11">
        <f>(17/200)</f>
        <v>8.5000000000000006E-2</v>
      </c>
      <c r="BD11">
        <f>(17/200)</f>
        <v>8.5000000000000006E-2</v>
      </c>
      <c r="BE11">
        <f>(16/200)</f>
        <v>0.08</v>
      </c>
      <c r="BF11">
        <f>(17/200)</f>
        <v>8.5000000000000006E-2</v>
      </c>
      <c r="BH11">
        <f>(0.1+0.085)</f>
        <v>0.185</v>
      </c>
      <c r="BI11">
        <f>(0.115+0.08)</f>
        <v>0.19500000000000001</v>
      </c>
      <c r="BL11">
        <f>((0.1/0.185)*100)</f>
        <v>54.054054054054056</v>
      </c>
      <c r="BM11">
        <f>((0.115/0.195)*100)</f>
        <v>58.974358974358978</v>
      </c>
      <c r="BP11">
        <f>((0.085/0.185)*100)</f>
        <v>45.945945945945951</v>
      </c>
      <c r="BQ11">
        <f>((0.08/0.195)*100)</f>
        <v>41.025641025641022</v>
      </c>
      <c r="BV11">
        <f>((7/20)*100)</f>
        <v>35</v>
      </c>
      <c r="BW11">
        <f>((14/20)*100)</f>
        <v>70</v>
      </c>
      <c r="BX11">
        <f>((8/20)*100)</f>
        <v>40</v>
      </c>
      <c r="BY11">
        <f>((6/23)*100)</f>
        <v>26.086956521739129</v>
      </c>
      <c r="BZ11">
        <f>((14/23)*100)</f>
        <v>60.869565217391312</v>
      </c>
      <c r="CA11">
        <f>((17/23)*100)</f>
        <v>73.91304347826086</v>
      </c>
      <c r="CE11">
        <f>((4/17)*100)</f>
        <v>23.52941176470588</v>
      </c>
      <c r="CF11">
        <f>((0/17)*100)</f>
        <v>0</v>
      </c>
      <c r="CG11">
        <f>((5/17)*100)</f>
        <v>29.411764705882355</v>
      </c>
      <c r="CH11">
        <f>((4/17)*100)</f>
        <v>23.52941176470588</v>
      </c>
      <c r="CI11">
        <f>((8/17)*100)</f>
        <v>47.058823529411761</v>
      </c>
      <c r="CJ11">
        <f>((3/17)*100)</f>
        <v>17.647058823529413</v>
      </c>
      <c r="CK11">
        <f>((0/16)*100)</f>
        <v>0</v>
      </c>
      <c r="CL11">
        <f>((8/16)*100)</f>
        <v>50</v>
      </c>
      <c r="CM11">
        <f>((11/16)*100)</f>
        <v>68.75</v>
      </c>
      <c r="CN11">
        <f>((5/17)*100)</f>
        <v>29.411764705882355</v>
      </c>
      <c r="CO11">
        <f>((5/17)*100)</f>
        <v>29.411764705882355</v>
      </c>
      <c r="CP11">
        <f>((11/17)*100)</f>
        <v>64.705882352941174</v>
      </c>
      <c r="CR11">
        <f>$J11/$BH11</f>
        <v>94.807117365376854</v>
      </c>
      <c r="CS11">
        <f>$K11/$BI11</f>
        <v>107.56901303300981</v>
      </c>
      <c r="CY11">
        <v>0.64864864864864868</v>
      </c>
      <c r="CZ11">
        <v>0.21621621621621623</v>
      </c>
      <c r="DA11">
        <v>0.32432432432432434</v>
      </c>
      <c r="DB11">
        <v>0.46153846153846156</v>
      </c>
      <c r="DD11">
        <v>0.15384615384615385</v>
      </c>
      <c r="DH11">
        <v>9.3861808535320748</v>
      </c>
    </row>
    <row r="12" spans="1:113" x14ac:dyDescent="0.25">
      <c r="C12">
        <v>263.10690499999998</v>
      </c>
      <c r="D12">
        <v>6.4299330000000001</v>
      </c>
      <c r="E12">
        <v>252.366694</v>
      </c>
      <c r="F12">
        <v>3.7465709999999999</v>
      </c>
      <c r="CZ12">
        <v>0.16216216216216217</v>
      </c>
    </row>
    <row r="13" spans="1:113" x14ac:dyDescent="0.25">
      <c r="A13" t="s">
        <v>22</v>
      </c>
      <c r="B13" t="s">
        <v>22</v>
      </c>
      <c r="C13" t="s">
        <v>22</v>
      </c>
      <c r="D13" t="s">
        <v>22</v>
      </c>
      <c r="E13" t="s">
        <v>22</v>
      </c>
      <c r="F13" t="s">
        <v>22</v>
      </c>
      <c r="G13" t="s">
        <v>22</v>
      </c>
      <c r="H13" t="s">
        <v>22</v>
      </c>
      <c r="DI13">
        <v>14.888518590873673</v>
      </c>
    </row>
    <row r="14" spans="1:113" x14ac:dyDescent="0.25">
      <c r="A14">
        <v>49.224096999999993</v>
      </c>
      <c r="B14">
        <v>7.6808480000000001</v>
      </c>
      <c r="C14">
        <v>55.279490999999993</v>
      </c>
      <c r="D14">
        <v>9.9472579999999997</v>
      </c>
      <c r="E14">
        <v>51.431805999999995</v>
      </c>
      <c r="F14">
        <v>7.1142139999999996</v>
      </c>
      <c r="G14">
        <v>55.65793699999999</v>
      </c>
      <c r="H14">
        <v>10.450917</v>
      </c>
      <c r="I14">
        <f>SQRT((ABS($A$15-$A$14)^2+(ABS($B$15-$B$14)^2)))</f>
        <v>17.220803540884905</v>
      </c>
      <c r="J14">
        <f>SQRT((ABS($C$15-$C$14)^2+(ABS($D$15-$D$14)^2)))</f>
        <v>19.582857903979445</v>
      </c>
      <c r="K14">
        <f>SQRT((ABS($E$15-$E$14)^2+(ABS($F$15-$F$14)^2)))</f>
        <v>15.49085353726753</v>
      </c>
      <c r="L14">
        <f>SQRT((ABS($G$15-$G$14)^2+(ABS($H$15-$H$14)^2)))</f>
        <v>16.222043040982729</v>
      </c>
      <c r="M14">
        <f>ABS($B$14-$D$14)</f>
        <v>2.2664099999999996</v>
      </c>
      <c r="N14">
        <f>ABS($F$14-$H$14)</f>
        <v>3.3367030000000009</v>
      </c>
      <c r="Q14">
        <f>SQRT((ABS($A$14-$E$14)^2+(ABS($B$14-$F$14)^2)))</f>
        <v>2.2792659166137255</v>
      </c>
      <c r="R14">
        <f>SQRT((ABS($C$14-$G$14)^2+(ABS($D$14-$H$14)^2)))</f>
        <v>0.62999505013690249</v>
      </c>
      <c r="S14">
        <v>16</v>
      </c>
      <c r="T14">
        <v>4</v>
      </c>
      <c r="U14">
        <v>5</v>
      </c>
      <c r="V14">
        <v>13</v>
      </c>
      <c r="W14">
        <v>25</v>
      </c>
      <c r="X14">
        <v>4</v>
      </c>
      <c r="Y14">
        <v>14</v>
      </c>
      <c r="Z14">
        <v>3</v>
      </c>
      <c r="AA14">
        <v>21</v>
      </c>
      <c r="AB14">
        <v>6</v>
      </c>
      <c r="AC14">
        <v>14</v>
      </c>
      <c r="AD14">
        <v>9</v>
      </c>
      <c r="AE14">
        <v>17</v>
      </c>
      <c r="AF14">
        <v>14</v>
      </c>
      <c r="AG14">
        <v>2</v>
      </c>
      <c r="AH14">
        <v>9</v>
      </c>
      <c r="AI14">
        <v>19</v>
      </c>
      <c r="AJ14">
        <v>8</v>
      </c>
      <c r="AK14">
        <v>0</v>
      </c>
      <c r="AL14">
        <v>0</v>
      </c>
      <c r="AM14">
        <v>20</v>
      </c>
      <c r="AN14">
        <v>8</v>
      </c>
      <c r="AO14">
        <v>7</v>
      </c>
      <c r="AP14">
        <v>0</v>
      </c>
      <c r="AQ14">
        <v>18</v>
      </c>
      <c r="AR14">
        <v>7</v>
      </c>
      <c r="AS14">
        <v>7</v>
      </c>
      <c r="AT14">
        <v>10</v>
      </c>
      <c r="AU14">
        <v>22</v>
      </c>
      <c r="AV14">
        <v>19</v>
      </c>
      <c r="AW14">
        <v>0</v>
      </c>
      <c r="AX14">
        <v>10</v>
      </c>
      <c r="AY14">
        <f>(16/200)</f>
        <v>0.08</v>
      </c>
      <c r="AZ14">
        <f>(25/200)</f>
        <v>0.125</v>
      </c>
      <c r="BA14">
        <f>(21/200)</f>
        <v>0.105</v>
      </c>
      <c r="BB14">
        <f>(17/200)</f>
        <v>8.5000000000000006E-2</v>
      </c>
      <c r="BC14">
        <f>(19/200)</f>
        <v>9.5000000000000001E-2</v>
      </c>
      <c r="BD14">
        <f>(20/200)</f>
        <v>0.1</v>
      </c>
      <c r="BE14">
        <f>(18/200)</f>
        <v>0.09</v>
      </c>
      <c r="BF14">
        <f>(22/200)</f>
        <v>0.11</v>
      </c>
      <c r="BG14">
        <f>(0.08+0.095)</f>
        <v>0.17499999999999999</v>
      </c>
      <c r="BH14">
        <f>(0.125+0.1)</f>
        <v>0.22500000000000001</v>
      </c>
      <c r="BI14">
        <f>(0.105+0.09)</f>
        <v>0.19500000000000001</v>
      </c>
      <c r="BJ14">
        <f>(0.085+0.11)</f>
        <v>0.19500000000000001</v>
      </c>
      <c r="BK14">
        <f>((0.08/0.175)*100)</f>
        <v>45.714285714285715</v>
      </c>
      <c r="BL14">
        <f>((0.125/0.225)*100)</f>
        <v>55.555555555555557</v>
      </c>
      <c r="BM14">
        <f>((0.105/0.195)*100)</f>
        <v>53.846153846153847</v>
      </c>
      <c r="BN14">
        <f>((0.085/0.195)*100)</f>
        <v>43.589743589743591</v>
      </c>
      <c r="BO14">
        <f>((0.095/0.175)*100)</f>
        <v>54.285714285714292</v>
      </c>
      <c r="BP14">
        <f>((0.1/0.225)*100)</f>
        <v>44.44444444444445</v>
      </c>
      <c r="BQ14">
        <f>((0.09/0.195)*100)</f>
        <v>46.153846153846153</v>
      </c>
      <c r="BR14">
        <f>((0.11/0.195)*100)</f>
        <v>56.410256410256409</v>
      </c>
      <c r="BS14">
        <f>((4/16)*100)</f>
        <v>25</v>
      </c>
      <c r="BT14">
        <f>((5/16)*100)</f>
        <v>31.25</v>
      </c>
      <c r="BU14">
        <f>((13/16)*100)</f>
        <v>81.25</v>
      </c>
      <c r="BV14">
        <f>((4/25)*100)</f>
        <v>16</v>
      </c>
      <c r="BW14">
        <f>((14/25)*100)</f>
        <v>56.000000000000007</v>
      </c>
      <c r="BX14">
        <f>((3/25)*100)</f>
        <v>12</v>
      </c>
      <c r="BY14">
        <f>((6/21)*100)</f>
        <v>28.571428571428569</v>
      </c>
      <c r="BZ14">
        <f>((14/21)*100)</f>
        <v>66.666666666666657</v>
      </c>
      <c r="CA14">
        <f>((9/21)*100)</f>
        <v>42.857142857142854</v>
      </c>
      <c r="CB14">
        <f>((14/17)*100)</f>
        <v>82.35294117647058</v>
      </c>
      <c r="CC14">
        <f>((2/17)*100)</f>
        <v>11.76470588235294</v>
      </c>
      <c r="CD14">
        <f>((9/17)*100)</f>
        <v>52.941176470588239</v>
      </c>
      <c r="CE14">
        <f>((8/19)*100)</f>
        <v>42.105263157894733</v>
      </c>
      <c r="CF14">
        <f>((0/19)*100)</f>
        <v>0</v>
      </c>
      <c r="CG14">
        <f>((0/19)*100)</f>
        <v>0</v>
      </c>
      <c r="CH14">
        <f>((8/20)*100)</f>
        <v>40</v>
      </c>
      <c r="CI14">
        <f>((7/20)*100)</f>
        <v>35</v>
      </c>
      <c r="CJ14">
        <f>((0/20)*100)</f>
        <v>0</v>
      </c>
      <c r="CK14">
        <f>((7/18)*100)</f>
        <v>38.888888888888893</v>
      </c>
      <c r="CL14">
        <f>((7/18)*100)</f>
        <v>38.888888888888893</v>
      </c>
      <c r="CM14">
        <f>((10/18)*100)</f>
        <v>55.555555555555557</v>
      </c>
      <c r="CN14">
        <f>((19/22)*100)</f>
        <v>86.36363636363636</v>
      </c>
      <c r="CO14">
        <f>((0/22)*100)</f>
        <v>0</v>
      </c>
      <c r="CP14">
        <f>((10/22)*100)</f>
        <v>45.454545454545453</v>
      </c>
      <c r="CQ14">
        <f>$I14/$BG14</f>
        <v>98.404591662199465</v>
      </c>
      <c r="CR14">
        <f>$J14/$BH14</f>
        <v>87.034924017686421</v>
      </c>
      <c r="CS14">
        <f>$K14/$BI14</f>
        <v>79.440274550089896</v>
      </c>
      <c r="CT14">
        <f>$L14/$BJ14</f>
        <v>83.189964312731945</v>
      </c>
      <c r="CV14">
        <v>0.68571428571428572</v>
      </c>
      <c r="CW14">
        <v>0.31428571428571428</v>
      </c>
      <c r="CX14">
        <v>8.5714285714285715E-2</v>
      </c>
      <c r="CY14">
        <v>0.46666666666666667</v>
      </c>
      <c r="CZ14">
        <v>0.71111111111111114</v>
      </c>
      <c r="DA14">
        <v>0.53333333333333333</v>
      </c>
      <c r="DB14">
        <v>0.71794871794871795</v>
      </c>
      <c r="DC14">
        <v>0.17948717948717949</v>
      </c>
      <c r="DD14">
        <v>0.79487179487179482</v>
      </c>
      <c r="DE14">
        <v>0.92307692307692313</v>
      </c>
      <c r="DF14">
        <v>0.38461538461538464</v>
      </c>
      <c r="DG14">
        <v>0.20512820512820512</v>
      </c>
      <c r="DH14">
        <v>42.254365793291093</v>
      </c>
      <c r="DI14">
        <v>8.6457192864574104</v>
      </c>
    </row>
    <row r="15" spans="1:113" x14ac:dyDescent="0.25">
      <c r="A15">
        <v>66.374123999999995</v>
      </c>
      <c r="B15">
        <v>6.1211529999999996</v>
      </c>
      <c r="C15">
        <v>74.639825999999999</v>
      </c>
      <c r="D15">
        <v>7.0034929999999997</v>
      </c>
      <c r="E15">
        <v>66.885640999999993</v>
      </c>
      <c r="F15">
        <v>6.0439210000000001</v>
      </c>
      <c r="G15">
        <v>71.774350999999996</v>
      </c>
      <c r="H15">
        <v>8.6027070000000005</v>
      </c>
      <c r="I15">
        <f>SQRT((ABS($A$16-$A$15)^2+(ABS($B$16-$B$15)^2)))</f>
        <v>25.308133579288381</v>
      </c>
      <c r="J15">
        <f>SQRT((ABS($C$16-$C$15)^2+(ABS($D$16-$D$15)^2)))</f>
        <v>22.069113740222729</v>
      </c>
      <c r="K15">
        <f>SQRT((ABS($E$16-$E$15)^2+(ABS($F$16-$F$15)^2)))</f>
        <v>28.534284586401295</v>
      </c>
      <c r="L15">
        <f>SQRT((ABS($G$16-$G$15)^2+(ABS($H$16-$H$15)^2)))</f>
        <v>23.588701873326475</v>
      </c>
      <c r="M15">
        <f>ABS($B$15-$D$15)</f>
        <v>0.88234000000000012</v>
      </c>
      <c r="N15">
        <f>ABS($F$15-$H$15)</f>
        <v>2.5587860000000004</v>
      </c>
      <c r="Q15">
        <f>SQRT((ABS($A$15-$E$15)^2+(ABS($B$15-$F$15)^2)))</f>
        <v>0.5173146268113803</v>
      </c>
      <c r="R15">
        <f>SQRT((ABS($C$15-$G$15)^2+(ABS($D$15-$H$15)^2)))</f>
        <v>3.2815289719002974</v>
      </c>
      <c r="S15">
        <v>32</v>
      </c>
      <c r="T15">
        <v>15</v>
      </c>
      <c r="U15">
        <v>14</v>
      </c>
      <c r="V15">
        <v>15</v>
      </c>
      <c r="W15">
        <v>22</v>
      </c>
      <c r="X15">
        <v>15</v>
      </c>
      <c r="Y15">
        <v>15</v>
      </c>
      <c r="Z15">
        <v>8</v>
      </c>
      <c r="AA15">
        <v>28</v>
      </c>
      <c r="AB15">
        <v>14</v>
      </c>
      <c r="AC15">
        <v>15</v>
      </c>
      <c r="AD15">
        <v>18</v>
      </c>
      <c r="AE15">
        <v>18</v>
      </c>
      <c r="AF15">
        <v>4</v>
      </c>
      <c r="AG15">
        <v>8</v>
      </c>
      <c r="AH15">
        <v>18</v>
      </c>
      <c r="AI15">
        <v>22</v>
      </c>
      <c r="AJ15">
        <v>1</v>
      </c>
      <c r="AK15">
        <v>7</v>
      </c>
      <c r="AL15">
        <v>19</v>
      </c>
      <c r="AM15">
        <v>18</v>
      </c>
      <c r="AN15">
        <v>1</v>
      </c>
      <c r="AO15">
        <v>11</v>
      </c>
      <c r="AP15">
        <v>3</v>
      </c>
      <c r="AQ15">
        <v>18</v>
      </c>
      <c r="AR15">
        <v>0</v>
      </c>
      <c r="AS15">
        <v>11</v>
      </c>
      <c r="AT15">
        <v>10</v>
      </c>
      <c r="AU15">
        <v>17</v>
      </c>
      <c r="AV15">
        <v>0</v>
      </c>
      <c r="AW15">
        <v>3</v>
      </c>
      <c r="AX15">
        <v>10</v>
      </c>
      <c r="AY15">
        <f>(32/200)</f>
        <v>0.16</v>
      </c>
      <c r="AZ15">
        <f>(22/200)</f>
        <v>0.11</v>
      </c>
      <c r="BA15">
        <f>(28/200)</f>
        <v>0.14000000000000001</v>
      </c>
      <c r="BB15">
        <f>(18/200)</f>
        <v>0.09</v>
      </c>
      <c r="BC15">
        <f>(22/200)</f>
        <v>0.11</v>
      </c>
      <c r="BD15">
        <f>(18/200)</f>
        <v>0.09</v>
      </c>
      <c r="BE15">
        <f>(18/200)</f>
        <v>0.09</v>
      </c>
      <c r="BF15">
        <f>(17/200)</f>
        <v>8.5000000000000006E-2</v>
      </c>
      <c r="BG15">
        <f>(0.16+0.11)</f>
        <v>0.27</v>
      </c>
      <c r="BH15">
        <f>(0.11+0.09)</f>
        <v>0.2</v>
      </c>
      <c r="BI15">
        <f>(0.14+0.09)</f>
        <v>0.23</v>
      </c>
      <c r="BJ15">
        <f>(0.09+0.085)</f>
        <v>0.17499999999999999</v>
      </c>
      <c r="BK15">
        <f>((0.16/0.27)*100)</f>
        <v>59.259259259259252</v>
      </c>
      <c r="BL15">
        <f>((0.11/0.2)*100)</f>
        <v>54.999999999999993</v>
      </c>
      <c r="BM15">
        <f>((0.14/0.23)*100)</f>
        <v>60.869565217391312</v>
      </c>
      <c r="BN15">
        <f>((0.09/0.175)*100)</f>
        <v>51.428571428571438</v>
      </c>
      <c r="BO15">
        <f>((0.11/0.27)*100)</f>
        <v>40.74074074074074</v>
      </c>
      <c r="BP15">
        <f>((0.09/0.2)*100)</f>
        <v>44.999999999999993</v>
      </c>
      <c r="BQ15">
        <f>((0.09/0.23)*100)</f>
        <v>39.130434782608688</v>
      </c>
      <c r="BR15">
        <f>((0.085/0.175)*100)</f>
        <v>48.571428571428577</v>
      </c>
      <c r="BS15">
        <f>((15/32)*100)</f>
        <v>46.875</v>
      </c>
      <c r="BT15">
        <f>((14/32)*100)</f>
        <v>43.75</v>
      </c>
      <c r="BU15">
        <f>((15/32)*100)</f>
        <v>46.875</v>
      </c>
      <c r="BV15">
        <f>((15/22)*100)</f>
        <v>68.181818181818173</v>
      </c>
      <c r="BW15">
        <f>((15/22)*100)</f>
        <v>68.181818181818173</v>
      </c>
      <c r="BX15">
        <f>((8/22)*100)</f>
        <v>36.363636363636367</v>
      </c>
      <c r="BY15">
        <f>((14/28)*100)</f>
        <v>50</v>
      </c>
      <c r="BZ15">
        <f>((15/28)*100)</f>
        <v>53.571428571428569</v>
      </c>
      <c r="CA15">
        <f>((18/28)*100)</f>
        <v>64.285714285714292</v>
      </c>
      <c r="CB15">
        <f>((4/18)*100)</f>
        <v>22.222222222222221</v>
      </c>
      <c r="CC15">
        <f>((8/18)*100)</f>
        <v>44.444444444444443</v>
      </c>
      <c r="CD15">
        <f>((18/18)*100)</f>
        <v>100</v>
      </c>
      <c r="CE15">
        <f>((1/22)*100)</f>
        <v>4.5454545454545459</v>
      </c>
      <c r="CF15">
        <f>((7/22)*100)</f>
        <v>31.818181818181817</v>
      </c>
      <c r="CG15">
        <f>((19/22)*100)</f>
        <v>86.36363636363636</v>
      </c>
      <c r="CH15">
        <f>((1/18)*100)</f>
        <v>5.5555555555555554</v>
      </c>
      <c r="CI15">
        <f>((11/18)*100)</f>
        <v>61.111111111111114</v>
      </c>
      <c r="CJ15">
        <f>((3/18)*100)</f>
        <v>16.666666666666664</v>
      </c>
      <c r="CK15">
        <f>((0/18)*100)</f>
        <v>0</v>
      </c>
      <c r="CL15">
        <f>((11/18)*100)</f>
        <v>61.111111111111114</v>
      </c>
      <c r="CM15">
        <f>((10/18)*100)</f>
        <v>55.555555555555557</v>
      </c>
      <c r="CN15">
        <f>((0/17)*100)</f>
        <v>0</v>
      </c>
      <c r="CO15">
        <f>((3/17)*100)</f>
        <v>17.647058823529413</v>
      </c>
      <c r="CP15">
        <f>((10/17)*100)</f>
        <v>58.82352941176471</v>
      </c>
      <c r="CQ15">
        <f>$I15/$BG15</f>
        <v>93.733828071438438</v>
      </c>
      <c r="CR15">
        <f>$J15/$BH15</f>
        <v>110.34556870111363</v>
      </c>
      <c r="CS15">
        <f>$K15/$BI15</f>
        <v>124.06210689739693</v>
      </c>
      <c r="CT15">
        <f>$L15/$BJ15</f>
        <v>134.79258213329416</v>
      </c>
      <c r="CV15">
        <v>0.61111111111111116</v>
      </c>
      <c r="CW15">
        <v>0.48148148148148145</v>
      </c>
      <c r="CX15">
        <v>0.33333333333333331</v>
      </c>
      <c r="CY15">
        <v>0.17499999999999999</v>
      </c>
      <c r="CZ15">
        <v>0.82499999999999996</v>
      </c>
      <c r="DA15">
        <v>0.625</v>
      </c>
      <c r="DB15">
        <v>0.43478260869565216</v>
      </c>
      <c r="DC15">
        <v>0.28260869565217389</v>
      </c>
      <c r="DD15">
        <v>0.82608695652173914</v>
      </c>
      <c r="DE15">
        <v>0.48571428571428571</v>
      </c>
      <c r="DF15">
        <v>0.2857142857142857</v>
      </c>
      <c r="DG15">
        <v>0.92105263157894735</v>
      </c>
      <c r="DH15">
        <v>28.801666327325602</v>
      </c>
      <c r="DI15">
        <v>4.5838218006562732</v>
      </c>
    </row>
    <row r="16" spans="1:113" x14ac:dyDescent="0.25">
      <c r="A16">
        <v>91.666871999999998</v>
      </c>
      <c r="B16">
        <v>7.0034929999999997</v>
      </c>
      <c r="C16">
        <v>96.681367999999992</v>
      </c>
      <c r="D16">
        <v>8.1063109999999998</v>
      </c>
      <c r="E16">
        <v>95.413938000000002</v>
      </c>
      <c r="F16">
        <v>5.4593980000000002</v>
      </c>
      <c r="G16">
        <v>95.358926999999994</v>
      </c>
      <c r="H16">
        <v>9.0438770000000002</v>
      </c>
      <c r="I16">
        <f>SQRT((ABS($A$17-$A$16)^2+(ABS($B$17-$B$16)^2)))</f>
        <v>27.686478431899303</v>
      </c>
      <c r="J16">
        <f>SQRT((ABS($C$17-$C$16)^2+(ABS($D$17-$D$16)^2)))</f>
        <v>26.095048095382719</v>
      </c>
      <c r="K16">
        <f>SQRT((ABS($E$17-$E$16)^2+(ABS($F$17-$F$16)^2)))</f>
        <v>29.895703864444275</v>
      </c>
      <c r="L16">
        <f>SQRT((ABS($G$17-$G$16)^2+(ABS($H$17-$H$16)^2)))</f>
        <v>29.756729831509123</v>
      </c>
      <c r="M16">
        <f>ABS($B$16-$D$16)</f>
        <v>1.1028180000000001</v>
      </c>
      <c r="N16">
        <f>ABS($F$16-$H$16)</f>
        <v>3.584479</v>
      </c>
      <c r="Q16">
        <f>SQRT((ABS($A$16-$E$16)^2+(ABS($B$16-$F$16)^2)))</f>
        <v>4.0527438825295912</v>
      </c>
      <c r="R16">
        <f>SQRT((ABS($C$16-$G$16)^2+(ABS($D$16-$H$16)^2)))</f>
        <v>1.6210737808122722</v>
      </c>
      <c r="S16">
        <v>22</v>
      </c>
      <c r="T16">
        <v>16</v>
      </c>
      <c r="U16">
        <v>9</v>
      </c>
      <c r="V16">
        <v>7</v>
      </c>
      <c r="W16">
        <v>22</v>
      </c>
      <c r="X16">
        <v>16</v>
      </c>
      <c r="Y16">
        <v>9</v>
      </c>
      <c r="Z16">
        <v>10</v>
      </c>
      <c r="AA16">
        <v>22</v>
      </c>
      <c r="AB16">
        <v>9</v>
      </c>
      <c r="AC16">
        <v>11</v>
      </c>
      <c r="AD16">
        <v>22</v>
      </c>
      <c r="AE16">
        <v>23</v>
      </c>
      <c r="AF16">
        <v>10</v>
      </c>
      <c r="AG16">
        <v>12</v>
      </c>
      <c r="AH16">
        <v>22</v>
      </c>
      <c r="AI16">
        <v>14</v>
      </c>
      <c r="AJ16">
        <v>7</v>
      </c>
      <c r="AK16">
        <v>0</v>
      </c>
      <c r="AL16">
        <v>0</v>
      </c>
      <c r="AM16">
        <v>13</v>
      </c>
      <c r="AN16">
        <v>7</v>
      </c>
      <c r="AO16">
        <v>0</v>
      </c>
      <c r="AP16">
        <v>3</v>
      </c>
      <c r="AQ16">
        <v>13</v>
      </c>
      <c r="AR16">
        <v>0</v>
      </c>
      <c r="AS16">
        <v>0</v>
      </c>
      <c r="AT16">
        <v>12</v>
      </c>
      <c r="AU16">
        <v>15</v>
      </c>
      <c r="AV16">
        <v>0</v>
      </c>
      <c r="AW16">
        <v>3</v>
      </c>
      <c r="AX16">
        <v>12</v>
      </c>
      <c r="AY16">
        <f>(22/200)</f>
        <v>0.11</v>
      </c>
      <c r="AZ16">
        <f>(22/200)</f>
        <v>0.11</v>
      </c>
      <c r="BA16">
        <f>(22/200)</f>
        <v>0.11</v>
      </c>
      <c r="BB16">
        <f>(23/200)</f>
        <v>0.115</v>
      </c>
      <c r="BC16">
        <f>(14/200)</f>
        <v>7.0000000000000007E-2</v>
      </c>
      <c r="BD16">
        <f>(13/200)</f>
        <v>6.5000000000000002E-2</v>
      </c>
      <c r="BE16">
        <f>(13/200)</f>
        <v>6.5000000000000002E-2</v>
      </c>
      <c r="BF16">
        <f>(15/200)</f>
        <v>7.4999999999999997E-2</v>
      </c>
      <c r="BG16">
        <f>(0.11+0.07)</f>
        <v>0.18</v>
      </c>
      <c r="BH16">
        <f>(0.11+0.065)</f>
        <v>0.17499999999999999</v>
      </c>
      <c r="BI16">
        <f>(0.11+0.065)</f>
        <v>0.17499999999999999</v>
      </c>
      <c r="BJ16">
        <f>(0.115+0.075)</f>
        <v>0.19</v>
      </c>
      <c r="BK16">
        <f>((0.11/0.18)*100)</f>
        <v>61.111111111111114</v>
      </c>
      <c r="BL16">
        <f>((0.11/0.175)*100)</f>
        <v>62.857142857142868</v>
      </c>
      <c r="BM16">
        <f>((0.11/0.175)*100)</f>
        <v>62.857142857142868</v>
      </c>
      <c r="BN16">
        <f>((0.115/0.19)*100)</f>
        <v>60.526315789473685</v>
      </c>
      <c r="BO16">
        <f>((0.07/0.18)*100)</f>
        <v>38.888888888888893</v>
      </c>
      <c r="BP16">
        <f>((0.065/0.175)*100)</f>
        <v>37.142857142857146</v>
      </c>
      <c r="BQ16">
        <f>((0.065/0.175)*100)</f>
        <v>37.142857142857146</v>
      </c>
      <c r="BR16">
        <f>((0.075/0.19)*100)</f>
        <v>39.473684210526315</v>
      </c>
      <c r="BS16">
        <f>((16/22)*100)</f>
        <v>72.727272727272734</v>
      </c>
      <c r="BT16">
        <f>((9/22)*100)</f>
        <v>40.909090909090914</v>
      </c>
      <c r="BU16">
        <f>((7/22)*100)</f>
        <v>31.818181818181817</v>
      </c>
      <c r="BV16">
        <f>((16/22)*100)</f>
        <v>72.727272727272734</v>
      </c>
      <c r="BW16">
        <f>((9/22)*100)</f>
        <v>40.909090909090914</v>
      </c>
      <c r="BX16">
        <f>((10/22)*100)</f>
        <v>45.454545454545453</v>
      </c>
      <c r="BY16">
        <f>((9/22)*100)</f>
        <v>40.909090909090914</v>
      </c>
      <c r="BZ16">
        <f>((11/22)*100)</f>
        <v>50</v>
      </c>
      <c r="CA16">
        <f>((22/22)*100)</f>
        <v>100</v>
      </c>
      <c r="CB16">
        <f>((10/23)*100)</f>
        <v>43.478260869565219</v>
      </c>
      <c r="CC16">
        <f>((12/23)*100)</f>
        <v>52.173913043478258</v>
      </c>
      <c r="CD16">
        <f>((22/23)*100)</f>
        <v>95.652173913043484</v>
      </c>
      <c r="CE16">
        <f>((7/14)*100)</f>
        <v>50</v>
      </c>
      <c r="CF16">
        <f>((0/14)*100)</f>
        <v>0</v>
      </c>
      <c r="CG16">
        <f>((0/14)*100)</f>
        <v>0</v>
      </c>
      <c r="CH16">
        <f>((7/13)*100)</f>
        <v>53.846153846153847</v>
      </c>
      <c r="CI16">
        <f>((0/13)*100)</f>
        <v>0</v>
      </c>
      <c r="CJ16">
        <f>((3/13)*100)</f>
        <v>23.076923076923077</v>
      </c>
      <c r="CK16">
        <f>((0/13)*100)</f>
        <v>0</v>
      </c>
      <c r="CL16">
        <f>((0/13)*100)</f>
        <v>0</v>
      </c>
      <c r="CM16">
        <f>((12/13)*100)</f>
        <v>92.307692307692307</v>
      </c>
      <c r="CN16">
        <f>((0/15)*100)</f>
        <v>0</v>
      </c>
      <c r="CO16">
        <f>((3/15)*100)</f>
        <v>20</v>
      </c>
      <c r="CP16">
        <f>((12/15)*100)</f>
        <v>80</v>
      </c>
      <c r="CQ16">
        <f>$I16/$BG16</f>
        <v>153.81376906610726</v>
      </c>
      <c r="CR16">
        <f>$J16/$BH16</f>
        <v>149.11456054504413</v>
      </c>
      <c r="CS16">
        <f>$K16/$BI16</f>
        <v>170.83259351111016</v>
      </c>
      <c r="CT16">
        <f>$L16/$BJ16</f>
        <v>156.61436753425855</v>
      </c>
      <c r="CV16">
        <v>0.80555555555555558</v>
      </c>
      <c r="CW16">
        <v>0.44444444444444442</v>
      </c>
      <c r="CX16">
        <v>0.52777777777777779</v>
      </c>
      <c r="CY16">
        <v>0.17142857142857143</v>
      </c>
      <c r="CZ16">
        <v>0.62857142857142856</v>
      </c>
      <c r="DA16">
        <v>0.7142857142857143</v>
      </c>
      <c r="DB16">
        <v>0.54285714285714282</v>
      </c>
      <c r="DC16">
        <v>0.37142857142857144</v>
      </c>
      <c r="DD16">
        <v>6.5217391304347824E-2</v>
      </c>
      <c r="DE16">
        <v>0.5</v>
      </c>
      <c r="DF16">
        <v>0.34210526315789475</v>
      </c>
      <c r="DG16">
        <v>1</v>
      </c>
      <c r="DH16">
        <v>5.9438784448846178</v>
      </c>
      <c r="DI16">
        <v>5.6658278007824165</v>
      </c>
    </row>
    <row r="17" spans="1:113" x14ac:dyDescent="0.25">
      <c r="A17">
        <v>119.32912099999999</v>
      </c>
      <c r="B17">
        <v>5.8454480000000002</v>
      </c>
      <c r="C17">
        <v>122.745577</v>
      </c>
      <c r="D17">
        <v>6.8380270000000003</v>
      </c>
      <c r="E17">
        <v>125.28033099999999</v>
      </c>
      <c r="F17">
        <v>4.1358879999999996</v>
      </c>
      <c r="G17">
        <v>125.05995899999999</v>
      </c>
      <c r="H17">
        <v>7.2240780000000004</v>
      </c>
      <c r="I17">
        <f>SQRT((ABS($A$18-$A$17)^2+(ABS($B$18-$B$17)^2)))</f>
        <v>34.667377782341767</v>
      </c>
      <c r="J17">
        <f>SQRT((ABS($C$18-$C$17)^2+(ABS($D$18-$D$17)^2)))</f>
        <v>34.927612629503464</v>
      </c>
      <c r="K17">
        <f>SQRT((ABS($E$18-$E$17)^2+(ABS($F$18-$F$17)^2)))</f>
        <v>35.477872067303828</v>
      </c>
      <c r="L17">
        <f>SQRT((ABS($G$18-$G$17)^2+(ABS($H$18-$H$17)^2)))</f>
        <v>36.421361578334029</v>
      </c>
      <c r="M17">
        <f>ABS($B$17-$D$17)</f>
        <v>0.9925790000000001</v>
      </c>
      <c r="N17">
        <f>ABS($F$17-$H$17)</f>
        <v>3.0881900000000009</v>
      </c>
      <c r="Q17">
        <f>SQRT((ABS($A$17-$E$17)^2+(ABS($B$17-$F$17)^2)))</f>
        <v>6.1918895224075214</v>
      </c>
      <c r="R17">
        <f>SQRT((ABS($C$17-$G$17)^2+(ABS($D$17-$H$17)^2)))</f>
        <v>2.346358756994543</v>
      </c>
      <c r="S17">
        <v>22</v>
      </c>
      <c r="T17">
        <v>18</v>
      </c>
      <c r="U17">
        <v>9</v>
      </c>
      <c r="V17">
        <v>9</v>
      </c>
      <c r="W17">
        <v>22</v>
      </c>
      <c r="X17">
        <v>18</v>
      </c>
      <c r="Y17">
        <v>9</v>
      </c>
      <c r="Z17">
        <v>9</v>
      </c>
      <c r="AA17">
        <v>22</v>
      </c>
      <c r="AB17">
        <v>10</v>
      </c>
      <c r="AC17">
        <v>10</v>
      </c>
      <c r="AD17">
        <v>22</v>
      </c>
      <c r="AE17">
        <v>22</v>
      </c>
      <c r="AF17">
        <v>10</v>
      </c>
      <c r="AG17">
        <v>10</v>
      </c>
      <c r="AH17">
        <v>22</v>
      </c>
      <c r="AI17">
        <v>13</v>
      </c>
      <c r="AJ17">
        <v>7</v>
      </c>
      <c r="AK17">
        <v>0</v>
      </c>
      <c r="AL17">
        <v>0</v>
      </c>
      <c r="AM17">
        <v>11</v>
      </c>
      <c r="AN17">
        <v>7</v>
      </c>
      <c r="AO17">
        <v>0</v>
      </c>
      <c r="AP17">
        <v>0</v>
      </c>
      <c r="AQ17">
        <v>13</v>
      </c>
      <c r="AR17">
        <v>0</v>
      </c>
      <c r="AS17">
        <v>0</v>
      </c>
      <c r="AT17">
        <v>13</v>
      </c>
      <c r="AU17">
        <v>13</v>
      </c>
      <c r="AV17">
        <v>0</v>
      </c>
      <c r="AW17">
        <v>0</v>
      </c>
      <c r="AX17">
        <v>13</v>
      </c>
      <c r="AY17">
        <f>(22/200)</f>
        <v>0.11</v>
      </c>
      <c r="AZ17">
        <f>(22/200)</f>
        <v>0.11</v>
      </c>
      <c r="BA17">
        <f>(22/200)</f>
        <v>0.11</v>
      </c>
      <c r="BB17">
        <f>(22/200)</f>
        <v>0.11</v>
      </c>
      <c r="BC17">
        <f>(13/200)</f>
        <v>6.5000000000000002E-2</v>
      </c>
      <c r="BD17">
        <f>(11/200)</f>
        <v>5.5E-2</v>
      </c>
      <c r="BE17">
        <f>(13/200)</f>
        <v>6.5000000000000002E-2</v>
      </c>
      <c r="BF17">
        <f>(13/200)</f>
        <v>6.5000000000000002E-2</v>
      </c>
      <c r="BG17">
        <f>(0.11+0.065)</f>
        <v>0.17499999999999999</v>
      </c>
      <c r="BH17">
        <f>(0.11+0.055)</f>
        <v>0.16500000000000001</v>
      </c>
      <c r="BI17">
        <f>(0.11+0.065)</f>
        <v>0.17499999999999999</v>
      </c>
      <c r="BJ17">
        <f>(0.11+0.065)</f>
        <v>0.17499999999999999</v>
      </c>
      <c r="BK17">
        <f>((0.11/0.175)*100)</f>
        <v>62.857142857142868</v>
      </c>
      <c r="BL17">
        <f>((0.11/0.165)*100)</f>
        <v>66.666666666666657</v>
      </c>
      <c r="BM17">
        <f>((0.11/0.175)*100)</f>
        <v>62.857142857142868</v>
      </c>
      <c r="BN17">
        <f>((0.11/0.175)*100)</f>
        <v>62.857142857142868</v>
      </c>
      <c r="BO17">
        <f>((0.065/0.175)*100)</f>
        <v>37.142857142857146</v>
      </c>
      <c r="BP17">
        <f>((0.055/0.165)*100)</f>
        <v>33.333333333333329</v>
      </c>
      <c r="BQ17">
        <f>((0.065/0.175)*100)</f>
        <v>37.142857142857146</v>
      </c>
      <c r="BR17">
        <f>((0.065/0.175)*100)</f>
        <v>37.142857142857146</v>
      </c>
      <c r="BS17">
        <f>((18/22)*100)</f>
        <v>81.818181818181827</v>
      </c>
      <c r="BT17">
        <f>((9/22)*100)</f>
        <v>40.909090909090914</v>
      </c>
      <c r="BU17">
        <f>((9/22)*100)</f>
        <v>40.909090909090914</v>
      </c>
      <c r="BV17">
        <f>((18/22)*100)</f>
        <v>81.818181818181827</v>
      </c>
      <c r="BW17">
        <f>((9/22)*100)</f>
        <v>40.909090909090914</v>
      </c>
      <c r="BX17">
        <f>((9/22)*100)</f>
        <v>40.909090909090914</v>
      </c>
      <c r="BY17">
        <f>((10/22)*100)</f>
        <v>45.454545454545453</v>
      </c>
      <c r="BZ17">
        <f>((10/22)*100)</f>
        <v>45.454545454545453</v>
      </c>
      <c r="CA17">
        <f>((22/22)*100)</f>
        <v>100</v>
      </c>
      <c r="CB17">
        <f>((10/22)*100)</f>
        <v>45.454545454545453</v>
      </c>
      <c r="CC17">
        <f>((10/22)*100)</f>
        <v>45.454545454545453</v>
      </c>
      <c r="CD17">
        <f>((22/22)*100)</f>
        <v>100</v>
      </c>
      <c r="CE17">
        <f>((7/13)*100)</f>
        <v>53.846153846153847</v>
      </c>
      <c r="CF17">
        <f>((0/13)*100)</f>
        <v>0</v>
      </c>
      <c r="CG17">
        <f>((0/13)*100)</f>
        <v>0</v>
      </c>
      <c r="CH17">
        <f>((7/11)*100)</f>
        <v>63.636363636363633</v>
      </c>
      <c r="CI17">
        <f>((0/11)*100)</f>
        <v>0</v>
      </c>
      <c r="CJ17">
        <f>((0/11)*100)</f>
        <v>0</v>
      </c>
      <c r="CK17">
        <f>((0/13)*100)</f>
        <v>0</v>
      </c>
      <c r="CL17">
        <f>((0/13)*100)</f>
        <v>0</v>
      </c>
      <c r="CM17">
        <f>((13/13)*100)</f>
        <v>100</v>
      </c>
      <c r="CN17">
        <f>((0/13)*100)</f>
        <v>0</v>
      </c>
      <c r="CO17">
        <f>((0/13)*100)</f>
        <v>0</v>
      </c>
      <c r="CP17">
        <f>((13/13)*100)</f>
        <v>100</v>
      </c>
      <c r="CQ17">
        <f>$I17/$BG17</f>
        <v>198.09930161338153</v>
      </c>
      <c r="CR17">
        <f>$J17/$BH17</f>
        <v>211.68250078486946</v>
      </c>
      <c r="CS17">
        <f>$K17/$BI17</f>
        <v>202.73069752745045</v>
      </c>
      <c r="CT17">
        <f>$L17/$BJ17</f>
        <v>208.12206616190875</v>
      </c>
      <c r="CV17">
        <v>0.82857142857142863</v>
      </c>
      <c r="CW17">
        <v>0.45714285714285713</v>
      </c>
      <c r="CX17">
        <v>0.45714285714285713</v>
      </c>
      <c r="CY17">
        <v>0.12121212121212122</v>
      </c>
      <c r="CZ17">
        <v>0.60606060606060608</v>
      </c>
      <c r="DA17">
        <v>0.60606060606060608</v>
      </c>
      <c r="DB17">
        <v>0.54285714285714282</v>
      </c>
      <c r="DC17">
        <v>0.42857142857142855</v>
      </c>
      <c r="DD17">
        <v>1</v>
      </c>
      <c r="DE17">
        <v>0.54285714285714282</v>
      </c>
      <c r="DF17">
        <v>0.42857142857142855</v>
      </c>
      <c r="DG17">
        <v>1</v>
      </c>
      <c r="DH17">
        <v>5.8654499038335146</v>
      </c>
      <c r="DI17">
        <v>11.614279360572361</v>
      </c>
    </row>
    <row r="18" spans="1:113" x14ac:dyDescent="0.25">
      <c r="A18">
        <v>153.98097200000001</v>
      </c>
      <c r="B18">
        <v>6.8828990000000001</v>
      </c>
      <c r="C18">
        <v>157.656002</v>
      </c>
      <c r="D18">
        <v>7.9336320000000002</v>
      </c>
      <c r="E18">
        <v>160.70114100000001</v>
      </c>
      <c r="F18">
        <v>6.1472619999999996</v>
      </c>
      <c r="G18">
        <v>161.43616800000001</v>
      </c>
      <c r="H18">
        <v>9.0370860000000004</v>
      </c>
      <c r="I18">
        <f>SQRT((ABS($A$19-$A$18)^2+(ABS($B$19-$B$18)^2)))</f>
        <v>28.40509502133084</v>
      </c>
      <c r="J18">
        <f>SQRT((ABS($C$19-$C$18)^2+(ABS($D$19-$D$18)^2)))</f>
        <v>28.722234494402841</v>
      </c>
      <c r="K18">
        <f>SQRT((ABS($E$19-$E$18)^2+(ABS($F$19-$F$18)^2)))</f>
        <v>28.940517494669109</v>
      </c>
      <c r="L18">
        <f>SQRT((ABS($G$19-$G$18)^2+(ABS($H$19-$H$18)^2)))</f>
        <v>27.889419769691596</v>
      </c>
      <c r="M18">
        <f>ABS($B$18-$D$18)</f>
        <v>1.0507330000000001</v>
      </c>
      <c r="N18">
        <f>ABS($F$18-$H$18)</f>
        <v>2.8898240000000008</v>
      </c>
      <c r="Q18">
        <f>SQRT((ABS($A$18-$E$18)^2+(ABS($B$18-$F$18)^2)))</f>
        <v>6.76031309809908</v>
      </c>
      <c r="R18">
        <f>SQRT((ABS($C$18-$G$18)^2+(ABS($D$18-$H$18)^2)))</f>
        <v>3.9379265759625413</v>
      </c>
      <c r="S18">
        <v>22</v>
      </c>
      <c r="T18">
        <v>18</v>
      </c>
      <c r="U18">
        <v>11</v>
      </c>
      <c r="V18">
        <v>10</v>
      </c>
      <c r="W18">
        <v>24</v>
      </c>
      <c r="X18">
        <v>18</v>
      </c>
      <c r="Y18">
        <v>13</v>
      </c>
      <c r="Z18">
        <v>12</v>
      </c>
      <c r="AA18">
        <v>22</v>
      </c>
      <c r="AB18">
        <v>10</v>
      </c>
      <c r="AC18">
        <v>12</v>
      </c>
      <c r="AD18">
        <v>21</v>
      </c>
      <c r="AE18">
        <v>21</v>
      </c>
      <c r="AF18">
        <v>9</v>
      </c>
      <c r="AG18">
        <v>11</v>
      </c>
      <c r="AH18">
        <v>21</v>
      </c>
      <c r="AI18">
        <v>12</v>
      </c>
      <c r="AJ18">
        <v>8</v>
      </c>
      <c r="AK18">
        <v>0</v>
      </c>
      <c r="AL18">
        <v>0</v>
      </c>
      <c r="AM18">
        <v>12</v>
      </c>
      <c r="AN18">
        <v>8</v>
      </c>
      <c r="AO18">
        <v>0</v>
      </c>
      <c r="AP18">
        <v>0</v>
      </c>
      <c r="AQ18">
        <v>11</v>
      </c>
      <c r="AR18">
        <v>0</v>
      </c>
      <c r="AS18">
        <v>0</v>
      </c>
      <c r="AT18">
        <v>11</v>
      </c>
      <c r="AU18">
        <v>12</v>
      </c>
      <c r="AV18">
        <v>0</v>
      </c>
      <c r="AW18">
        <v>0</v>
      </c>
      <c r="AX18">
        <v>11</v>
      </c>
      <c r="AY18">
        <f>(22/200)</f>
        <v>0.11</v>
      </c>
      <c r="AZ18">
        <f>(24/200)</f>
        <v>0.12</v>
      </c>
      <c r="BA18">
        <f>(22/200)</f>
        <v>0.11</v>
      </c>
      <c r="BB18">
        <f>(21/200)</f>
        <v>0.105</v>
      </c>
      <c r="BC18">
        <f>(12/200)</f>
        <v>0.06</v>
      </c>
      <c r="BD18">
        <f>(12/200)</f>
        <v>0.06</v>
      </c>
      <c r="BE18">
        <f>(11/200)</f>
        <v>5.5E-2</v>
      </c>
      <c r="BF18">
        <f>(12/200)</f>
        <v>0.06</v>
      </c>
      <c r="BG18">
        <f>(0.11+0.06)</f>
        <v>0.16999999999999998</v>
      </c>
      <c r="BH18">
        <f>(0.12+0.06)</f>
        <v>0.18</v>
      </c>
      <c r="BI18">
        <f>(0.11+0.055)</f>
        <v>0.16500000000000001</v>
      </c>
      <c r="BJ18">
        <f>(0.105+0.06)</f>
        <v>0.16499999999999998</v>
      </c>
      <c r="BK18">
        <f>((0.11/0.17)*100)</f>
        <v>64.705882352941174</v>
      </c>
      <c r="BL18">
        <f>((0.12/0.18)*100)</f>
        <v>66.666666666666657</v>
      </c>
      <c r="BM18">
        <f>((0.11/0.165)*100)</f>
        <v>66.666666666666657</v>
      </c>
      <c r="BN18">
        <f>((0.105/0.165)*100)</f>
        <v>63.636363636363633</v>
      </c>
      <c r="BO18">
        <f>((0.06/0.17)*100)</f>
        <v>35.294117647058819</v>
      </c>
      <c r="BP18">
        <f>((0.06/0.18)*100)</f>
        <v>33.333333333333329</v>
      </c>
      <c r="BQ18">
        <f>((0.055/0.165)*100)</f>
        <v>33.333333333333329</v>
      </c>
      <c r="BR18">
        <f>((0.06/0.165)*100)</f>
        <v>36.36363636363636</v>
      </c>
      <c r="BS18">
        <f>((18/22)*100)</f>
        <v>81.818181818181827</v>
      </c>
      <c r="BT18">
        <f>((11/22)*100)</f>
        <v>50</v>
      </c>
      <c r="BU18">
        <f>((10/22)*100)</f>
        <v>45.454545454545453</v>
      </c>
      <c r="BV18">
        <f>((18/24)*100)</f>
        <v>75</v>
      </c>
      <c r="BW18">
        <f>((13/24)*100)</f>
        <v>54.166666666666664</v>
      </c>
      <c r="BX18">
        <f>((12/24)*100)</f>
        <v>50</v>
      </c>
      <c r="BY18">
        <f>((10/22)*100)</f>
        <v>45.454545454545453</v>
      </c>
      <c r="BZ18">
        <f>((12/22)*100)</f>
        <v>54.54545454545454</v>
      </c>
      <c r="CA18">
        <f>((21/22)*100)</f>
        <v>95.454545454545453</v>
      </c>
      <c r="CB18">
        <f>((9/21)*100)</f>
        <v>42.857142857142854</v>
      </c>
      <c r="CC18">
        <f>((11/21)*100)</f>
        <v>52.380952380952387</v>
      </c>
      <c r="CD18">
        <f>((21/21)*100)</f>
        <v>100</v>
      </c>
      <c r="CE18">
        <f>((8/12)*100)</f>
        <v>66.666666666666657</v>
      </c>
      <c r="CF18">
        <f>((0/12)*100)</f>
        <v>0</v>
      </c>
      <c r="CG18">
        <f>((0/12)*100)</f>
        <v>0</v>
      </c>
      <c r="CH18">
        <f>((8/12)*100)</f>
        <v>66.666666666666657</v>
      </c>
      <c r="CI18">
        <f>((0/12)*100)</f>
        <v>0</v>
      </c>
      <c r="CJ18">
        <f>((0/12)*100)</f>
        <v>0</v>
      </c>
      <c r="CK18">
        <f>((0/11)*100)</f>
        <v>0</v>
      </c>
      <c r="CL18">
        <f>((0/11)*100)</f>
        <v>0</v>
      </c>
      <c r="CM18">
        <f>((11/11)*100)</f>
        <v>100</v>
      </c>
      <c r="CN18">
        <f>((0/12)*100)</f>
        <v>0</v>
      </c>
      <c r="CO18">
        <f>((0/12)*100)</f>
        <v>0</v>
      </c>
      <c r="CP18">
        <f>((11/12)*100)</f>
        <v>91.666666666666657</v>
      </c>
      <c r="CQ18">
        <f>$I18/$BG18</f>
        <v>167.08879424312261</v>
      </c>
      <c r="CR18">
        <f>$J18/$BH18</f>
        <v>159.56796941334912</v>
      </c>
      <c r="CS18">
        <f>$K18/$BI18</f>
        <v>175.39707572526731</v>
      </c>
      <c r="CT18">
        <f>$L18/$BJ18</f>
        <v>169.02678648297939</v>
      </c>
      <c r="CV18">
        <v>0.88235294117647056</v>
      </c>
      <c r="CW18">
        <v>0.44117647058823528</v>
      </c>
      <c r="CX18">
        <v>0.44117647058823528</v>
      </c>
      <c r="CY18">
        <v>0.16666666666666666</v>
      </c>
      <c r="CZ18">
        <v>0.58333333333333337</v>
      </c>
      <c r="DA18">
        <v>0.58333333333333337</v>
      </c>
      <c r="DB18">
        <v>0.54545454545454541</v>
      </c>
      <c r="DC18">
        <v>0.36363636363636365</v>
      </c>
      <c r="DD18">
        <v>1</v>
      </c>
      <c r="DE18">
        <v>0.54545454545454541</v>
      </c>
      <c r="DF18">
        <v>0.36363636363636365</v>
      </c>
      <c r="DG18">
        <v>1</v>
      </c>
      <c r="DH18">
        <v>6.2678582932155225</v>
      </c>
    </row>
    <row r="19" spans="1:113" x14ac:dyDescent="0.25">
      <c r="A19">
        <v>182.38431700000001</v>
      </c>
      <c r="B19">
        <v>6.567596</v>
      </c>
      <c r="C19">
        <v>186.37434400000001</v>
      </c>
      <c r="D19">
        <v>7.460782</v>
      </c>
      <c r="E19">
        <v>189.629446</v>
      </c>
      <c r="F19">
        <v>5.3065939999999996</v>
      </c>
      <c r="G19">
        <v>189.314449</v>
      </c>
      <c r="H19">
        <v>8.2489340000000002</v>
      </c>
      <c r="I19">
        <f>SQRT((ABS($A$20-$A$19)^2+(ABS($B$20-$B$19)^2)))</f>
        <v>24.000146713026382</v>
      </c>
      <c r="J19">
        <f>SQRT((ABS($C$20-$C$19)^2+(ABS($D$20-$D$19)^2)))</f>
        <v>24.252350213148834</v>
      </c>
      <c r="K19">
        <f>SQRT((ABS($E$20-$E$19)^2+(ABS($F$20-$F$19)^2)))</f>
        <v>23.456069549483562</v>
      </c>
      <c r="L19">
        <f>SQRT((ABS($G$20-$G$19)^2+(ABS($H$20-$H$19)^2)))</f>
        <v>22.936612876333339</v>
      </c>
      <c r="M19">
        <f>ABS($B$19-$D$19)</f>
        <v>0.89318600000000004</v>
      </c>
      <c r="N19">
        <f>ABS($F$19-$H$19)</f>
        <v>2.9423400000000006</v>
      </c>
      <c r="Q19">
        <f>SQRT((ABS($A$19-$E$19)^2+(ABS($B$19-$F$19)^2)))</f>
        <v>7.3540478833527372</v>
      </c>
      <c r="R19">
        <f>SQRT((ABS($C$19-$G$19)^2+(ABS($D$19-$H$19)^2)))</f>
        <v>3.0439121186606117</v>
      </c>
      <c r="S19">
        <v>22</v>
      </c>
      <c r="T19">
        <v>18</v>
      </c>
      <c r="U19">
        <v>9</v>
      </c>
      <c r="V19">
        <v>9</v>
      </c>
      <c r="W19">
        <v>23</v>
      </c>
      <c r="X19">
        <v>18</v>
      </c>
      <c r="Y19">
        <v>10</v>
      </c>
      <c r="Z19">
        <v>10</v>
      </c>
      <c r="AA19">
        <v>25</v>
      </c>
      <c r="AB19">
        <v>13</v>
      </c>
      <c r="AC19">
        <v>13</v>
      </c>
      <c r="AD19">
        <v>23</v>
      </c>
      <c r="AE19">
        <v>23</v>
      </c>
      <c r="AF19">
        <v>11</v>
      </c>
      <c r="AG19">
        <v>11</v>
      </c>
      <c r="AH19">
        <v>23</v>
      </c>
      <c r="AI19">
        <v>12</v>
      </c>
      <c r="AJ19">
        <v>6</v>
      </c>
      <c r="AK19">
        <v>0</v>
      </c>
      <c r="AL19">
        <v>0</v>
      </c>
      <c r="AM19">
        <v>10</v>
      </c>
      <c r="AN19">
        <v>6</v>
      </c>
      <c r="AO19">
        <v>0</v>
      </c>
      <c r="AP19">
        <v>0</v>
      </c>
      <c r="AQ19">
        <v>13</v>
      </c>
      <c r="AR19">
        <v>0</v>
      </c>
      <c r="AS19">
        <v>0</v>
      </c>
      <c r="AT19">
        <v>13</v>
      </c>
      <c r="AU19">
        <v>13</v>
      </c>
      <c r="AV19">
        <v>0</v>
      </c>
      <c r="AW19">
        <v>0</v>
      </c>
      <c r="AX19">
        <v>13</v>
      </c>
      <c r="AY19">
        <f>(22/200)</f>
        <v>0.11</v>
      </c>
      <c r="AZ19">
        <f>(23/200)</f>
        <v>0.115</v>
      </c>
      <c r="BA19">
        <f>(25/200)</f>
        <v>0.125</v>
      </c>
      <c r="BB19">
        <f>(23/200)</f>
        <v>0.115</v>
      </c>
      <c r="BC19">
        <f>(12/200)</f>
        <v>0.06</v>
      </c>
      <c r="BD19">
        <f>(10/200)</f>
        <v>0.05</v>
      </c>
      <c r="BE19">
        <f>(13/200)</f>
        <v>6.5000000000000002E-2</v>
      </c>
      <c r="BF19">
        <f>(13/200)</f>
        <v>6.5000000000000002E-2</v>
      </c>
      <c r="BG19">
        <f>(0.11+0.06)</f>
        <v>0.16999999999999998</v>
      </c>
      <c r="BH19">
        <f>(0.115+0.05)</f>
        <v>0.16500000000000001</v>
      </c>
      <c r="BI19">
        <f>(0.125+0.065)</f>
        <v>0.19</v>
      </c>
      <c r="BJ19">
        <f>(0.115+0.065)</f>
        <v>0.18</v>
      </c>
      <c r="BK19">
        <f>((0.11/0.17)*100)</f>
        <v>64.705882352941174</v>
      </c>
      <c r="BL19">
        <f>((0.115/0.165)*100)</f>
        <v>69.696969696969703</v>
      </c>
      <c r="BM19">
        <f>((0.125/0.19)*100)</f>
        <v>65.789473684210535</v>
      </c>
      <c r="BN19">
        <f>((0.115/0.18)*100)</f>
        <v>63.888888888888893</v>
      </c>
      <c r="BO19">
        <f>((0.06/0.17)*100)</f>
        <v>35.294117647058819</v>
      </c>
      <c r="BP19">
        <f>((0.05/0.165)*100)</f>
        <v>30.303030303030305</v>
      </c>
      <c r="BQ19">
        <f>((0.065/0.19)*100)</f>
        <v>34.210526315789473</v>
      </c>
      <c r="BR19">
        <f>((0.065/0.18)*100)</f>
        <v>36.111111111111114</v>
      </c>
      <c r="BS19">
        <f>((18/22)*100)</f>
        <v>81.818181818181827</v>
      </c>
      <c r="BT19">
        <f>((9/22)*100)</f>
        <v>40.909090909090914</v>
      </c>
      <c r="BU19">
        <f>((9/22)*100)</f>
        <v>40.909090909090914</v>
      </c>
      <c r="BV19">
        <f>((18/23)*100)</f>
        <v>78.260869565217391</v>
      </c>
      <c r="BW19">
        <f>((10/23)*100)</f>
        <v>43.478260869565219</v>
      </c>
      <c r="BX19">
        <f>((10/23)*100)</f>
        <v>43.478260869565219</v>
      </c>
      <c r="BY19">
        <f>((13/25)*100)</f>
        <v>52</v>
      </c>
      <c r="BZ19">
        <f>((13/25)*100)</f>
        <v>52</v>
      </c>
      <c r="CA19">
        <f>((23/25)*100)</f>
        <v>92</v>
      </c>
      <c r="CB19">
        <f>((11/23)*100)</f>
        <v>47.826086956521742</v>
      </c>
      <c r="CC19">
        <f>((11/23)*100)</f>
        <v>47.826086956521742</v>
      </c>
      <c r="CD19">
        <f>((23/23)*100)</f>
        <v>100</v>
      </c>
      <c r="CE19">
        <f>((6/12)*100)</f>
        <v>50</v>
      </c>
      <c r="CF19">
        <f>((0/12)*100)</f>
        <v>0</v>
      </c>
      <c r="CG19">
        <f>((0/12)*100)</f>
        <v>0</v>
      </c>
      <c r="CH19">
        <f>((6/10)*100)</f>
        <v>60</v>
      </c>
      <c r="CI19">
        <f>((0/10)*100)</f>
        <v>0</v>
      </c>
      <c r="CJ19">
        <f>((0/10)*100)</f>
        <v>0</v>
      </c>
      <c r="CK19">
        <f>((0/13)*100)</f>
        <v>0</v>
      </c>
      <c r="CL19">
        <f>((0/13)*100)</f>
        <v>0</v>
      </c>
      <c r="CM19">
        <f>((13/13)*100)</f>
        <v>100</v>
      </c>
      <c r="CN19">
        <f>((0/13)*100)</f>
        <v>0</v>
      </c>
      <c r="CO19">
        <f>((0/13)*100)</f>
        <v>0</v>
      </c>
      <c r="CP19">
        <f>((13/13)*100)</f>
        <v>100</v>
      </c>
      <c r="CQ19">
        <f>$I19/$BG19</f>
        <v>141.17733360603756</v>
      </c>
      <c r="CR19">
        <f>$J19/$BH19</f>
        <v>146.9839406857505</v>
      </c>
      <c r="CS19">
        <f>$K19/$BI19</f>
        <v>123.45299762886086</v>
      </c>
      <c r="CT19">
        <f>$L19/$BJ19</f>
        <v>127.42562709074078</v>
      </c>
      <c r="CV19">
        <v>0.82352941176470584</v>
      </c>
      <c r="CW19">
        <v>0.47058823529411764</v>
      </c>
      <c r="CX19">
        <v>0.47058823529411764</v>
      </c>
      <c r="CY19">
        <v>0.15151515151515152</v>
      </c>
      <c r="CZ19">
        <v>0.63636363636363635</v>
      </c>
      <c r="DA19">
        <v>0.63636363636363635</v>
      </c>
      <c r="DB19">
        <v>0.57894736842105265</v>
      </c>
      <c r="DC19">
        <v>0.44736842105263158</v>
      </c>
      <c r="DD19">
        <v>1</v>
      </c>
      <c r="DE19">
        <v>0.55555555555555558</v>
      </c>
      <c r="DF19">
        <v>0.41666666666666669</v>
      </c>
      <c r="DG19">
        <v>0.94736842105263153</v>
      </c>
    </row>
    <row r="20" spans="1:113" x14ac:dyDescent="0.25">
      <c r="A20">
        <v>206.37750299999999</v>
      </c>
      <c r="B20">
        <v>7.1455820000000001</v>
      </c>
      <c r="C20">
        <v>210.62178299999999</v>
      </c>
      <c r="D20">
        <v>7.9488320000000003</v>
      </c>
      <c r="E20">
        <v>213.053527</v>
      </c>
      <c r="F20">
        <v>6.5311870000000001</v>
      </c>
      <c r="G20">
        <v>212.24291499999998</v>
      </c>
      <c r="H20">
        <v>8.8602089999999993</v>
      </c>
      <c r="I20">
        <f>SQRT((ABS($A$21-$A$20)^2+(ABS($B$21-$B$20)^2)))</f>
        <v>22.588144263931781</v>
      </c>
      <c r="J20">
        <f>SQRT((ABS($C$21-$C$20)^2+(ABS($D$21-$D$20)^2)))</f>
        <v>25.439201203994525</v>
      </c>
      <c r="K20">
        <f>SQRT((ABS($E$21-$E$20)^2+(ABS($F$21-$F$20)^2)))</f>
        <v>23.309657590115265</v>
      </c>
      <c r="L20">
        <f>SQRT((ABS($G$21-$G$20)^2+(ABS($H$21-$H$20)^2)))</f>
        <v>25.397720839666906</v>
      </c>
      <c r="M20">
        <f>ABS($B$20-$D$20)</f>
        <v>0.80325000000000024</v>
      </c>
      <c r="N20">
        <f>ABS($F$20-$H$20)</f>
        <v>2.3290219999999993</v>
      </c>
      <c r="Q20">
        <f>SQRT((ABS($A$20-$E$20)^2+(ABS($B$20-$F$20)^2)))</f>
        <v>6.7042358001938718</v>
      </c>
      <c r="R20">
        <f>SQRT((ABS($C$20-$G$20)^2+(ABS($D$20-$H$20)^2)))</f>
        <v>1.8597518645112208</v>
      </c>
      <c r="S20">
        <v>20</v>
      </c>
      <c r="T20">
        <v>15</v>
      </c>
      <c r="U20">
        <v>10</v>
      </c>
      <c r="V20">
        <v>8</v>
      </c>
      <c r="W20">
        <v>26</v>
      </c>
      <c r="X20">
        <v>15</v>
      </c>
      <c r="Y20">
        <v>14</v>
      </c>
      <c r="Z20">
        <v>13</v>
      </c>
      <c r="AA20">
        <v>24</v>
      </c>
      <c r="AB20">
        <v>13</v>
      </c>
      <c r="AC20">
        <v>11</v>
      </c>
      <c r="AD20">
        <v>24</v>
      </c>
      <c r="AE20">
        <v>25</v>
      </c>
      <c r="AF20">
        <v>13</v>
      </c>
      <c r="AG20">
        <v>12</v>
      </c>
      <c r="AH20">
        <v>24</v>
      </c>
      <c r="AI20">
        <v>12</v>
      </c>
      <c r="AJ20">
        <v>7</v>
      </c>
      <c r="AK20">
        <v>0</v>
      </c>
      <c r="AL20">
        <v>0</v>
      </c>
      <c r="AM20">
        <v>12</v>
      </c>
      <c r="AN20">
        <v>7</v>
      </c>
      <c r="AO20">
        <v>0</v>
      </c>
      <c r="AP20">
        <v>0</v>
      </c>
      <c r="AQ20">
        <v>12</v>
      </c>
      <c r="AR20">
        <v>2</v>
      </c>
      <c r="AS20">
        <v>0</v>
      </c>
      <c r="AT20">
        <v>11</v>
      </c>
      <c r="AU20">
        <v>13</v>
      </c>
      <c r="AV20">
        <v>1</v>
      </c>
      <c r="AW20">
        <v>0</v>
      </c>
      <c r="AX20">
        <v>11</v>
      </c>
      <c r="AY20">
        <f>(20/200)</f>
        <v>0.1</v>
      </c>
      <c r="AZ20">
        <f>(26/200)</f>
        <v>0.13</v>
      </c>
      <c r="BA20">
        <f>(24/200)</f>
        <v>0.12</v>
      </c>
      <c r="BB20">
        <f>(25/200)</f>
        <v>0.125</v>
      </c>
      <c r="BC20">
        <f>(12/200)</f>
        <v>0.06</v>
      </c>
      <c r="BD20">
        <f>(12/200)</f>
        <v>0.06</v>
      </c>
      <c r="BE20">
        <f>(12/200)</f>
        <v>0.06</v>
      </c>
      <c r="BF20">
        <f>(13/200)</f>
        <v>6.5000000000000002E-2</v>
      </c>
      <c r="BG20">
        <f>(0.1+0.06)</f>
        <v>0.16</v>
      </c>
      <c r="BH20">
        <f>(0.13+0.06)</f>
        <v>0.19</v>
      </c>
      <c r="BI20">
        <f>(0.12+0.06)</f>
        <v>0.18</v>
      </c>
      <c r="BJ20">
        <f>(0.125+0.065)</f>
        <v>0.19</v>
      </c>
      <c r="BK20">
        <f>((0.1/0.16)*100)</f>
        <v>62.5</v>
      </c>
      <c r="BL20">
        <f>((0.13/0.19)*100)</f>
        <v>68.421052631578945</v>
      </c>
      <c r="BM20">
        <f>((0.12/0.18)*100)</f>
        <v>66.666666666666657</v>
      </c>
      <c r="BN20">
        <f>((0.125/0.19)*100)</f>
        <v>65.789473684210535</v>
      </c>
      <c r="BO20">
        <f>((0.06/0.16)*100)</f>
        <v>37.5</v>
      </c>
      <c r="BP20">
        <f>((0.06/0.19)*100)</f>
        <v>31.578947368421051</v>
      </c>
      <c r="BQ20">
        <f>((0.06/0.18)*100)</f>
        <v>33.333333333333329</v>
      </c>
      <c r="BR20">
        <f>((0.065/0.19)*100)</f>
        <v>34.210526315789473</v>
      </c>
      <c r="BS20">
        <f>((15/20)*100)</f>
        <v>75</v>
      </c>
      <c r="BT20">
        <f>((10/20)*100)</f>
        <v>50</v>
      </c>
      <c r="BU20">
        <f>((8/20)*100)</f>
        <v>40</v>
      </c>
      <c r="BV20">
        <f>((15/26)*100)</f>
        <v>57.692307692307686</v>
      </c>
      <c r="BW20">
        <f>((14/26)*100)</f>
        <v>53.846153846153847</v>
      </c>
      <c r="BX20">
        <f>((13/26)*100)</f>
        <v>50</v>
      </c>
      <c r="BY20">
        <f>((13/24)*100)</f>
        <v>54.166666666666664</v>
      </c>
      <c r="BZ20">
        <f>((11/24)*100)</f>
        <v>45.833333333333329</v>
      </c>
      <c r="CA20">
        <f>((24/24)*100)</f>
        <v>100</v>
      </c>
      <c r="CB20">
        <f>((13/25)*100)</f>
        <v>52</v>
      </c>
      <c r="CC20">
        <f>((12/25)*100)</f>
        <v>48</v>
      </c>
      <c r="CD20">
        <f>((24/25)*100)</f>
        <v>96</v>
      </c>
      <c r="CE20">
        <f>((7/12)*100)</f>
        <v>58.333333333333336</v>
      </c>
      <c r="CF20">
        <f>((0/12)*100)</f>
        <v>0</v>
      </c>
      <c r="CG20">
        <f>((0/12)*100)</f>
        <v>0</v>
      </c>
      <c r="CH20">
        <f>((7/12)*100)</f>
        <v>58.333333333333336</v>
      </c>
      <c r="CI20">
        <f>((0/12)*100)</f>
        <v>0</v>
      </c>
      <c r="CJ20">
        <f>((0/12)*100)</f>
        <v>0</v>
      </c>
      <c r="CK20">
        <f>((2/12)*100)</f>
        <v>16.666666666666664</v>
      </c>
      <c r="CL20">
        <f>((0/12)*100)</f>
        <v>0</v>
      </c>
      <c r="CM20">
        <f>((11/12)*100)</f>
        <v>91.666666666666657</v>
      </c>
      <c r="CN20">
        <f>((1/13)*100)</f>
        <v>7.6923076923076925</v>
      </c>
      <c r="CO20">
        <f>((0/13)*100)</f>
        <v>0</v>
      </c>
      <c r="CP20">
        <f>((11/13)*100)</f>
        <v>84.615384615384613</v>
      </c>
      <c r="CQ20">
        <f>$I20/$BG20</f>
        <v>141.17590164957363</v>
      </c>
      <c r="CR20">
        <f>$J20/$BH20</f>
        <v>133.89053265260276</v>
      </c>
      <c r="CS20">
        <f>$K20/$BI20</f>
        <v>129.49809772286258</v>
      </c>
      <c r="CT20">
        <f>$L20/$BJ20</f>
        <v>133.67221494561528</v>
      </c>
      <c r="CV20">
        <v>0.84375</v>
      </c>
      <c r="CW20">
        <v>0.3125</v>
      </c>
      <c r="CX20">
        <v>0.375</v>
      </c>
      <c r="CY20">
        <v>0.28947368421052633</v>
      </c>
      <c r="CZ20">
        <v>0.55263157894736847</v>
      </c>
      <c r="DA20">
        <v>0.60526315789473684</v>
      </c>
      <c r="DB20">
        <v>0.72222222222222221</v>
      </c>
      <c r="DC20">
        <v>0.41666666666666669</v>
      </c>
      <c r="DD20">
        <v>5.2631578947368418E-2</v>
      </c>
      <c r="DE20">
        <v>0.68421052631578949</v>
      </c>
      <c r="DF20">
        <v>0.39473684210526316</v>
      </c>
      <c r="DG20">
        <v>1</v>
      </c>
      <c r="DI20">
        <v>16.462563181285958</v>
      </c>
    </row>
    <row r="21" spans="1:113" x14ac:dyDescent="0.25">
      <c r="A21">
        <v>228.96118799999999</v>
      </c>
      <c r="B21">
        <v>7.5943949999999996</v>
      </c>
      <c r="C21">
        <v>236.053729</v>
      </c>
      <c r="D21">
        <v>8.5563520000000004</v>
      </c>
      <c r="E21">
        <v>236.35768400000001</v>
      </c>
      <c r="F21">
        <v>7.0375500000000004</v>
      </c>
      <c r="G21">
        <v>237.62428199999999</v>
      </c>
      <c r="H21">
        <v>9.77149</v>
      </c>
      <c r="I21">
        <f>SQRT((ABS($A$22-$A$21)^2+(ABS($B$22-$B$21)^2)))</f>
        <v>22.341669248099457</v>
      </c>
      <c r="J21">
        <f>SQRT((ABS($C$22-$C$21)^2+(ABS($D$22-$D$21)^2)))</f>
        <v>19.863414516175027</v>
      </c>
      <c r="K21">
        <f>SQRT((ABS($E$22-$E$21)^2+(ABS($F$22-$F$21)^2)))</f>
        <v>15.215016153291966</v>
      </c>
      <c r="L21">
        <f>SQRT((ABS($G$22-$G$21)^2+(ABS($H$22-$H$21)^2)))</f>
        <v>15.36244113187016</v>
      </c>
      <c r="M21">
        <f>ABS($B$21-$D$21)</f>
        <v>0.96195700000000084</v>
      </c>
      <c r="N21">
        <f>ABS($F$21-$H$21)</f>
        <v>2.7339399999999996</v>
      </c>
      <c r="Q21">
        <f>SQRT((ABS($A$21-$E$21)^2+(ABS($B$21-$F$21)^2)))</f>
        <v>7.4174274133314713</v>
      </c>
      <c r="R21">
        <f>SQRT((ABS($C$21-$G$21)^2+(ABS($D$21-$H$21)^2)))</f>
        <v>1.9857484948635782</v>
      </c>
      <c r="S21">
        <v>22</v>
      </c>
      <c r="T21">
        <v>11</v>
      </c>
      <c r="U21">
        <v>13</v>
      </c>
      <c r="V21">
        <v>13</v>
      </c>
      <c r="W21">
        <v>23</v>
      </c>
      <c r="X21">
        <v>11</v>
      </c>
      <c r="Y21">
        <v>9</v>
      </c>
      <c r="Z21">
        <v>6</v>
      </c>
      <c r="AA21">
        <v>18</v>
      </c>
      <c r="AB21">
        <v>3</v>
      </c>
      <c r="AC21">
        <v>7</v>
      </c>
      <c r="AD21">
        <v>15</v>
      </c>
      <c r="AE21">
        <v>17</v>
      </c>
      <c r="AF21">
        <v>5</v>
      </c>
      <c r="AG21">
        <v>4</v>
      </c>
      <c r="AH21">
        <v>15</v>
      </c>
      <c r="AI21">
        <v>13</v>
      </c>
      <c r="AJ21">
        <v>2</v>
      </c>
      <c r="AK21">
        <v>2</v>
      </c>
      <c r="AL21">
        <v>1</v>
      </c>
      <c r="AM21">
        <v>13</v>
      </c>
      <c r="AN21">
        <v>2</v>
      </c>
      <c r="AO21">
        <v>0</v>
      </c>
      <c r="AP21">
        <v>0</v>
      </c>
      <c r="AQ21">
        <v>14</v>
      </c>
      <c r="AR21">
        <v>5</v>
      </c>
      <c r="AS21">
        <v>0</v>
      </c>
      <c r="AT21">
        <v>14</v>
      </c>
      <c r="AU21">
        <v>17</v>
      </c>
      <c r="AV21">
        <v>8</v>
      </c>
      <c r="AW21">
        <v>0</v>
      </c>
      <c r="AX21">
        <v>14</v>
      </c>
      <c r="AY21">
        <f>(22/200)</f>
        <v>0.11</v>
      </c>
      <c r="AZ21">
        <f>(23/200)</f>
        <v>0.115</v>
      </c>
      <c r="BA21">
        <f>(18/200)</f>
        <v>0.09</v>
      </c>
      <c r="BB21">
        <f>(17/200)</f>
        <v>8.5000000000000006E-2</v>
      </c>
      <c r="BC21">
        <f>(13/200)</f>
        <v>6.5000000000000002E-2</v>
      </c>
      <c r="BD21">
        <f>(13/200)</f>
        <v>6.5000000000000002E-2</v>
      </c>
      <c r="BE21">
        <f>(14/200)</f>
        <v>7.0000000000000007E-2</v>
      </c>
      <c r="BF21">
        <f>(17/200)</f>
        <v>8.5000000000000006E-2</v>
      </c>
      <c r="BG21">
        <f>(0.11+0.065)</f>
        <v>0.17499999999999999</v>
      </c>
      <c r="BH21">
        <f>(0.115+0.065)</f>
        <v>0.18</v>
      </c>
      <c r="BI21">
        <f>(0.09+0.07)</f>
        <v>0.16</v>
      </c>
      <c r="BJ21">
        <f>(0.085+0.085)</f>
        <v>0.17</v>
      </c>
      <c r="BK21">
        <f>((0.11/0.175)*100)</f>
        <v>62.857142857142868</v>
      </c>
      <c r="BL21">
        <f>((0.115/0.18)*100)</f>
        <v>63.888888888888893</v>
      </c>
      <c r="BM21">
        <f>((0.09/0.16)*100)</f>
        <v>56.25</v>
      </c>
      <c r="BN21">
        <f>((0.085/0.17)*100)</f>
        <v>50</v>
      </c>
      <c r="BO21">
        <f>((0.065/0.175)*100)</f>
        <v>37.142857142857146</v>
      </c>
      <c r="BP21">
        <f>((0.065/0.18)*100)</f>
        <v>36.111111111111114</v>
      </c>
      <c r="BQ21">
        <f>((0.07/0.16)*100)</f>
        <v>43.750000000000007</v>
      </c>
      <c r="BR21">
        <f>((0.085/0.17)*100)</f>
        <v>50</v>
      </c>
      <c r="BS21">
        <f>((11/22)*100)</f>
        <v>50</v>
      </c>
      <c r="BT21">
        <f>((13/22)*100)</f>
        <v>59.090909090909093</v>
      </c>
      <c r="BU21">
        <f>((13/22)*100)</f>
        <v>59.090909090909093</v>
      </c>
      <c r="BV21">
        <f>((11/23)*100)</f>
        <v>47.826086956521742</v>
      </c>
      <c r="BW21">
        <f>((9/23)*100)</f>
        <v>39.130434782608695</v>
      </c>
      <c r="BX21">
        <f>((6/23)*100)</f>
        <v>26.086956521739129</v>
      </c>
      <c r="BY21">
        <f>((3/18)*100)</f>
        <v>16.666666666666664</v>
      </c>
      <c r="BZ21">
        <f>((7/18)*100)</f>
        <v>38.888888888888893</v>
      </c>
      <c r="CA21">
        <f>((15/18)*100)</f>
        <v>83.333333333333343</v>
      </c>
      <c r="CB21">
        <f>((5/17)*100)</f>
        <v>29.411764705882355</v>
      </c>
      <c r="CC21">
        <f>((4/17)*100)</f>
        <v>23.52941176470588</v>
      </c>
      <c r="CD21">
        <f>((15/17)*100)</f>
        <v>88.235294117647058</v>
      </c>
      <c r="CE21">
        <f>((2/13)*100)</f>
        <v>15.384615384615385</v>
      </c>
      <c r="CF21">
        <f>((2/13)*100)</f>
        <v>15.384615384615385</v>
      </c>
      <c r="CG21">
        <f>((1/13)*100)</f>
        <v>7.6923076923076925</v>
      </c>
      <c r="CH21">
        <f>((2/13)*100)</f>
        <v>15.384615384615385</v>
      </c>
      <c r="CI21">
        <f>((0/13)*100)</f>
        <v>0</v>
      </c>
      <c r="CJ21">
        <f>((0/13)*100)</f>
        <v>0</v>
      </c>
      <c r="CK21">
        <f>((5/14)*100)</f>
        <v>35.714285714285715</v>
      </c>
      <c r="CL21">
        <f>((0/14)*100)</f>
        <v>0</v>
      </c>
      <c r="CM21">
        <f>((14/14)*100)</f>
        <v>100</v>
      </c>
      <c r="CN21">
        <f>((8/17)*100)</f>
        <v>47.058823529411761</v>
      </c>
      <c r="CO21">
        <f>((0/17)*100)</f>
        <v>0</v>
      </c>
      <c r="CP21">
        <f>((14/17)*100)</f>
        <v>82.35294117647058</v>
      </c>
      <c r="CQ21">
        <f>$I21/$BG21</f>
        <v>127.66668141771119</v>
      </c>
      <c r="CR21">
        <f>$J21/$BH21</f>
        <v>110.35230286763904</v>
      </c>
      <c r="CS21">
        <f>$K21/$BI21</f>
        <v>95.093850958074782</v>
      </c>
      <c r="CT21">
        <f>$L21/$BJ21</f>
        <v>90.367300775706809</v>
      </c>
      <c r="CV21">
        <v>0.68571428571428572</v>
      </c>
      <c r="CW21">
        <v>0.25714285714285712</v>
      </c>
      <c r="CX21">
        <v>0.25714285714285712</v>
      </c>
      <c r="CY21">
        <v>0.33333333333333331</v>
      </c>
      <c r="CZ21">
        <v>0.58333333333333337</v>
      </c>
      <c r="DA21">
        <v>0.58333333333333337</v>
      </c>
      <c r="DB21">
        <v>0.71875</v>
      </c>
      <c r="DC21">
        <v>0.34375</v>
      </c>
      <c r="DD21">
        <v>1</v>
      </c>
      <c r="DE21">
        <v>0.73529411764705888</v>
      </c>
      <c r="DF21">
        <v>0.38235294117647056</v>
      </c>
      <c r="DG21">
        <v>5.8823529411764705E-2</v>
      </c>
      <c r="DH21">
        <v>29.341806574770082</v>
      </c>
      <c r="DI21">
        <v>14.701769683912726</v>
      </c>
    </row>
    <row r="22" spans="1:113" x14ac:dyDescent="0.25">
      <c r="A22">
        <v>251.30279999999999</v>
      </c>
      <c r="B22">
        <v>7.5438179999999999</v>
      </c>
      <c r="C22">
        <v>255.91301399999998</v>
      </c>
      <c r="D22">
        <v>8.1513390000000001</v>
      </c>
      <c r="E22">
        <v>251.55617799999999</v>
      </c>
      <c r="F22">
        <v>6.3286800000000003</v>
      </c>
      <c r="G22">
        <v>252.974706</v>
      </c>
      <c r="H22">
        <v>9.1639700000000008</v>
      </c>
      <c r="I22">
        <f>SQRT((ABS($A$23-$A$22)^2+(ABS($B$23-$B$22)^2)))</f>
        <v>12.463619026321771</v>
      </c>
      <c r="M22">
        <f>ABS($B$22-$D$22)</f>
        <v>0.6075210000000002</v>
      </c>
      <c r="N22">
        <f>ABS($F$22-$H$22)</f>
        <v>2.8352900000000005</v>
      </c>
      <c r="O22">
        <v>2.4723154999999997</v>
      </c>
      <c r="P22">
        <v>3.1025825</v>
      </c>
      <c r="Q22">
        <f>SQRT((ABS($A$22-$E$22)^2+(ABS($B$22-$F$22)^2)))</f>
        <v>1.2412738496915168</v>
      </c>
      <c r="R22">
        <f>SQRT((ABS($C$22-$G$22)^2+(ABS($D$22-$H$22)^2)))</f>
        <v>3.1079053146813966</v>
      </c>
      <c r="S22">
        <v>17</v>
      </c>
      <c r="T22">
        <v>6</v>
      </c>
      <c r="U22">
        <v>3</v>
      </c>
      <c r="V22">
        <v>5</v>
      </c>
      <c r="AI22">
        <v>20</v>
      </c>
      <c r="AJ22">
        <v>8</v>
      </c>
      <c r="AK22">
        <v>5</v>
      </c>
      <c r="AL22">
        <v>8</v>
      </c>
      <c r="AM22">
        <v>19</v>
      </c>
      <c r="AN22">
        <v>8</v>
      </c>
      <c r="AO22">
        <v>8</v>
      </c>
      <c r="AP22">
        <v>6</v>
      </c>
      <c r="AQ22">
        <v>20</v>
      </c>
      <c r="AR22">
        <v>6</v>
      </c>
      <c r="AS22">
        <v>8</v>
      </c>
      <c r="AT22">
        <v>18</v>
      </c>
      <c r="AY22">
        <f>(17/200)</f>
        <v>8.5000000000000006E-2</v>
      </c>
      <c r="BC22">
        <f>(20/200)</f>
        <v>0.1</v>
      </c>
      <c r="BD22">
        <f>(19/200)</f>
        <v>9.5000000000000001E-2</v>
      </c>
      <c r="BE22">
        <f>(20/200)</f>
        <v>0.1</v>
      </c>
      <c r="BG22">
        <f>(0.085+0.1)</f>
        <v>0.185</v>
      </c>
      <c r="BK22">
        <f>((0.085/0.185)*100)</f>
        <v>45.945945945945951</v>
      </c>
      <c r="BO22">
        <f>((0.1/0.185)*100)</f>
        <v>54.054054054054056</v>
      </c>
      <c r="BS22">
        <f>((6/17)*100)</f>
        <v>35.294117647058826</v>
      </c>
      <c r="BT22">
        <f>((3/17)*100)</f>
        <v>17.647058823529413</v>
      </c>
      <c r="BU22">
        <f>((5/17)*100)</f>
        <v>29.411764705882355</v>
      </c>
      <c r="CE22">
        <f>((8/20)*100)</f>
        <v>40</v>
      </c>
      <c r="CF22">
        <f>((5/20)*100)</f>
        <v>25</v>
      </c>
      <c r="CG22">
        <f>((8/20)*100)</f>
        <v>40</v>
      </c>
      <c r="CH22">
        <f>((8/19)*100)</f>
        <v>42.105263157894733</v>
      </c>
      <c r="CI22">
        <f>((8/19)*100)</f>
        <v>42.105263157894733</v>
      </c>
      <c r="CJ22">
        <f>((6/19)*100)</f>
        <v>31.578947368421051</v>
      </c>
      <c r="CK22">
        <f>((6/20)*100)</f>
        <v>30</v>
      </c>
      <c r="CL22">
        <f>((8/20)*100)</f>
        <v>40</v>
      </c>
      <c r="CM22">
        <f>((18/20)*100)</f>
        <v>90</v>
      </c>
      <c r="CQ22">
        <f>$I22/$BG22</f>
        <v>67.370913655793359</v>
      </c>
      <c r="CV22">
        <v>0.67567567567567566</v>
      </c>
      <c r="CW22">
        <v>0.3783783783783784</v>
      </c>
      <c r="CX22">
        <v>0.32432432432432434</v>
      </c>
      <c r="DH22">
        <v>41.2925136961506</v>
      </c>
      <c r="DI22">
        <v>8.2041297432183189</v>
      </c>
    </row>
    <row r="23" spans="1:113" x14ac:dyDescent="0.25">
      <c r="A23">
        <v>263.76549299999999</v>
      </c>
      <c r="B23">
        <v>7.3918889999999999</v>
      </c>
      <c r="DH23">
        <v>40.247011172687067</v>
      </c>
      <c r="DI23">
        <v>90.332336338109585</v>
      </c>
    </row>
    <row r="24" spans="1:113" x14ac:dyDescent="0.25">
      <c r="A24" t="s">
        <v>22</v>
      </c>
      <c r="B24" t="s">
        <v>22</v>
      </c>
      <c r="C24" t="s">
        <v>22</v>
      </c>
      <c r="D24" t="s">
        <v>22</v>
      </c>
      <c r="E24" t="s">
        <v>22</v>
      </c>
      <c r="F24" t="s">
        <v>22</v>
      </c>
      <c r="G24" t="s">
        <v>22</v>
      </c>
      <c r="H24" t="s">
        <v>22</v>
      </c>
      <c r="DH24">
        <v>7.1806121861082755</v>
      </c>
      <c r="DI24">
        <v>81.733608017586548</v>
      </c>
    </row>
    <row r="25" spans="1:113" x14ac:dyDescent="0.25">
      <c r="A25">
        <v>53.387256999999991</v>
      </c>
      <c r="B25">
        <v>6.9882689999999998</v>
      </c>
      <c r="C25">
        <v>41.024088999999989</v>
      </c>
      <c r="D25">
        <v>8.8139920000000007</v>
      </c>
      <c r="E25">
        <v>33.013368</v>
      </c>
      <c r="F25">
        <v>6.7363780000000002</v>
      </c>
      <c r="G25">
        <v>40.393385999999992</v>
      </c>
      <c r="H25">
        <v>10.261998999999999</v>
      </c>
      <c r="I25">
        <f>SQRT((ABS($A$26-$A$25)^2+(ABS($B$26-$B$25)^2)))</f>
        <v>17.943000458917457</v>
      </c>
      <c r="J25">
        <f>SQRT((ABS($C$26-$C$25)^2+(ABS($D$26-$D$25)^2)))</f>
        <v>19.820682166259093</v>
      </c>
      <c r="K25">
        <f>SQRT((ABS($E$26-$E$25)^2+(ABS($F$26-$F$25)^2)))</f>
        <v>21.809729641096261</v>
      </c>
      <c r="L25">
        <f>SQRT((ABS($G$26-$G$25)^2+(ABS($H$26-$H$25)^2)))</f>
        <v>19.321633854414745</v>
      </c>
      <c r="M25">
        <f>ABS($B$25-$D$25)</f>
        <v>1.8257230000000009</v>
      </c>
      <c r="N25">
        <f>ABS($F$25-$H$25)</f>
        <v>3.5256209999999992</v>
      </c>
      <c r="Q25">
        <f>SQRT((ABS($A$25-$E$26)^2+(ABS($B$25-$F$26)^2)))</f>
        <v>2.194405895308571</v>
      </c>
      <c r="R25">
        <f>SQRT((ABS($C$25-$G$25)^2+(ABS($D$25-$H$25)^2)))</f>
        <v>1.5794019584190695</v>
      </c>
      <c r="S25">
        <v>19</v>
      </c>
      <c r="T25">
        <v>4</v>
      </c>
      <c r="U25">
        <v>5</v>
      </c>
      <c r="V25">
        <v>14</v>
      </c>
      <c r="W25">
        <v>20</v>
      </c>
      <c r="X25">
        <v>4</v>
      </c>
      <c r="Y25">
        <v>14</v>
      </c>
      <c r="Z25">
        <v>2</v>
      </c>
      <c r="AA25">
        <v>23</v>
      </c>
      <c r="AB25">
        <v>5</v>
      </c>
      <c r="AC25">
        <v>14</v>
      </c>
      <c r="AD25">
        <v>11</v>
      </c>
      <c r="AE25">
        <v>20</v>
      </c>
      <c r="AF25">
        <v>14</v>
      </c>
      <c r="AG25">
        <v>2</v>
      </c>
      <c r="AH25">
        <v>11</v>
      </c>
      <c r="AI25">
        <v>20</v>
      </c>
      <c r="AJ25">
        <v>4</v>
      </c>
      <c r="AK25">
        <v>2</v>
      </c>
      <c r="AL25">
        <v>14</v>
      </c>
      <c r="AM25">
        <v>17</v>
      </c>
      <c r="AN25">
        <v>0</v>
      </c>
      <c r="AO25">
        <v>10</v>
      </c>
      <c r="AP25">
        <v>1</v>
      </c>
      <c r="AQ25">
        <v>16</v>
      </c>
      <c r="AR25">
        <v>2</v>
      </c>
      <c r="AS25">
        <v>10</v>
      </c>
      <c r="AT25">
        <v>7</v>
      </c>
      <c r="AU25">
        <v>19</v>
      </c>
      <c r="AV25">
        <v>14</v>
      </c>
      <c r="AW25">
        <v>1</v>
      </c>
      <c r="AX25">
        <v>7</v>
      </c>
      <c r="AY25">
        <f>(19/200)</f>
        <v>9.5000000000000001E-2</v>
      </c>
      <c r="AZ25">
        <f>(20/200)</f>
        <v>0.1</v>
      </c>
      <c r="BA25">
        <f>(23/200)</f>
        <v>0.115</v>
      </c>
      <c r="BB25">
        <f>(20/200)</f>
        <v>0.1</v>
      </c>
      <c r="BC25">
        <f>(20/200)</f>
        <v>0.1</v>
      </c>
      <c r="BD25">
        <f>(17/200)</f>
        <v>8.5000000000000006E-2</v>
      </c>
      <c r="BE25">
        <f>(16/200)</f>
        <v>0.08</v>
      </c>
      <c r="BF25">
        <f>(19/200)</f>
        <v>9.5000000000000001E-2</v>
      </c>
      <c r="BG25">
        <f>(0.095+0.1)</f>
        <v>0.19500000000000001</v>
      </c>
      <c r="BH25">
        <f>(0.1+0.085)</f>
        <v>0.185</v>
      </c>
      <c r="BI25">
        <f>(0.115+0.08)</f>
        <v>0.19500000000000001</v>
      </c>
      <c r="BJ25">
        <f>(0.1+0.095)</f>
        <v>0.19500000000000001</v>
      </c>
      <c r="BK25">
        <f>((0.095/0.195)*100)</f>
        <v>48.717948717948715</v>
      </c>
      <c r="BL25">
        <f>((0.1/0.185)*100)</f>
        <v>54.054054054054056</v>
      </c>
      <c r="BM25">
        <f>((0.115/0.195)*100)</f>
        <v>58.974358974358978</v>
      </c>
      <c r="BN25">
        <f>((0.1/0.195)*100)</f>
        <v>51.282051282051292</v>
      </c>
      <c r="BO25">
        <f>((0.1/0.195)*100)</f>
        <v>51.282051282051292</v>
      </c>
      <c r="BP25">
        <f>((0.085/0.185)*100)</f>
        <v>45.945945945945951</v>
      </c>
      <c r="BQ25">
        <f>((0.08/0.195)*100)</f>
        <v>41.025641025641022</v>
      </c>
      <c r="BR25">
        <f>((0.095/0.195)*100)</f>
        <v>48.717948717948715</v>
      </c>
      <c r="BS25">
        <f>((4/19)*100)</f>
        <v>21.052631578947366</v>
      </c>
      <c r="BT25">
        <f>((5/19)*100)</f>
        <v>26.315789473684209</v>
      </c>
      <c r="BU25">
        <f>((14/19)*100)</f>
        <v>73.68421052631578</v>
      </c>
      <c r="BV25">
        <f>((4/20)*100)</f>
        <v>20</v>
      </c>
      <c r="BW25">
        <f>((14/20)*100)</f>
        <v>70</v>
      </c>
      <c r="BX25">
        <f>((2/20)*100)</f>
        <v>10</v>
      </c>
      <c r="BY25">
        <f>((5/23)*100)</f>
        <v>21.739130434782609</v>
      </c>
      <c r="BZ25">
        <f>((14/23)*100)</f>
        <v>60.869565217391312</v>
      </c>
      <c r="CA25">
        <f>((11/23)*100)</f>
        <v>47.826086956521742</v>
      </c>
      <c r="CB25">
        <f>((14/20)*100)</f>
        <v>70</v>
      </c>
      <c r="CC25">
        <f>((2/20)*100)</f>
        <v>10</v>
      </c>
      <c r="CD25">
        <f>((11/20)*100)</f>
        <v>55.000000000000007</v>
      </c>
      <c r="CE25">
        <f>((4/20)*100)</f>
        <v>20</v>
      </c>
      <c r="CF25">
        <f>((2/20)*100)</f>
        <v>10</v>
      </c>
      <c r="CG25">
        <f>((14/20)*100)</f>
        <v>70</v>
      </c>
      <c r="CH25">
        <f>((0/17)*100)</f>
        <v>0</v>
      </c>
      <c r="CI25">
        <f>((10/17)*100)</f>
        <v>58.82352941176471</v>
      </c>
      <c r="CJ25">
        <f>((1/17)*100)</f>
        <v>5.8823529411764701</v>
      </c>
      <c r="CK25">
        <f>((2/16)*100)</f>
        <v>12.5</v>
      </c>
      <c r="CL25">
        <f>((10/16)*100)</f>
        <v>62.5</v>
      </c>
      <c r="CM25">
        <f>((7/16)*100)</f>
        <v>43.75</v>
      </c>
      <c r="CN25">
        <f>((14/19)*100)</f>
        <v>73.68421052631578</v>
      </c>
      <c r="CO25">
        <f>((1/19)*100)</f>
        <v>5.2631578947368416</v>
      </c>
      <c r="CP25">
        <f>((7/19)*100)</f>
        <v>36.84210526315789</v>
      </c>
      <c r="CQ25">
        <f>$I25/$BG25</f>
        <v>92.015386968807462</v>
      </c>
      <c r="CR25">
        <f>$J25/$BH25</f>
        <v>107.13882252031942</v>
      </c>
      <c r="CS25">
        <f>$K25/$BI25</f>
        <v>111.84476739023724</v>
      </c>
      <c r="CT25">
        <f>$L25/$BJ25</f>
        <v>99.085301817511507</v>
      </c>
      <c r="CV25">
        <v>0.58974358974358976</v>
      </c>
      <c r="CW25">
        <v>0.35897435897435898</v>
      </c>
      <c r="CX25">
        <v>0.12820512820512819</v>
      </c>
      <c r="CY25">
        <v>0.43243243243243246</v>
      </c>
      <c r="CZ25">
        <v>0.81081081081081086</v>
      </c>
      <c r="DA25">
        <v>0.56756756756756754</v>
      </c>
      <c r="DB25">
        <v>0.64102564102564108</v>
      </c>
      <c r="DC25">
        <v>0.23076923076923078</v>
      </c>
      <c r="DD25">
        <v>0.76923076923076927</v>
      </c>
      <c r="DE25">
        <v>0.87179487179487181</v>
      </c>
      <c r="DF25">
        <v>0.46153846153846156</v>
      </c>
      <c r="DG25">
        <v>0.23076923076923078</v>
      </c>
      <c r="DH25">
        <v>5.1526240169742685</v>
      </c>
      <c r="DI25">
        <v>7.2543814285366421</v>
      </c>
    </row>
    <row r="26" spans="1:113" x14ac:dyDescent="0.25">
      <c r="A26">
        <v>71.278382999999991</v>
      </c>
      <c r="B26">
        <v>5.6248630000000004</v>
      </c>
      <c r="C26">
        <v>60.830369999999995</v>
      </c>
      <c r="D26">
        <v>8.0585620000000002</v>
      </c>
      <c r="E26">
        <v>54.774975999999995</v>
      </c>
      <c r="F26">
        <v>5.2883709999999997</v>
      </c>
      <c r="G26">
        <v>59.694906999999994</v>
      </c>
      <c r="H26">
        <v>9.3806239999999992</v>
      </c>
      <c r="I26">
        <f>SQRT((ABS($A$27-$A$26)^2+(ABS($B$27-$B$26)^2)))</f>
        <v>26.561092974754533</v>
      </c>
      <c r="J26">
        <f>SQRT((ABS($C$27-$C$26)^2+(ABS($D$27-$D$26)^2)))</f>
        <v>20.487938578343041</v>
      </c>
      <c r="K26">
        <f>SQRT((ABS($E$27-$E$26)^2+(ABS($F$27-$F$26)^2)))</f>
        <v>20.312927298099435</v>
      </c>
      <c r="L26">
        <f>SQRT((ABS($G$27-$G$26)^2+(ABS($H$27-$H$26)^2)))</f>
        <v>19.972391263633607</v>
      </c>
      <c r="M26">
        <f>ABS($B$26-$D$26)</f>
        <v>2.4336989999999998</v>
      </c>
      <c r="N26">
        <f>ABS($F$26-$H$26)</f>
        <v>4.0922529999999995</v>
      </c>
      <c r="Q26">
        <f>SQRT((ABS($A$26-$E$27)^2+(ABS($B$26-$F$27)^2)))</f>
        <v>3.9032208347909378</v>
      </c>
      <c r="R26">
        <f>SQRT((ABS($C$26-$G$26)^2+(ABS($D$26-$H$26)^2)))</f>
        <v>1.7427346775149108</v>
      </c>
      <c r="S26">
        <v>25</v>
      </c>
      <c r="T26">
        <v>11</v>
      </c>
      <c r="U26">
        <v>12</v>
      </c>
      <c r="V26">
        <v>14</v>
      </c>
      <c r="W26">
        <v>21</v>
      </c>
      <c r="X26">
        <v>5</v>
      </c>
      <c r="Y26">
        <v>15</v>
      </c>
      <c r="Z26">
        <v>4</v>
      </c>
      <c r="AA26">
        <v>23</v>
      </c>
      <c r="AB26">
        <v>9</v>
      </c>
      <c r="AC26">
        <v>15</v>
      </c>
      <c r="AD26">
        <v>12</v>
      </c>
      <c r="AE26">
        <v>17</v>
      </c>
      <c r="AF26">
        <v>14</v>
      </c>
      <c r="AG26">
        <v>4</v>
      </c>
      <c r="AH26">
        <v>12</v>
      </c>
      <c r="AI26">
        <v>16</v>
      </c>
      <c r="AJ26">
        <v>0</v>
      </c>
      <c r="AK26">
        <v>2</v>
      </c>
      <c r="AL26">
        <v>13</v>
      </c>
      <c r="AM26">
        <v>19</v>
      </c>
      <c r="AN26">
        <v>4</v>
      </c>
      <c r="AO26">
        <v>10</v>
      </c>
      <c r="AP26">
        <v>1</v>
      </c>
      <c r="AQ26">
        <v>16</v>
      </c>
      <c r="AR26">
        <v>2</v>
      </c>
      <c r="AS26">
        <v>10</v>
      </c>
      <c r="AT26">
        <v>7</v>
      </c>
      <c r="AU26">
        <v>18</v>
      </c>
      <c r="AV26">
        <v>13</v>
      </c>
      <c r="AW26">
        <v>1</v>
      </c>
      <c r="AX26">
        <v>7</v>
      </c>
      <c r="AY26">
        <f>(25/200)</f>
        <v>0.125</v>
      </c>
      <c r="AZ26">
        <f>(21/200)</f>
        <v>0.105</v>
      </c>
      <c r="BA26">
        <f>(23/200)</f>
        <v>0.115</v>
      </c>
      <c r="BB26">
        <f>(17/200)</f>
        <v>8.5000000000000006E-2</v>
      </c>
      <c r="BC26">
        <f>(16/200)</f>
        <v>0.08</v>
      </c>
      <c r="BD26">
        <f>(19/200)</f>
        <v>9.5000000000000001E-2</v>
      </c>
      <c r="BE26">
        <f>(16/200)</f>
        <v>0.08</v>
      </c>
      <c r="BF26">
        <f>(18/200)</f>
        <v>0.09</v>
      </c>
      <c r="BG26">
        <f>(0.125+0.08)</f>
        <v>0.20500000000000002</v>
      </c>
      <c r="BH26">
        <f>(0.105+0.095)</f>
        <v>0.2</v>
      </c>
      <c r="BI26">
        <f>(0.115+0.08)</f>
        <v>0.19500000000000001</v>
      </c>
      <c r="BJ26">
        <f>(0.085+0.09)</f>
        <v>0.17499999999999999</v>
      </c>
      <c r="BK26">
        <f>((0.125/0.205)*100)</f>
        <v>60.975609756097562</v>
      </c>
      <c r="BL26">
        <f>((0.105/0.2)*100)</f>
        <v>52.499999999999993</v>
      </c>
      <c r="BM26">
        <f>((0.115/0.195)*100)</f>
        <v>58.974358974358978</v>
      </c>
      <c r="BN26">
        <f>((0.085/0.175)*100)</f>
        <v>48.571428571428577</v>
      </c>
      <c r="BO26">
        <f>((0.08/0.205)*100)</f>
        <v>39.024390243902438</v>
      </c>
      <c r="BP26">
        <f>((0.095/0.2)*100)</f>
        <v>47.5</v>
      </c>
      <c r="BQ26">
        <f>((0.08/0.195)*100)</f>
        <v>41.025641025641022</v>
      </c>
      <c r="BR26">
        <f>((0.09/0.175)*100)</f>
        <v>51.428571428571438</v>
      </c>
      <c r="BS26">
        <f>((11/25)*100)</f>
        <v>44</v>
      </c>
      <c r="BT26">
        <f>((12/25)*100)</f>
        <v>48</v>
      </c>
      <c r="BU26">
        <f>((14/25)*100)</f>
        <v>56.000000000000007</v>
      </c>
      <c r="BV26">
        <f>((5/21)*100)</f>
        <v>23.809523809523807</v>
      </c>
      <c r="BW26">
        <f>((15/21)*100)</f>
        <v>71.428571428571431</v>
      </c>
      <c r="BX26">
        <f>((4/21)*100)</f>
        <v>19.047619047619047</v>
      </c>
      <c r="BY26">
        <f>((9/23)*100)</f>
        <v>39.130434782608695</v>
      </c>
      <c r="BZ26">
        <f>((15/23)*100)</f>
        <v>65.217391304347828</v>
      </c>
      <c r="CA26">
        <f>((12/23)*100)</f>
        <v>52.173913043478258</v>
      </c>
      <c r="CB26">
        <f>((14/17)*100)</f>
        <v>82.35294117647058</v>
      </c>
      <c r="CC26">
        <f>((4/17)*100)</f>
        <v>23.52941176470588</v>
      </c>
      <c r="CD26">
        <f>((12/17)*100)</f>
        <v>70.588235294117652</v>
      </c>
      <c r="CE26">
        <f>((0/16)*100)</f>
        <v>0</v>
      </c>
      <c r="CF26">
        <f>((2/16)*100)</f>
        <v>12.5</v>
      </c>
      <c r="CG26">
        <f>((13/16)*100)</f>
        <v>81.25</v>
      </c>
      <c r="CH26">
        <f>((4/19)*100)</f>
        <v>21.052631578947366</v>
      </c>
      <c r="CI26">
        <f>((10/19)*100)</f>
        <v>52.631578947368418</v>
      </c>
      <c r="CJ26">
        <f>((1/19)*100)</f>
        <v>5.2631578947368416</v>
      </c>
      <c r="CK26">
        <f>((2/16)*100)</f>
        <v>12.5</v>
      </c>
      <c r="CL26">
        <f>((10/16)*100)</f>
        <v>62.5</v>
      </c>
      <c r="CM26">
        <f>((7/16)*100)</f>
        <v>43.75</v>
      </c>
      <c r="CN26">
        <f>((13/18)*100)</f>
        <v>72.222222222222214</v>
      </c>
      <c r="CO26">
        <f>((1/18)*100)</f>
        <v>5.5555555555555554</v>
      </c>
      <c r="CP26">
        <f>((7/18)*100)</f>
        <v>38.888888888888893</v>
      </c>
      <c r="CQ26">
        <f>$I26/$BG26</f>
        <v>129.56630719392453</v>
      </c>
      <c r="CR26">
        <f>$J26/$BH26</f>
        <v>102.4396928917152</v>
      </c>
      <c r="CS26">
        <f>$K26/$BI26</f>
        <v>104.16885793897146</v>
      </c>
      <c r="CT26">
        <f>$L26/$BJ26</f>
        <v>114.12795007790633</v>
      </c>
      <c r="CV26">
        <v>0.58536585365853655</v>
      </c>
      <c r="CW26">
        <v>0.3902439024390244</v>
      </c>
      <c r="CX26">
        <v>0.26829268292682928</v>
      </c>
      <c r="CY26">
        <v>0.42499999999999999</v>
      </c>
      <c r="CZ26">
        <v>0.77500000000000002</v>
      </c>
      <c r="DA26">
        <v>0.55000000000000004</v>
      </c>
      <c r="DB26">
        <v>0.64102564102564108</v>
      </c>
      <c r="DC26">
        <v>0.20512820512820512</v>
      </c>
      <c r="DD26">
        <v>0.76923076923076927</v>
      </c>
      <c r="DE26">
        <v>0.8571428571428571</v>
      </c>
      <c r="DF26">
        <v>0.37142857142857144</v>
      </c>
      <c r="DG26">
        <v>0.14285714285714285</v>
      </c>
      <c r="DH26">
        <v>7.1245803837815753</v>
      </c>
      <c r="DI26">
        <v>10.264184659970061</v>
      </c>
    </row>
    <row r="27" spans="1:113" x14ac:dyDescent="0.25">
      <c r="A27">
        <v>97.838560000000001</v>
      </c>
      <c r="B27">
        <v>5.8454480000000002</v>
      </c>
      <c r="C27">
        <v>81.307378999999997</v>
      </c>
      <c r="D27">
        <v>7.3894359999999999</v>
      </c>
      <c r="E27">
        <v>75.080568</v>
      </c>
      <c r="F27">
        <v>4.7425240000000004</v>
      </c>
      <c r="G27">
        <v>79.654214999999994</v>
      </c>
      <c r="H27">
        <v>8.657826</v>
      </c>
      <c r="I27">
        <f>SQRT((ABS($A$28-$A$27)^2+(ABS($B$28-$B$27)^2)))</f>
        <v>26.507122516454697</v>
      </c>
      <c r="J27">
        <f>SQRT((ABS($C$28-$C$27)^2+(ABS($D$28-$D$27)^2)))</f>
        <v>23.20292848266477</v>
      </c>
      <c r="K27">
        <f>SQRT((ABS($E$28-$E$27)^2+(ABS($F$28-$F$27)^2)))</f>
        <v>29.75661245215209</v>
      </c>
      <c r="L27">
        <f>SQRT((ABS($G$28-$G$27)^2+(ABS($H$28-$H$27)^2)))</f>
        <v>23.805200744208189</v>
      </c>
      <c r="M27">
        <f>ABS($B$27-$D$27)</f>
        <v>1.5439879999999997</v>
      </c>
      <c r="N27">
        <f>ABS($F$27-$H$27)</f>
        <v>3.9153019999999996</v>
      </c>
      <c r="Q27">
        <f>SQRT((ABS($A$27-$E$28)^2+(ABS($B$27-$F$28)^2)))</f>
        <v>7.0606860421829367</v>
      </c>
      <c r="R27">
        <f>SQRT((ABS($C$27-$G$27)^2+(ABS($D$27-$H$27)^2)))</f>
        <v>2.0836900928391469</v>
      </c>
      <c r="S27">
        <v>23</v>
      </c>
      <c r="T27">
        <v>15</v>
      </c>
      <c r="U27">
        <v>11</v>
      </c>
      <c r="V27">
        <v>10</v>
      </c>
      <c r="W27">
        <v>19</v>
      </c>
      <c r="X27">
        <v>10</v>
      </c>
      <c r="Y27">
        <v>12</v>
      </c>
      <c r="Z27">
        <v>6</v>
      </c>
      <c r="AA27">
        <v>26</v>
      </c>
      <c r="AB27">
        <v>12</v>
      </c>
      <c r="AC27">
        <v>13</v>
      </c>
      <c r="AD27">
        <v>19</v>
      </c>
      <c r="AE27">
        <v>19</v>
      </c>
      <c r="AF27">
        <v>8</v>
      </c>
      <c r="AG27">
        <v>6</v>
      </c>
      <c r="AH27">
        <v>19</v>
      </c>
      <c r="AI27">
        <v>14</v>
      </c>
      <c r="AJ27">
        <v>5</v>
      </c>
      <c r="AK27">
        <v>0</v>
      </c>
      <c r="AL27">
        <v>3</v>
      </c>
      <c r="AM27">
        <v>14</v>
      </c>
      <c r="AN27">
        <v>0</v>
      </c>
      <c r="AO27">
        <v>6</v>
      </c>
      <c r="AP27">
        <v>1</v>
      </c>
      <c r="AQ27">
        <v>13</v>
      </c>
      <c r="AR27">
        <v>0</v>
      </c>
      <c r="AS27">
        <v>6</v>
      </c>
      <c r="AT27">
        <v>8</v>
      </c>
      <c r="AU27">
        <v>14</v>
      </c>
      <c r="AV27">
        <v>3</v>
      </c>
      <c r="AW27">
        <v>1</v>
      </c>
      <c r="AX27">
        <v>8</v>
      </c>
      <c r="AY27">
        <f>(23/200)</f>
        <v>0.115</v>
      </c>
      <c r="AZ27">
        <f>(19/200)</f>
        <v>9.5000000000000001E-2</v>
      </c>
      <c r="BA27">
        <f>(26/200)</f>
        <v>0.13</v>
      </c>
      <c r="BB27">
        <f>(19/200)</f>
        <v>9.5000000000000001E-2</v>
      </c>
      <c r="BC27">
        <f>(14/200)</f>
        <v>7.0000000000000007E-2</v>
      </c>
      <c r="BD27">
        <f>(14/200)</f>
        <v>7.0000000000000007E-2</v>
      </c>
      <c r="BE27">
        <f>(13/200)</f>
        <v>6.5000000000000002E-2</v>
      </c>
      <c r="BF27">
        <f>(14/200)</f>
        <v>7.0000000000000007E-2</v>
      </c>
      <c r="BG27">
        <f>(0.115+0.07)</f>
        <v>0.185</v>
      </c>
      <c r="BH27">
        <f>(0.095+0.07)</f>
        <v>0.16500000000000001</v>
      </c>
      <c r="BI27">
        <f>(0.13+0.065)</f>
        <v>0.19500000000000001</v>
      </c>
      <c r="BJ27">
        <f>(0.095+0.07)</f>
        <v>0.16500000000000001</v>
      </c>
      <c r="BK27">
        <f>((0.115/0.185)*100)</f>
        <v>62.162162162162161</v>
      </c>
      <c r="BL27">
        <f>((0.095/0.165)*100)</f>
        <v>57.575757575757571</v>
      </c>
      <c r="BM27">
        <f>((0.13/0.195)*100)</f>
        <v>66.666666666666657</v>
      </c>
      <c r="BN27">
        <f>((0.095/0.165)*100)</f>
        <v>57.575757575757571</v>
      </c>
      <c r="BO27">
        <f>((0.07/0.185)*100)</f>
        <v>37.837837837837839</v>
      </c>
      <c r="BP27">
        <f>((0.07/0.165)*100)</f>
        <v>42.424242424242422</v>
      </c>
      <c r="BQ27">
        <f>((0.065/0.195)*100)</f>
        <v>33.333333333333329</v>
      </c>
      <c r="BR27">
        <f>((0.07/0.165)*100)</f>
        <v>42.424242424242422</v>
      </c>
      <c r="BS27">
        <f>((15/23)*100)</f>
        <v>65.217391304347828</v>
      </c>
      <c r="BT27">
        <f>((11/23)*100)</f>
        <v>47.826086956521742</v>
      </c>
      <c r="BU27">
        <f>((10/23)*100)</f>
        <v>43.478260869565219</v>
      </c>
      <c r="BV27">
        <f>((10/19)*100)</f>
        <v>52.631578947368418</v>
      </c>
      <c r="BW27">
        <f>((12/19)*100)</f>
        <v>63.157894736842103</v>
      </c>
      <c r="BX27">
        <f>((6/19)*100)</f>
        <v>31.578947368421051</v>
      </c>
      <c r="BY27">
        <f>((12/26)*100)</f>
        <v>46.153846153846153</v>
      </c>
      <c r="BZ27">
        <f>((13/26)*100)</f>
        <v>50</v>
      </c>
      <c r="CA27">
        <f>((19/26)*100)</f>
        <v>73.076923076923066</v>
      </c>
      <c r="CB27">
        <f>((8/19)*100)</f>
        <v>42.105263157894733</v>
      </c>
      <c r="CC27">
        <f>((6/19)*100)</f>
        <v>31.578947368421051</v>
      </c>
      <c r="CD27">
        <f>((19/19)*100)</f>
        <v>100</v>
      </c>
      <c r="CE27">
        <f>((5/14)*100)</f>
        <v>35.714285714285715</v>
      </c>
      <c r="CF27">
        <f>((0/14)*100)</f>
        <v>0</v>
      </c>
      <c r="CG27">
        <f>((3/14)*100)</f>
        <v>21.428571428571427</v>
      </c>
      <c r="CH27">
        <f>((0/14)*100)</f>
        <v>0</v>
      </c>
      <c r="CI27">
        <f>((6/14)*100)</f>
        <v>42.857142857142854</v>
      </c>
      <c r="CJ27">
        <f>((1/14)*100)</f>
        <v>7.1428571428571423</v>
      </c>
      <c r="CK27">
        <f>((0/13)*100)</f>
        <v>0</v>
      </c>
      <c r="CL27">
        <f>((6/13)*100)</f>
        <v>46.153846153846153</v>
      </c>
      <c r="CM27">
        <f>((8/13)*100)</f>
        <v>61.53846153846154</v>
      </c>
      <c r="CN27">
        <f>((3/14)*100)</f>
        <v>21.428571428571427</v>
      </c>
      <c r="CO27">
        <f>((1/14)*100)</f>
        <v>7.1428571428571423</v>
      </c>
      <c r="CP27">
        <f>((8/14)*100)</f>
        <v>57.142857142857139</v>
      </c>
      <c r="CQ27">
        <f>$I27/$BG27</f>
        <v>143.28174333218755</v>
      </c>
      <c r="CR27">
        <f>$J27/$BH27</f>
        <v>140.62380898584709</v>
      </c>
      <c r="CS27">
        <f>$K27/$BI27</f>
        <v>152.59801257513891</v>
      </c>
      <c r="CT27">
        <f>$L27/$BJ27</f>
        <v>144.27394390429205</v>
      </c>
      <c r="CV27">
        <v>0.7567567567567568</v>
      </c>
      <c r="CW27">
        <v>0.3783783783783784</v>
      </c>
      <c r="CX27">
        <v>0.40540540540540543</v>
      </c>
      <c r="CY27">
        <v>0.27272727272727271</v>
      </c>
      <c r="CZ27">
        <v>0.75757575757575757</v>
      </c>
      <c r="DA27">
        <v>0.60606060606060608</v>
      </c>
      <c r="DB27">
        <v>0.58974358974358976</v>
      </c>
      <c r="DC27">
        <v>0.35897435897435898</v>
      </c>
      <c r="DD27">
        <v>0.87179487179487181</v>
      </c>
      <c r="DE27">
        <v>0.66666666666666663</v>
      </c>
      <c r="DF27">
        <v>0.39393939393939392</v>
      </c>
      <c r="DG27">
        <v>0.96969696969696972</v>
      </c>
      <c r="DH27">
        <v>82.193274496958637</v>
      </c>
      <c r="DI27">
        <v>10.233562209252051</v>
      </c>
    </row>
    <row r="28" spans="1:113" x14ac:dyDescent="0.25">
      <c r="A28">
        <v>124.34361799999999</v>
      </c>
      <c r="B28">
        <v>6.176272</v>
      </c>
      <c r="C28">
        <v>104.506113</v>
      </c>
      <c r="D28">
        <v>7.8306060000000004</v>
      </c>
      <c r="E28">
        <v>104.836721</v>
      </c>
      <c r="F28">
        <v>4.9078819999999999</v>
      </c>
      <c r="G28">
        <v>103.45916</v>
      </c>
      <c r="H28">
        <v>8.5474809999999994</v>
      </c>
      <c r="I28">
        <f>SQRT((ABS($A$29-$A$28)^2+(ABS($B$29-$B$28)^2)))</f>
        <v>31.640259591295294</v>
      </c>
      <c r="J28">
        <f>SQRT((ABS($C$29-$C$28)^2+(ABS($D$29-$D$28)^2)))</f>
        <v>23.258143523131437</v>
      </c>
      <c r="K28">
        <f>SQRT((ABS($E$29-$E$28)^2+(ABS($F$29-$F$28)^2)))</f>
        <v>24.13572494027563</v>
      </c>
      <c r="L28">
        <f>SQRT((ABS($G$29-$G$28)^2+(ABS($H$29-$H$28)^2)))</f>
        <v>25.466700558783025</v>
      </c>
      <c r="M28">
        <f>ABS($B$28-$D$28)</f>
        <v>1.6543340000000004</v>
      </c>
      <c r="N28">
        <f>ABS($F$28-$H$28)</f>
        <v>3.6395989999999996</v>
      </c>
      <c r="Q28">
        <f>SQRT((ABS($A$28-$E$29)^2+(ABS($B$28-$F$29)^2)))</f>
        <v>4.8142646526053055</v>
      </c>
      <c r="R28">
        <f>SQRT((ABS($C$28-$G$28)^2+(ABS($D$28-$H$28)^2)))</f>
        <v>1.2688657729775843</v>
      </c>
      <c r="S28">
        <v>19</v>
      </c>
      <c r="T28">
        <v>14</v>
      </c>
      <c r="U28">
        <v>6</v>
      </c>
      <c r="V28">
        <v>5</v>
      </c>
      <c r="W28">
        <v>20</v>
      </c>
      <c r="X28">
        <v>15</v>
      </c>
      <c r="Y28">
        <v>8</v>
      </c>
      <c r="Z28">
        <v>7</v>
      </c>
      <c r="AA28">
        <v>21</v>
      </c>
      <c r="AB28">
        <v>8</v>
      </c>
      <c r="AC28">
        <v>8</v>
      </c>
      <c r="AD28">
        <v>20</v>
      </c>
      <c r="AE28">
        <v>20</v>
      </c>
      <c r="AF28">
        <v>7</v>
      </c>
      <c r="AG28">
        <v>7</v>
      </c>
      <c r="AH28">
        <v>20</v>
      </c>
      <c r="AI28">
        <v>13</v>
      </c>
      <c r="AJ28">
        <v>8</v>
      </c>
      <c r="AK28">
        <v>0</v>
      </c>
      <c r="AL28">
        <v>0</v>
      </c>
      <c r="AM28">
        <v>13</v>
      </c>
      <c r="AN28">
        <v>5</v>
      </c>
      <c r="AO28">
        <v>0</v>
      </c>
      <c r="AP28">
        <v>0</v>
      </c>
      <c r="AQ28">
        <v>12</v>
      </c>
      <c r="AR28">
        <v>0</v>
      </c>
      <c r="AS28">
        <v>0</v>
      </c>
      <c r="AT28">
        <v>12</v>
      </c>
      <c r="AU28">
        <v>13</v>
      </c>
      <c r="AV28">
        <v>0</v>
      </c>
      <c r="AW28">
        <v>0</v>
      </c>
      <c r="AX28">
        <v>12</v>
      </c>
      <c r="AY28">
        <f>(19/200)</f>
        <v>9.5000000000000001E-2</v>
      </c>
      <c r="AZ28">
        <f>(20/200)</f>
        <v>0.1</v>
      </c>
      <c r="BA28">
        <f>(21/200)</f>
        <v>0.105</v>
      </c>
      <c r="BB28">
        <f>(20/200)</f>
        <v>0.1</v>
      </c>
      <c r="BC28">
        <f>(13/200)</f>
        <v>6.5000000000000002E-2</v>
      </c>
      <c r="BD28">
        <f>(13/200)</f>
        <v>6.5000000000000002E-2</v>
      </c>
      <c r="BE28">
        <f>(12/200)</f>
        <v>0.06</v>
      </c>
      <c r="BF28">
        <f>(13/200)</f>
        <v>6.5000000000000002E-2</v>
      </c>
      <c r="BG28">
        <f>(0.095+0.065)</f>
        <v>0.16</v>
      </c>
      <c r="BH28">
        <f>(0.1+0.065)</f>
        <v>0.16500000000000001</v>
      </c>
      <c r="BI28">
        <f>(0.105+0.06)</f>
        <v>0.16499999999999998</v>
      </c>
      <c r="BJ28">
        <f>(0.1+0.065)</f>
        <v>0.16500000000000001</v>
      </c>
      <c r="BK28">
        <f>((0.095/0.16)*100)</f>
        <v>59.375</v>
      </c>
      <c r="BL28">
        <f>((0.1/0.165)*100)</f>
        <v>60.606060606060609</v>
      </c>
      <c r="BM28">
        <f>((0.105/0.165)*100)</f>
        <v>63.636363636363633</v>
      </c>
      <c r="BN28">
        <f>((0.1/0.165)*100)</f>
        <v>60.606060606060609</v>
      </c>
      <c r="BO28">
        <f>((0.065/0.16)*100)</f>
        <v>40.625</v>
      </c>
      <c r="BP28">
        <f>((0.065/0.165)*100)</f>
        <v>39.393939393939391</v>
      </c>
      <c r="BQ28">
        <f>((0.06/0.165)*100)</f>
        <v>36.36363636363636</v>
      </c>
      <c r="BR28">
        <f>((0.065/0.165)*100)</f>
        <v>39.393939393939391</v>
      </c>
      <c r="BS28">
        <f>((14/19)*100)</f>
        <v>73.68421052631578</v>
      </c>
      <c r="BT28">
        <f>((6/19)*100)</f>
        <v>31.578947368421051</v>
      </c>
      <c r="BU28">
        <f>((5/19)*100)</f>
        <v>26.315789473684209</v>
      </c>
      <c r="BV28">
        <f>((15/20)*100)</f>
        <v>75</v>
      </c>
      <c r="BW28">
        <f>((8/20)*100)</f>
        <v>40</v>
      </c>
      <c r="BX28">
        <f>((7/20)*100)</f>
        <v>35</v>
      </c>
      <c r="BY28">
        <f>((8/21)*100)</f>
        <v>38.095238095238095</v>
      </c>
      <c r="BZ28">
        <f>((8/21)*100)</f>
        <v>38.095238095238095</v>
      </c>
      <c r="CA28">
        <f>((20/21)*100)</f>
        <v>95.238095238095227</v>
      </c>
      <c r="CB28">
        <f>((7/20)*100)</f>
        <v>35</v>
      </c>
      <c r="CC28">
        <f>((7/20)*100)</f>
        <v>35</v>
      </c>
      <c r="CD28">
        <f>((20/20)*100)</f>
        <v>100</v>
      </c>
      <c r="CE28">
        <f>((8/13)*100)</f>
        <v>61.53846153846154</v>
      </c>
      <c r="CF28">
        <f>((0/13)*100)</f>
        <v>0</v>
      </c>
      <c r="CG28">
        <f>((0/13)*100)</f>
        <v>0</v>
      </c>
      <c r="CH28">
        <f>((5/13)*100)</f>
        <v>38.461538461538467</v>
      </c>
      <c r="CI28">
        <f>((0/13)*100)</f>
        <v>0</v>
      </c>
      <c r="CJ28">
        <f>((0/13)*100)</f>
        <v>0</v>
      </c>
      <c r="CK28">
        <f>((0/12)*100)</f>
        <v>0</v>
      </c>
      <c r="CL28">
        <f>((0/12)*100)</f>
        <v>0</v>
      </c>
      <c r="CM28">
        <f>((12/12)*100)</f>
        <v>100</v>
      </c>
      <c r="CN28">
        <f>((0/13)*100)</f>
        <v>0</v>
      </c>
      <c r="CO28">
        <f>((0/13)*100)</f>
        <v>0</v>
      </c>
      <c r="CP28">
        <f>((12/13)*100)</f>
        <v>92.307692307692307</v>
      </c>
      <c r="CQ28">
        <f>$I28/$BG28</f>
        <v>197.75162244559559</v>
      </c>
      <c r="CR28">
        <f>$J28/$BH28</f>
        <v>140.95844559473596</v>
      </c>
      <c r="CS28">
        <f>$K28/$BI28</f>
        <v>146.27712085015534</v>
      </c>
      <c r="CT28">
        <f>$L28/$BJ28</f>
        <v>154.34363975020014</v>
      </c>
      <c r="CV28">
        <v>0.84375</v>
      </c>
      <c r="CW28">
        <v>0.40625</v>
      </c>
      <c r="CX28">
        <v>0.4375</v>
      </c>
      <c r="CY28">
        <v>0.15151515151515152</v>
      </c>
      <c r="CZ28">
        <v>0.5757575757575758</v>
      </c>
      <c r="DA28">
        <v>0.60606060606060608</v>
      </c>
      <c r="DB28">
        <v>0.5757575757575758</v>
      </c>
      <c r="DC28">
        <v>0.42424242424242425</v>
      </c>
      <c r="DD28">
        <v>2.564102564102564E-2</v>
      </c>
      <c r="DE28">
        <v>0.54545454545454541</v>
      </c>
      <c r="DF28">
        <v>0.39393939393939392</v>
      </c>
      <c r="DG28">
        <v>0.97142857142857142</v>
      </c>
      <c r="DH28">
        <v>49.866183435820325</v>
      </c>
    </row>
    <row r="29" spans="1:113" x14ac:dyDescent="0.25">
      <c r="A29">
        <v>155.97598600000001</v>
      </c>
      <c r="B29">
        <v>6.8828990000000001</v>
      </c>
      <c r="C29">
        <v>127.76007199999999</v>
      </c>
      <c r="D29">
        <v>7.3894359999999999</v>
      </c>
      <c r="E29">
        <v>128.97238299999998</v>
      </c>
      <c r="F29">
        <v>4.8527620000000002</v>
      </c>
      <c r="G29">
        <v>128.91726399999999</v>
      </c>
      <c r="H29">
        <v>7.8858329999999999</v>
      </c>
      <c r="I29">
        <f>SQRT((ABS($A$30-$A$29)^2+(ABS($B$30-$B$29)^2)))</f>
        <v>24.740770063293848</v>
      </c>
      <c r="J29">
        <f>SQRT((ABS($C$30-$C$29)^2+(ABS($D$30-$D$29)^2)))</f>
        <v>31.582723727472668</v>
      </c>
      <c r="K29">
        <f>SQRT((ABS($E$30-$E$29)^2+(ABS($F$30-$F$29)^2)))</f>
        <v>32.947929615335752</v>
      </c>
      <c r="L29">
        <f>SQRT((ABS($G$30-$G$29)^2+(ABS($H$30-$H$29)^2)))</f>
        <v>32.685742335061029</v>
      </c>
      <c r="M29">
        <f>ABS($B$29-$D$29)</f>
        <v>0.50653699999999979</v>
      </c>
      <c r="N29">
        <f>ABS($F$29-$H$29)</f>
        <v>3.0330709999999996</v>
      </c>
      <c r="Q29">
        <f>SQRT((ABS($A$29-$E$30)^2+(ABS($B$29-$F$30)^2)))</f>
        <v>6.0442973516220206</v>
      </c>
      <c r="R29">
        <f>SQRT((ABS($C$29-$G$29)^2+(ABS($D$29-$H$29)^2)))</f>
        <v>1.2591677038714852</v>
      </c>
      <c r="S29">
        <v>21</v>
      </c>
      <c r="T29">
        <v>17</v>
      </c>
      <c r="U29">
        <v>7</v>
      </c>
      <c r="V29">
        <v>6</v>
      </c>
      <c r="W29">
        <v>19</v>
      </c>
      <c r="X29">
        <v>14</v>
      </c>
      <c r="Y29">
        <v>6</v>
      </c>
      <c r="Z29">
        <v>5</v>
      </c>
      <c r="AA29">
        <v>22</v>
      </c>
      <c r="AB29">
        <v>7</v>
      </c>
      <c r="AC29">
        <v>8</v>
      </c>
      <c r="AD29">
        <v>21</v>
      </c>
      <c r="AE29">
        <v>21</v>
      </c>
      <c r="AF29">
        <v>6</v>
      </c>
      <c r="AG29">
        <v>7</v>
      </c>
      <c r="AH29">
        <v>21</v>
      </c>
      <c r="AI29">
        <v>15</v>
      </c>
      <c r="AJ29">
        <v>10</v>
      </c>
      <c r="AK29">
        <v>0</v>
      </c>
      <c r="AL29">
        <v>0</v>
      </c>
      <c r="AM29">
        <v>13</v>
      </c>
      <c r="AN29">
        <v>8</v>
      </c>
      <c r="AO29">
        <v>0</v>
      </c>
      <c r="AP29">
        <v>0</v>
      </c>
      <c r="AQ29">
        <v>13</v>
      </c>
      <c r="AR29">
        <v>0</v>
      </c>
      <c r="AS29">
        <v>0</v>
      </c>
      <c r="AT29">
        <v>13</v>
      </c>
      <c r="AU29">
        <v>14</v>
      </c>
      <c r="AV29">
        <v>0</v>
      </c>
      <c r="AW29">
        <v>0</v>
      </c>
      <c r="AX29">
        <v>13</v>
      </c>
      <c r="AY29">
        <f>(21/200)</f>
        <v>0.105</v>
      </c>
      <c r="AZ29">
        <f>(19/200)</f>
        <v>9.5000000000000001E-2</v>
      </c>
      <c r="BA29">
        <f>(22/200)</f>
        <v>0.11</v>
      </c>
      <c r="BB29">
        <f>(21/200)</f>
        <v>0.105</v>
      </c>
      <c r="BC29">
        <f>(15/200)</f>
        <v>7.4999999999999997E-2</v>
      </c>
      <c r="BD29">
        <f>(13/200)</f>
        <v>6.5000000000000002E-2</v>
      </c>
      <c r="BE29">
        <f>(13/200)</f>
        <v>6.5000000000000002E-2</v>
      </c>
      <c r="BF29">
        <f>(14/200)</f>
        <v>7.0000000000000007E-2</v>
      </c>
      <c r="BG29">
        <f>(0.105+0.075)</f>
        <v>0.18</v>
      </c>
      <c r="BH29">
        <f>(0.095+0.065)</f>
        <v>0.16</v>
      </c>
      <c r="BI29">
        <f>(0.11+0.065)</f>
        <v>0.17499999999999999</v>
      </c>
      <c r="BJ29">
        <f>(0.105+0.07)</f>
        <v>0.17499999999999999</v>
      </c>
      <c r="BK29">
        <f>((0.105/0.18)*100)</f>
        <v>58.333333333333336</v>
      </c>
      <c r="BL29">
        <f>((0.095/0.16)*100)</f>
        <v>59.375</v>
      </c>
      <c r="BM29">
        <f>((0.11/0.175)*100)</f>
        <v>62.857142857142868</v>
      </c>
      <c r="BN29">
        <f>((0.105/0.175)*100)</f>
        <v>60</v>
      </c>
      <c r="BO29">
        <f>((0.075/0.18)*100)</f>
        <v>41.666666666666671</v>
      </c>
      <c r="BP29">
        <f>((0.065/0.16)*100)</f>
        <v>40.625</v>
      </c>
      <c r="BQ29">
        <f>((0.065/0.175)*100)</f>
        <v>37.142857142857146</v>
      </c>
      <c r="BR29">
        <f>((0.07/0.175)*100)</f>
        <v>40.000000000000007</v>
      </c>
      <c r="BS29">
        <f>((17/21)*100)</f>
        <v>80.952380952380949</v>
      </c>
      <c r="BT29">
        <f>((7/21)*100)</f>
        <v>33.333333333333329</v>
      </c>
      <c r="BU29">
        <f>((6/21)*100)</f>
        <v>28.571428571428569</v>
      </c>
      <c r="BV29">
        <f>((14/19)*100)</f>
        <v>73.68421052631578</v>
      </c>
      <c r="BW29">
        <f>((6/19)*100)</f>
        <v>31.578947368421051</v>
      </c>
      <c r="BX29">
        <f>((5/19)*100)</f>
        <v>26.315789473684209</v>
      </c>
      <c r="BY29">
        <f>((7/22)*100)</f>
        <v>31.818181818181817</v>
      </c>
      <c r="BZ29">
        <f>((8/22)*100)</f>
        <v>36.363636363636367</v>
      </c>
      <c r="CA29">
        <f>((21/22)*100)</f>
        <v>95.454545454545453</v>
      </c>
      <c r="CB29">
        <f>((6/21)*100)</f>
        <v>28.571428571428569</v>
      </c>
      <c r="CC29">
        <f>((7/21)*100)</f>
        <v>33.333333333333329</v>
      </c>
      <c r="CD29">
        <f>((21/21)*100)</f>
        <v>100</v>
      </c>
      <c r="CE29">
        <f>((10/15)*100)</f>
        <v>66.666666666666657</v>
      </c>
      <c r="CF29">
        <f>((0/15)*100)</f>
        <v>0</v>
      </c>
      <c r="CG29">
        <f>((0/15)*100)</f>
        <v>0</v>
      </c>
      <c r="CH29">
        <f>((8/13)*100)</f>
        <v>61.53846153846154</v>
      </c>
      <c r="CI29">
        <f>((0/13)*100)</f>
        <v>0</v>
      </c>
      <c r="CJ29">
        <f>((0/13)*100)</f>
        <v>0</v>
      </c>
      <c r="CK29">
        <f>((0/13)*100)</f>
        <v>0</v>
      </c>
      <c r="CL29">
        <f>((0/13)*100)</f>
        <v>0</v>
      </c>
      <c r="CM29">
        <f>((13/13)*100)</f>
        <v>100</v>
      </c>
      <c r="CN29">
        <f>((0/14)*100)</f>
        <v>0</v>
      </c>
      <c r="CO29">
        <f>((0/14)*100)</f>
        <v>0</v>
      </c>
      <c r="CP29">
        <f>((13/14)*100)</f>
        <v>92.857142857142861</v>
      </c>
      <c r="CQ29">
        <f>$I29/$BG29</f>
        <v>137.44872257385472</v>
      </c>
      <c r="CR29">
        <f>$J29/$BH29</f>
        <v>197.39202329670417</v>
      </c>
      <c r="CS29">
        <f>$K29/$BI29</f>
        <v>188.27388351620431</v>
      </c>
      <c r="CT29">
        <f>$L29/$BJ29</f>
        <v>186.77567048606304</v>
      </c>
      <c r="CV29">
        <v>0.86111111111111116</v>
      </c>
      <c r="CW29">
        <v>0.3888888888888889</v>
      </c>
      <c r="CX29">
        <v>0.41666666666666669</v>
      </c>
      <c r="CY29">
        <v>0.15625</v>
      </c>
      <c r="CZ29">
        <v>0.5625</v>
      </c>
      <c r="DA29">
        <v>0.59375</v>
      </c>
      <c r="DB29">
        <v>0.62857142857142856</v>
      </c>
      <c r="DC29">
        <v>0.48571428571428571</v>
      </c>
      <c r="DD29">
        <v>3.0303030303030304E-2</v>
      </c>
      <c r="DE29">
        <v>0.6</v>
      </c>
      <c r="DF29">
        <v>0.45714285714285713</v>
      </c>
      <c r="DG29">
        <v>0.97297297297297303</v>
      </c>
    </row>
    <row r="30" spans="1:113" x14ac:dyDescent="0.25">
      <c r="A30">
        <v>180.70419899999999</v>
      </c>
      <c r="B30">
        <v>6.0947459999999998</v>
      </c>
      <c r="C30">
        <v>159.33611999999999</v>
      </c>
      <c r="D30">
        <v>8.038767</v>
      </c>
      <c r="E30">
        <v>161.908714</v>
      </c>
      <c r="F30">
        <v>5.726928</v>
      </c>
      <c r="G30">
        <v>161.593616</v>
      </c>
      <c r="H30">
        <v>8.6692689999999999</v>
      </c>
      <c r="I30">
        <f>SQRT((ABS($A$31-$A$30)^2+(ABS($B$31-$B$30)^2)))</f>
        <v>22.62969064927854</v>
      </c>
      <c r="J30">
        <f>SQRT((ABS($C$31-$C$30)^2+(ABS($D$31-$D$30)^2)))</f>
        <v>25.890949174768437</v>
      </c>
      <c r="K30">
        <f>SQRT((ABS($E$31-$E$30)^2+(ABS($F$31-$F$30)^2)))</f>
        <v>25.015036923314099</v>
      </c>
      <c r="L30">
        <f>SQRT((ABS($G$31-$G$30)^2+(ABS($H$31-$H$30)^2)))</f>
        <v>25.166020158151671</v>
      </c>
      <c r="M30">
        <f>ABS($B$30-$D$30)</f>
        <v>1.9440210000000002</v>
      </c>
      <c r="N30">
        <f>ABS($F$30-$H$30)</f>
        <v>2.9423409999999999</v>
      </c>
      <c r="Q30">
        <f>SQRT((ABS($A$30-$E$31)^2+(ABS($B$30-$F$31)^2)))</f>
        <v>6.3674901603182024</v>
      </c>
      <c r="R30">
        <f>SQRT((ABS($C$30-$G$30)^2+(ABS($D$30-$H$30)^2)))</f>
        <v>2.3438901343749059</v>
      </c>
      <c r="S30">
        <v>21</v>
      </c>
      <c r="T30">
        <v>16</v>
      </c>
      <c r="U30">
        <v>7</v>
      </c>
      <c r="V30">
        <v>8</v>
      </c>
      <c r="W30">
        <v>25</v>
      </c>
      <c r="X30">
        <v>17</v>
      </c>
      <c r="Y30">
        <v>11</v>
      </c>
      <c r="Z30">
        <v>10</v>
      </c>
      <c r="AA30">
        <v>21</v>
      </c>
      <c r="AB30">
        <v>6</v>
      </c>
      <c r="AC30">
        <v>9</v>
      </c>
      <c r="AD30">
        <v>21</v>
      </c>
      <c r="AE30">
        <v>22</v>
      </c>
      <c r="AF30">
        <v>7</v>
      </c>
      <c r="AG30">
        <v>10</v>
      </c>
      <c r="AH30">
        <v>21</v>
      </c>
      <c r="AI30">
        <v>15</v>
      </c>
      <c r="AJ30">
        <v>7</v>
      </c>
      <c r="AK30">
        <v>0</v>
      </c>
      <c r="AL30">
        <v>0</v>
      </c>
      <c r="AM30">
        <v>14</v>
      </c>
      <c r="AN30">
        <v>10</v>
      </c>
      <c r="AO30">
        <v>0</v>
      </c>
      <c r="AP30">
        <v>0</v>
      </c>
      <c r="AQ30">
        <v>14</v>
      </c>
      <c r="AR30">
        <v>0</v>
      </c>
      <c r="AS30">
        <v>0</v>
      </c>
      <c r="AT30">
        <v>14</v>
      </c>
      <c r="AU30">
        <v>15</v>
      </c>
      <c r="AV30">
        <v>0</v>
      </c>
      <c r="AW30">
        <v>0</v>
      </c>
      <c r="AX30">
        <v>14</v>
      </c>
      <c r="AY30">
        <f>(21/200)</f>
        <v>0.105</v>
      </c>
      <c r="AZ30">
        <f>(25/200)</f>
        <v>0.125</v>
      </c>
      <c r="BA30">
        <f>(21/200)</f>
        <v>0.105</v>
      </c>
      <c r="BB30">
        <f>(22/200)</f>
        <v>0.11</v>
      </c>
      <c r="BC30">
        <f>(15/200)</f>
        <v>7.4999999999999997E-2</v>
      </c>
      <c r="BD30">
        <f>(14/200)</f>
        <v>7.0000000000000007E-2</v>
      </c>
      <c r="BE30">
        <f>(14/200)</f>
        <v>7.0000000000000007E-2</v>
      </c>
      <c r="BF30">
        <f>(15/200)</f>
        <v>7.4999999999999997E-2</v>
      </c>
      <c r="BG30">
        <f>(0.105+0.075)</f>
        <v>0.18</v>
      </c>
      <c r="BH30">
        <f>(0.125+0.07)</f>
        <v>0.19500000000000001</v>
      </c>
      <c r="BI30">
        <f>(0.105+0.07)</f>
        <v>0.17499999999999999</v>
      </c>
      <c r="BJ30">
        <f>(0.11+0.075)</f>
        <v>0.185</v>
      </c>
      <c r="BK30">
        <f>((0.105/0.18)*100)</f>
        <v>58.333333333333336</v>
      </c>
      <c r="BL30">
        <f>((0.125/0.195)*100)</f>
        <v>64.102564102564102</v>
      </c>
      <c r="BM30">
        <f>((0.105/0.175)*100)</f>
        <v>60</v>
      </c>
      <c r="BN30">
        <f>((0.11/0.185)*100)</f>
        <v>59.45945945945946</v>
      </c>
      <c r="BO30">
        <f>((0.075/0.18)*100)</f>
        <v>41.666666666666671</v>
      </c>
      <c r="BP30">
        <f>((0.07/0.195)*100)</f>
        <v>35.897435897435898</v>
      </c>
      <c r="BQ30">
        <f>((0.07/0.175)*100)</f>
        <v>40.000000000000007</v>
      </c>
      <c r="BR30">
        <f>((0.075/0.185)*100)</f>
        <v>40.54054054054054</v>
      </c>
      <c r="BS30">
        <f>((16/21)*100)</f>
        <v>76.19047619047619</v>
      </c>
      <c r="BT30">
        <f>((7/21)*100)</f>
        <v>33.333333333333329</v>
      </c>
      <c r="BU30">
        <f>((8/21)*100)</f>
        <v>38.095238095238095</v>
      </c>
      <c r="BV30">
        <f>((17/25)*100)</f>
        <v>68</v>
      </c>
      <c r="BW30">
        <f>((11/25)*100)</f>
        <v>44</v>
      </c>
      <c r="BX30">
        <f>((10/25)*100)</f>
        <v>40</v>
      </c>
      <c r="BY30">
        <f>((6/21)*100)</f>
        <v>28.571428571428569</v>
      </c>
      <c r="BZ30">
        <f>((9/21)*100)</f>
        <v>42.857142857142854</v>
      </c>
      <c r="CA30">
        <f>((21/21)*100)</f>
        <v>100</v>
      </c>
      <c r="CB30">
        <f>((7/22)*100)</f>
        <v>31.818181818181817</v>
      </c>
      <c r="CC30">
        <f>((10/22)*100)</f>
        <v>45.454545454545453</v>
      </c>
      <c r="CD30">
        <f>((21/22)*100)</f>
        <v>95.454545454545453</v>
      </c>
      <c r="CE30">
        <f>((7/15)*100)</f>
        <v>46.666666666666664</v>
      </c>
      <c r="CF30">
        <f>((0/15)*100)</f>
        <v>0</v>
      </c>
      <c r="CG30">
        <f>((0/15)*100)</f>
        <v>0</v>
      </c>
      <c r="CH30">
        <f>((10/14)*100)</f>
        <v>71.428571428571431</v>
      </c>
      <c r="CI30">
        <f>((0/14)*100)</f>
        <v>0</v>
      </c>
      <c r="CJ30">
        <f>((0/14)*100)</f>
        <v>0</v>
      </c>
      <c r="CK30">
        <f>((0/14)*100)</f>
        <v>0</v>
      </c>
      <c r="CL30">
        <f>((0/14)*100)</f>
        <v>0</v>
      </c>
      <c r="CM30">
        <f>((14/14)*100)</f>
        <v>100</v>
      </c>
      <c r="CN30">
        <f>((0/15)*100)</f>
        <v>0</v>
      </c>
      <c r="CO30">
        <f>((0/15)*100)</f>
        <v>0</v>
      </c>
      <c r="CP30">
        <f>((14/15)*100)</f>
        <v>93.333333333333329</v>
      </c>
      <c r="CQ30">
        <f>$I30/$BG30</f>
        <v>125.72050360710301</v>
      </c>
      <c r="CR30">
        <f>$J30/$BH30</f>
        <v>132.77409833214583</v>
      </c>
      <c r="CS30">
        <f>$K30/$BI30</f>
        <v>142.94306813322342</v>
      </c>
      <c r="CT30">
        <f>$L30/$BJ30</f>
        <v>136.03254139541443</v>
      </c>
      <c r="CV30">
        <v>0.77777777777777779</v>
      </c>
      <c r="CW30">
        <v>0.41666666666666669</v>
      </c>
      <c r="CX30">
        <v>0.3888888888888889</v>
      </c>
      <c r="CY30">
        <v>0.20512820512820512</v>
      </c>
      <c r="CZ30">
        <v>0.5641025641025641</v>
      </c>
      <c r="DA30">
        <v>0.58974358974358976</v>
      </c>
      <c r="DB30">
        <v>0.6</v>
      </c>
      <c r="DC30">
        <v>0.37142857142857144</v>
      </c>
      <c r="DD30">
        <v>2.8571428571428571E-2</v>
      </c>
      <c r="DE30">
        <v>0.59459459459459463</v>
      </c>
      <c r="DF30">
        <v>0.3783783783783784</v>
      </c>
      <c r="DG30">
        <v>2.7027027027027029E-2</v>
      </c>
      <c r="DI30">
        <v>12.34763716745169</v>
      </c>
    </row>
    <row r="31" spans="1:113" x14ac:dyDescent="0.25">
      <c r="A31">
        <v>203.33236499999998</v>
      </c>
      <c r="B31">
        <v>5.8320629999999998</v>
      </c>
      <c r="C31">
        <v>185.219391</v>
      </c>
      <c r="D31">
        <v>7.4082660000000002</v>
      </c>
      <c r="E31">
        <v>186.899406</v>
      </c>
      <c r="F31">
        <v>4.6235759999999999</v>
      </c>
      <c r="G31">
        <v>186.74185699999998</v>
      </c>
      <c r="H31">
        <v>7.723465</v>
      </c>
      <c r="I31">
        <f>SQRT((ABS($A$32-$A$31)^2+(ABS($B$32-$B$31)^2)))</f>
        <v>21.633943808219037</v>
      </c>
      <c r="J31">
        <f>SQRT((ABS($C$32-$C$31)^2+(ABS($D$32-$D$31)^2)))</f>
        <v>23.137332186986832</v>
      </c>
      <c r="K31">
        <f>SQRT((ABS($E$32-$E$31)^2+(ABS($F$32-$F$31)^2)))</f>
        <v>22.916619082112543</v>
      </c>
      <c r="L31">
        <f>SQRT((ABS($G$32-$G$31)^2+(ABS($H$32-$H$31)^2)))</f>
        <v>23.533866540932404</v>
      </c>
      <c r="M31">
        <f>ABS($B$31-$D$31)</f>
        <v>1.5762030000000005</v>
      </c>
      <c r="N31">
        <f>ABS($F$31-$H$31)</f>
        <v>3.0998890000000001</v>
      </c>
      <c r="Q31">
        <f>SQRT((ABS($A$31-$E$32)^2+(ABS($B$31-$F$32)^2)))</f>
        <v>6.6931937661242955</v>
      </c>
      <c r="R31">
        <f>SQRT((ABS($C$31-$G$31)^2+(ABS($D$31-$H$31)^2)))</f>
        <v>1.5547517907231816</v>
      </c>
      <c r="S31">
        <v>20</v>
      </c>
      <c r="T31">
        <v>13</v>
      </c>
      <c r="U31">
        <v>8</v>
      </c>
      <c r="V31">
        <v>10</v>
      </c>
      <c r="W31">
        <v>24</v>
      </c>
      <c r="X31">
        <v>16</v>
      </c>
      <c r="Y31">
        <v>10</v>
      </c>
      <c r="Z31">
        <v>11</v>
      </c>
      <c r="AA31">
        <v>23</v>
      </c>
      <c r="AB31">
        <v>9</v>
      </c>
      <c r="AC31">
        <v>10</v>
      </c>
      <c r="AD31">
        <v>23</v>
      </c>
      <c r="AE31">
        <v>25</v>
      </c>
      <c r="AF31">
        <v>11</v>
      </c>
      <c r="AG31">
        <v>12</v>
      </c>
      <c r="AH31">
        <v>23</v>
      </c>
      <c r="AI31">
        <v>14</v>
      </c>
      <c r="AJ31">
        <v>6</v>
      </c>
      <c r="AK31">
        <v>0</v>
      </c>
      <c r="AL31">
        <v>0</v>
      </c>
      <c r="AM31">
        <v>12</v>
      </c>
      <c r="AN31">
        <v>7</v>
      </c>
      <c r="AO31">
        <v>0</v>
      </c>
      <c r="AP31">
        <v>0</v>
      </c>
      <c r="AQ31">
        <v>14</v>
      </c>
      <c r="AR31">
        <v>0</v>
      </c>
      <c r="AS31">
        <v>0</v>
      </c>
      <c r="AT31">
        <v>13</v>
      </c>
      <c r="AU31">
        <v>13</v>
      </c>
      <c r="AV31">
        <v>0</v>
      </c>
      <c r="AW31">
        <v>0</v>
      </c>
      <c r="AX31">
        <v>13</v>
      </c>
      <c r="AY31">
        <f>(20/200)</f>
        <v>0.1</v>
      </c>
      <c r="AZ31">
        <f>(24/200)</f>
        <v>0.12</v>
      </c>
      <c r="BA31">
        <f>(23/200)</f>
        <v>0.115</v>
      </c>
      <c r="BB31">
        <f>(25/200)</f>
        <v>0.125</v>
      </c>
      <c r="BC31">
        <f>(14/200)</f>
        <v>7.0000000000000007E-2</v>
      </c>
      <c r="BD31">
        <f>(12/200)</f>
        <v>0.06</v>
      </c>
      <c r="BE31">
        <f>(14/200)</f>
        <v>7.0000000000000007E-2</v>
      </c>
      <c r="BF31">
        <f>(13/200)</f>
        <v>6.5000000000000002E-2</v>
      </c>
      <c r="BG31">
        <f>(0.1+0.07)</f>
        <v>0.17</v>
      </c>
      <c r="BH31">
        <f>(0.12+0.06)</f>
        <v>0.18</v>
      </c>
      <c r="BI31">
        <f>(0.115+0.07)</f>
        <v>0.185</v>
      </c>
      <c r="BJ31">
        <f>(0.125+0.065)</f>
        <v>0.19</v>
      </c>
      <c r="BK31">
        <f>((0.1/0.17)*100)</f>
        <v>58.82352941176471</v>
      </c>
      <c r="BL31">
        <f>((0.12/0.18)*100)</f>
        <v>66.666666666666657</v>
      </c>
      <c r="BM31">
        <f>((0.115/0.185)*100)</f>
        <v>62.162162162162161</v>
      </c>
      <c r="BN31">
        <f>((0.125/0.19)*100)</f>
        <v>65.789473684210535</v>
      </c>
      <c r="BO31">
        <f>((0.07/0.17)*100)</f>
        <v>41.176470588235297</v>
      </c>
      <c r="BP31">
        <f>((0.06/0.18)*100)</f>
        <v>33.333333333333329</v>
      </c>
      <c r="BQ31">
        <f>((0.07/0.185)*100)</f>
        <v>37.837837837837839</v>
      </c>
      <c r="BR31">
        <f>((0.065/0.19)*100)</f>
        <v>34.210526315789473</v>
      </c>
      <c r="BS31">
        <f>((13/20)*100)</f>
        <v>65</v>
      </c>
      <c r="BT31">
        <f>((8/20)*100)</f>
        <v>40</v>
      </c>
      <c r="BU31">
        <f>((10/20)*100)</f>
        <v>50</v>
      </c>
      <c r="BV31">
        <f>((16/24)*100)</f>
        <v>66.666666666666657</v>
      </c>
      <c r="BW31">
        <f>((10/24)*100)</f>
        <v>41.666666666666671</v>
      </c>
      <c r="BX31">
        <f>((11/24)*100)</f>
        <v>45.833333333333329</v>
      </c>
      <c r="BY31">
        <f>((9/23)*100)</f>
        <v>39.130434782608695</v>
      </c>
      <c r="BZ31">
        <f>((10/23)*100)</f>
        <v>43.478260869565219</v>
      </c>
      <c r="CA31">
        <f>((23/23)*100)</f>
        <v>100</v>
      </c>
      <c r="CB31">
        <f>((11/25)*100)</f>
        <v>44</v>
      </c>
      <c r="CC31">
        <f>((12/25)*100)</f>
        <v>48</v>
      </c>
      <c r="CD31">
        <f>((23/25)*100)</f>
        <v>92</v>
      </c>
      <c r="CE31">
        <f>((6/14)*100)</f>
        <v>42.857142857142854</v>
      </c>
      <c r="CF31">
        <f>((0/14)*100)</f>
        <v>0</v>
      </c>
      <c r="CG31">
        <f>((0/14)*100)</f>
        <v>0</v>
      </c>
      <c r="CH31">
        <f>((7/12)*100)</f>
        <v>58.333333333333336</v>
      </c>
      <c r="CI31">
        <f>((0/12)*100)</f>
        <v>0</v>
      </c>
      <c r="CJ31">
        <f>((0/12)*100)</f>
        <v>0</v>
      </c>
      <c r="CK31">
        <f>((0/14)*100)</f>
        <v>0</v>
      </c>
      <c r="CL31">
        <f>((0/14)*100)</f>
        <v>0</v>
      </c>
      <c r="CM31">
        <f>((13/14)*100)</f>
        <v>92.857142857142861</v>
      </c>
      <c r="CN31">
        <f>((0/13)*100)</f>
        <v>0</v>
      </c>
      <c r="CO31">
        <f>((0/13)*100)</f>
        <v>0</v>
      </c>
      <c r="CP31">
        <f>((13/13)*100)</f>
        <v>100</v>
      </c>
      <c r="CQ31">
        <f>$I31/$BG31</f>
        <v>127.25849298952373</v>
      </c>
      <c r="CR31">
        <f>$J31/$BH31</f>
        <v>128.54073437214907</v>
      </c>
      <c r="CS31">
        <f>$K31/$BI31</f>
        <v>123.8736166600678</v>
      </c>
      <c r="CT31">
        <f>$L31/$BJ31</f>
        <v>123.8624554785916</v>
      </c>
      <c r="CV31">
        <v>0.76470588235294112</v>
      </c>
      <c r="CW31">
        <v>0.35294117647058826</v>
      </c>
      <c r="CX31">
        <v>0.29411764705882354</v>
      </c>
      <c r="CY31">
        <v>0.22222222222222221</v>
      </c>
      <c r="CZ31">
        <v>0.63888888888888884</v>
      </c>
      <c r="DA31">
        <v>0.61111111111111116</v>
      </c>
      <c r="DB31">
        <v>0.59459459459459463</v>
      </c>
      <c r="DC31">
        <v>0.3783783783783784</v>
      </c>
      <c r="DD31">
        <v>0.97297297297297303</v>
      </c>
      <c r="DE31">
        <v>0.63157894736842102</v>
      </c>
      <c r="DF31">
        <v>0.42105263157894735</v>
      </c>
      <c r="DG31">
        <v>5.2631578947368418E-2</v>
      </c>
      <c r="DH31">
        <v>33.025695846044222</v>
      </c>
      <c r="DI31">
        <v>6.1518093916204917</v>
      </c>
    </row>
    <row r="32" spans="1:113" x14ac:dyDescent="0.25">
      <c r="A32">
        <v>224.958888</v>
      </c>
      <c r="B32">
        <v>5.2654699999999997</v>
      </c>
      <c r="C32">
        <v>208.34196</v>
      </c>
      <c r="D32">
        <v>6.5818620000000001</v>
      </c>
      <c r="E32">
        <v>209.81116399999999</v>
      </c>
      <c r="F32">
        <v>4.1515849999999999</v>
      </c>
      <c r="G32">
        <v>210.267146</v>
      </c>
      <c r="H32">
        <v>7.0881290000000003</v>
      </c>
      <c r="I32">
        <f>SQRT((ABS($A$33-$A$32)^2+(ABS($B$33-$B$32)^2)))</f>
        <v>21.613159974520002</v>
      </c>
      <c r="J32">
        <f>SQRT((ABS($C$33-$C$32)^2+(ABS($D$33-$D$32)^2)))</f>
        <v>23.710050769476158</v>
      </c>
      <c r="K32">
        <f>SQRT((ABS($E$33-$E$32)^2+(ABS($F$33-$F$32)^2)))</f>
        <v>19.913114830675994</v>
      </c>
      <c r="L32">
        <f>SQRT((ABS($G$33-$G$32)^2+(ABS($H$33-$H$32)^2)))</f>
        <v>21.887195401181138</v>
      </c>
      <c r="M32">
        <f>ABS($B$32-$D$32)</f>
        <v>1.3163920000000005</v>
      </c>
      <c r="N32">
        <f>ABS($F$32-$H$32)</f>
        <v>2.9365440000000005</v>
      </c>
      <c r="Q32">
        <f>SQRT((ABS($A$32-$E$33)^2+(ABS($B$32-$F$33)^2)))</f>
        <v>4.983431503128438</v>
      </c>
      <c r="R32">
        <f>SQRT((ABS($C$32-$G$32)^2+(ABS($D$32-$H$32)^2)))</f>
        <v>1.9906399498364808</v>
      </c>
      <c r="S32">
        <v>22</v>
      </c>
      <c r="T32">
        <v>11</v>
      </c>
      <c r="U32">
        <v>7</v>
      </c>
      <c r="V32">
        <v>11</v>
      </c>
      <c r="W32">
        <v>26</v>
      </c>
      <c r="X32">
        <v>13</v>
      </c>
      <c r="Y32">
        <v>11</v>
      </c>
      <c r="Z32">
        <v>12</v>
      </c>
      <c r="AA32">
        <v>20</v>
      </c>
      <c r="AB32">
        <v>7</v>
      </c>
      <c r="AC32">
        <v>10</v>
      </c>
      <c r="AD32">
        <v>19</v>
      </c>
      <c r="AE32">
        <v>23</v>
      </c>
      <c r="AF32">
        <v>11</v>
      </c>
      <c r="AG32">
        <v>9</v>
      </c>
      <c r="AH32">
        <v>19</v>
      </c>
      <c r="AI32">
        <v>16</v>
      </c>
      <c r="AJ32">
        <v>3</v>
      </c>
      <c r="AK32">
        <v>3</v>
      </c>
      <c r="AL32">
        <v>4</v>
      </c>
      <c r="AM32">
        <v>13</v>
      </c>
      <c r="AN32">
        <v>6</v>
      </c>
      <c r="AO32">
        <v>0</v>
      </c>
      <c r="AP32">
        <v>0</v>
      </c>
      <c r="AQ32">
        <v>15</v>
      </c>
      <c r="AR32">
        <v>3</v>
      </c>
      <c r="AS32">
        <v>0</v>
      </c>
      <c r="AT32">
        <v>13</v>
      </c>
      <c r="AU32">
        <v>14</v>
      </c>
      <c r="AV32">
        <v>4</v>
      </c>
      <c r="AW32">
        <v>0</v>
      </c>
      <c r="AX32">
        <v>13</v>
      </c>
      <c r="AY32">
        <f>(22/200)</f>
        <v>0.11</v>
      </c>
      <c r="AZ32">
        <f>(26/200)</f>
        <v>0.13</v>
      </c>
      <c r="BA32">
        <f>(20/200)</f>
        <v>0.1</v>
      </c>
      <c r="BB32">
        <f>(23/200)</f>
        <v>0.115</v>
      </c>
      <c r="BC32">
        <f>(16/200)</f>
        <v>0.08</v>
      </c>
      <c r="BD32">
        <f>(13/200)</f>
        <v>6.5000000000000002E-2</v>
      </c>
      <c r="BE32">
        <f>(15/200)</f>
        <v>7.4999999999999997E-2</v>
      </c>
      <c r="BF32">
        <f>(14/200)</f>
        <v>7.0000000000000007E-2</v>
      </c>
      <c r="BG32">
        <f>(0.11+0.08)</f>
        <v>0.19</v>
      </c>
      <c r="BH32">
        <f>(0.13+0.065)</f>
        <v>0.19500000000000001</v>
      </c>
      <c r="BI32">
        <f>(0.1+0.075)</f>
        <v>0.17499999999999999</v>
      </c>
      <c r="BJ32">
        <f>(0.115+0.07)</f>
        <v>0.185</v>
      </c>
      <c r="BK32">
        <f>((0.11/0.19)*100)</f>
        <v>57.894736842105267</v>
      </c>
      <c r="BL32">
        <f>((0.13/0.195)*100)</f>
        <v>66.666666666666657</v>
      </c>
      <c r="BM32">
        <f>((0.1/0.175)*100)</f>
        <v>57.142857142857153</v>
      </c>
      <c r="BN32">
        <f>((0.115/0.185)*100)</f>
        <v>62.162162162162161</v>
      </c>
      <c r="BO32">
        <f>((0.08/0.19)*100)</f>
        <v>42.105263157894733</v>
      </c>
      <c r="BP32">
        <f>((0.065/0.195)*100)</f>
        <v>33.333333333333329</v>
      </c>
      <c r="BQ32">
        <f>((0.075/0.175)*100)</f>
        <v>42.857142857142861</v>
      </c>
      <c r="BR32">
        <f>((0.07/0.185)*100)</f>
        <v>37.837837837837839</v>
      </c>
      <c r="BS32">
        <f>((11/22)*100)</f>
        <v>50</v>
      </c>
      <c r="BT32">
        <f>((7/22)*100)</f>
        <v>31.818181818181817</v>
      </c>
      <c r="BU32">
        <f>((11/22)*100)</f>
        <v>50</v>
      </c>
      <c r="BV32">
        <f>((13/26)*100)</f>
        <v>50</v>
      </c>
      <c r="BW32">
        <f>((11/26)*100)</f>
        <v>42.307692307692307</v>
      </c>
      <c r="BX32">
        <f>((12/26)*100)</f>
        <v>46.153846153846153</v>
      </c>
      <c r="BY32">
        <f>((7/20)*100)</f>
        <v>35</v>
      </c>
      <c r="BZ32">
        <f>((10/20)*100)</f>
        <v>50</v>
      </c>
      <c r="CA32">
        <f>((19/20)*100)</f>
        <v>95</v>
      </c>
      <c r="CB32">
        <f>((11/23)*100)</f>
        <v>47.826086956521742</v>
      </c>
      <c r="CC32">
        <f>((9/23)*100)</f>
        <v>39.130434782608695</v>
      </c>
      <c r="CD32">
        <f>((19/23)*100)</f>
        <v>82.608695652173907</v>
      </c>
      <c r="CE32">
        <f>((3/16)*100)</f>
        <v>18.75</v>
      </c>
      <c r="CF32">
        <f>((3/16)*100)</f>
        <v>18.75</v>
      </c>
      <c r="CG32">
        <f>((4/16)*100)</f>
        <v>25</v>
      </c>
      <c r="CH32">
        <f>((6/13)*100)</f>
        <v>46.153846153846153</v>
      </c>
      <c r="CI32">
        <f>((0/13)*100)</f>
        <v>0</v>
      </c>
      <c r="CJ32">
        <f>((0/13)*100)</f>
        <v>0</v>
      </c>
      <c r="CK32">
        <f>((3/15)*100)</f>
        <v>20</v>
      </c>
      <c r="CL32">
        <f>((0/15)*100)</f>
        <v>0</v>
      </c>
      <c r="CM32">
        <f>((13/15)*100)</f>
        <v>86.666666666666671</v>
      </c>
      <c r="CN32">
        <f>((4/14)*100)</f>
        <v>28.571428571428569</v>
      </c>
      <c r="CO32">
        <f>((0/14)*100)</f>
        <v>0</v>
      </c>
      <c r="CP32">
        <f>((13/14)*100)</f>
        <v>92.857142857142861</v>
      </c>
      <c r="CQ32">
        <f>$I32/$BG32</f>
        <v>113.75347355010527</v>
      </c>
      <c r="CR32">
        <f>$J32/$BH32</f>
        <v>121.59000394603157</v>
      </c>
      <c r="CS32">
        <f>$K32/$BI32</f>
        <v>113.78922760386283</v>
      </c>
      <c r="CT32">
        <f>$L32/$BJ32</f>
        <v>118.30916433070885</v>
      </c>
      <c r="CV32">
        <v>0.65789473684210531</v>
      </c>
      <c r="CW32">
        <v>0.39473684210526316</v>
      </c>
      <c r="CX32">
        <v>0.28947368421052633</v>
      </c>
      <c r="CY32">
        <v>0.33333333333333331</v>
      </c>
      <c r="CZ32">
        <v>0.64102564102564108</v>
      </c>
      <c r="DA32">
        <v>0.58974358974358976</v>
      </c>
      <c r="DB32">
        <v>0.65714285714285714</v>
      </c>
      <c r="DC32">
        <v>0.2857142857142857</v>
      </c>
      <c r="DD32">
        <v>0.94285714285714284</v>
      </c>
      <c r="DE32">
        <v>0.72972972972972971</v>
      </c>
      <c r="DF32">
        <v>0.3783783783783784</v>
      </c>
      <c r="DG32">
        <v>0.10810810810810811</v>
      </c>
      <c r="DH32">
        <v>37.487201204573068</v>
      </c>
      <c r="DI32">
        <v>6.1094689673869498</v>
      </c>
    </row>
    <row r="33" spans="1:113" x14ac:dyDescent="0.25">
      <c r="A33">
        <v>246.54065600000001</v>
      </c>
      <c r="B33">
        <v>6.4299330000000001</v>
      </c>
      <c r="C33">
        <v>232.051524</v>
      </c>
      <c r="D33">
        <v>6.4299330000000001</v>
      </c>
      <c r="E33">
        <v>229.721126</v>
      </c>
      <c r="F33">
        <v>3.797247</v>
      </c>
      <c r="G33">
        <v>232.15287699999999</v>
      </c>
      <c r="H33">
        <v>7.3413110000000001</v>
      </c>
      <c r="J33">
        <f>SQRT((ABS($C$34-$C$33)^2+(ABS($D$34-$D$33)^2)))</f>
        <v>19.350296996717386</v>
      </c>
      <c r="K33">
        <f>SQRT((ABS($E$34-$E$33)^2+(ABS($F$34-$F$33)^2)))</f>
        <v>19.957104955784526</v>
      </c>
      <c r="L33">
        <f>SQRT((ABS($G$34-$G$33)^2+(ABS($H$34-$H$33)^2)))</f>
        <v>17.699863417373965</v>
      </c>
      <c r="M33">
        <f>ABS($B$33-$D$33)</f>
        <v>0</v>
      </c>
      <c r="N33">
        <f>ABS($F$33-$H$33)</f>
        <v>3.5440640000000001</v>
      </c>
      <c r="Q33">
        <f>SQRT((ABS($A$33-$E$34)^2+(ABS($B$33-$F$34)^2)))</f>
        <v>3.1101052860017155</v>
      </c>
      <c r="R33">
        <f>SQRT((ABS($C$33-$G$33)^2+(ABS($D$33-$H$33)^2)))</f>
        <v>0.91699634104667938</v>
      </c>
      <c r="W33">
        <v>21</v>
      </c>
      <c r="X33">
        <v>11</v>
      </c>
      <c r="Y33">
        <v>9</v>
      </c>
      <c r="Z33">
        <v>4</v>
      </c>
      <c r="AA33">
        <v>26</v>
      </c>
      <c r="AB33">
        <v>9</v>
      </c>
      <c r="AC33">
        <v>9</v>
      </c>
      <c r="AD33">
        <v>20</v>
      </c>
      <c r="AE33">
        <v>20</v>
      </c>
      <c r="AF33">
        <v>8</v>
      </c>
      <c r="AG33">
        <v>4</v>
      </c>
      <c r="AH33">
        <v>20</v>
      </c>
      <c r="AI33">
        <v>18</v>
      </c>
      <c r="AJ33">
        <v>8</v>
      </c>
      <c r="AK33">
        <v>1</v>
      </c>
      <c r="AL33">
        <v>6</v>
      </c>
      <c r="AM33">
        <v>14</v>
      </c>
      <c r="AN33">
        <v>3</v>
      </c>
      <c r="AO33">
        <v>4</v>
      </c>
      <c r="AP33">
        <v>0</v>
      </c>
      <c r="AQ33">
        <v>16</v>
      </c>
      <c r="AR33">
        <v>1</v>
      </c>
      <c r="AS33">
        <v>4</v>
      </c>
      <c r="AT33">
        <v>12</v>
      </c>
      <c r="AU33">
        <v>17</v>
      </c>
      <c r="AV33">
        <v>6</v>
      </c>
      <c r="AW33">
        <v>0</v>
      </c>
      <c r="AX33">
        <v>12</v>
      </c>
      <c r="AZ33">
        <f>(21/200)</f>
        <v>0.105</v>
      </c>
      <c r="BA33">
        <f>(26/200)</f>
        <v>0.13</v>
      </c>
      <c r="BB33">
        <f>(20/200)</f>
        <v>0.1</v>
      </c>
      <c r="BC33">
        <f>(18/200)</f>
        <v>0.09</v>
      </c>
      <c r="BD33">
        <f>(14/200)</f>
        <v>7.0000000000000007E-2</v>
      </c>
      <c r="BE33">
        <f>(16/200)</f>
        <v>0.08</v>
      </c>
      <c r="BF33">
        <f>(17/200)</f>
        <v>8.5000000000000006E-2</v>
      </c>
      <c r="BH33">
        <f>(0.105+0.07)</f>
        <v>0.17499999999999999</v>
      </c>
      <c r="BI33">
        <f>(0.13+0.08)</f>
        <v>0.21000000000000002</v>
      </c>
      <c r="BJ33">
        <f>(0.1+0.085)</f>
        <v>0.185</v>
      </c>
      <c r="BL33">
        <f>((0.105/0.175)*100)</f>
        <v>60</v>
      </c>
      <c r="BM33">
        <f>((0.13/0.21)*100)</f>
        <v>61.904761904761905</v>
      </c>
      <c r="BN33">
        <f>((0.1/0.185)*100)</f>
        <v>54.054054054054056</v>
      </c>
      <c r="BP33">
        <f>((0.07/0.175)*100)</f>
        <v>40.000000000000007</v>
      </c>
      <c r="BQ33">
        <f>((0.08/0.21)*100)</f>
        <v>38.095238095238102</v>
      </c>
      <c r="BR33">
        <f>((0.085/0.185)*100)</f>
        <v>45.945945945945951</v>
      </c>
      <c r="BV33">
        <f>((11/21)*100)</f>
        <v>52.380952380952387</v>
      </c>
      <c r="BW33">
        <f>((9/21)*100)</f>
        <v>42.857142857142854</v>
      </c>
      <c r="BX33">
        <f>((4/21)*100)</f>
        <v>19.047619047619047</v>
      </c>
      <c r="BY33">
        <f>((9/26)*100)</f>
        <v>34.615384615384613</v>
      </c>
      <c r="BZ33">
        <f>((9/26)*100)</f>
        <v>34.615384615384613</v>
      </c>
      <c r="CA33">
        <f>((20/26)*100)</f>
        <v>76.923076923076934</v>
      </c>
      <c r="CB33">
        <f>((8/20)*100)</f>
        <v>40</v>
      </c>
      <c r="CC33">
        <f>((4/20)*100)</f>
        <v>20</v>
      </c>
      <c r="CD33">
        <f>((20/20)*100)</f>
        <v>100</v>
      </c>
      <c r="CE33">
        <f>((8/18)*100)</f>
        <v>44.444444444444443</v>
      </c>
      <c r="CF33">
        <f>((1/18)*100)</f>
        <v>5.5555555555555554</v>
      </c>
      <c r="CG33">
        <f>((6/18)*100)</f>
        <v>33.333333333333329</v>
      </c>
      <c r="CH33">
        <f>((3/14)*100)</f>
        <v>21.428571428571427</v>
      </c>
      <c r="CI33">
        <f>((4/14)*100)</f>
        <v>28.571428571428569</v>
      </c>
      <c r="CJ33">
        <f>((0/14)*100)</f>
        <v>0</v>
      </c>
      <c r="CK33">
        <f>((1/16)*100)</f>
        <v>6.25</v>
      </c>
      <c r="CL33">
        <f>((4/16)*100)</f>
        <v>25</v>
      </c>
      <c r="CM33">
        <f>((12/16)*100)</f>
        <v>75</v>
      </c>
      <c r="CN33">
        <f>((6/17)*100)</f>
        <v>35.294117647058826</v>
      </c>
      <c r="CO33">
        <f>((0/17)*100)</f>
        <v>0</v>
      </c>
      <c r="CP33">
        <f>((12/17)*100)</f>
        <v>70.588235294117652</v>
      </c>
      <c r="CR33">
        <f>$J33/$BH33</f>
        <v>110.57312569552792</v>
      </c>
      <c r="CS33">
        <f>$K33/$BI33</f>
        <v>95.033833122783449</v>
      </c>
      <c r="CT33">
        <f>$L33/$BJ33</f>
        <v>95.674937391210619</v>
      </c>
      <c r="CY33">
        <v>0.2857142857142857</v>
      </c>
      <c r="CZ33">
        <v>0.7142857142857143</v>
      </c>
      <c r="DA33">
        <v>0.6</v>
      </c>
      <c r="DB33">
        <v>0.6428571428571429</v>
      </c>
      <c r="DC33">
        <v>0.40476190476190477</v>
      </c>
      <c r="DD33">
        <v>0.90476190476190477</v>
      </c>
      <c r="DE33">
        <v>0.70270270270270274</v>
      </c>
      <c r="DF33">
        <v>0.43243243243243246</v>
      </c>
      <c r="DH33">
        <v>7.8996361379129381</v>
      </c>
      <c r="DI33">
        <v>7.7434471485285004</v>
      </c>
    </row>
    <row r="34" spans="1:113" x14ac:dyDescent="0.25">
      <c r="C34">
        <v>251.353477</v>
      </c>
      <c r="D34">
        <v>7.7969020000000002</v>
      </c>
      <c r="E34">
        <v>249.58031599999998</v>
      </c>
      <c r="F34">
        <v>5.7717369999999999</v>
      </c>
      <c r="G34">
        <v>249.783019</v>
      </c>
      <c r="H34">
        <v>8.9107880000000002</v>
      </c>
      <c r="N34">
        <f>ABS($F$34-$H$34)</f>
        <v>3.1390510000000003</v>
      </c>
      <c r="O34">
        <v>2.0534290000000004</v>
      </c>
      <c r="P34">
        <v>3.0565004999999994</v>
      </c>
      <c r="R34">
        <f>SQRT((ABS($C$34-$G$34)^2+(ABS($D$34-$H$34)^2)))</f>
        <v>1.9253779760763876</v>
      </c>
      <c r="AM34">
        <v>20</v>
      </c>
      <c r="AN34">
        <v>8</v>
      </c>
      <c r="AO34">
        <v>3</v>
      </c>
      <c r="AP34">
        <v>4</v>
      </c>
      <c r="BD34">
        <f>(20/200)</f>
        <v>0.1</v>
      </c>
      <c r="CH34">
        <f>((8/20)*100)</f>
        <v>40</v>
      </c>
      <c r="CI34">
        <f>((3/20)*100)</f>
        <v>15</v>
      </c>
      <c r="CJ34">
        <f>((4/20)*100)</f>
        <v>20</v>
      </c>
      <c r="DD34">
        <v>2.3809523809523808E-2</v>
      </c>
      <c r="DH34">
        <v>82.238956647548846</v>
      </c>
      <c r="DI34">
        <v>79.068951992887776</v>
      </c>
    </row>
    <row r="35" spans="1:113" x14ac:dyDescent="0.25">
      <c r="A35" t="s">
        <v>22</v>
      </c>
      <c r="B35" t="s">
        <v>22</v>
      </c>
      <c r="C35" t="s">
        <v>22</v>
      </c>
      <c r="D35" t="s">
        <v>22</v>
      </c>
      <c r="E35" t="s">
        <v>22</v>
      </c>
      <c r="F35" t="s">
        <v>22</v>
      </c>
      <c r="G35" t="s">
        <v>22</v>
      </c>
      <c r="H35" t="s">
        <v>22</v>
      </c>
      <c r="DH35">
        <v>8.0766521207603805</v>
      </c>
    </row>
    <row r="36" spans="1:113" x14ac:dyDescent="0.25">
      <c r="A36">
        <v>203.069885</v>
      </c>
      <c r="B36">
        <v>8.0912830000000007</v>
      </c>
      <c r="C36">
        <v>213.053527</v>
      </c>
      <c r="D36">
        <v>7.4931419999999997</v>
      </c>
      <c r="E36">
        <v>218.62628799999999</v>
      </c>
      <c r="F36">
        <v>9.4170540000000003</v>
      </c>
      <c r="G36">
        <v>214.06674899999999</v>
      </c>
      <c r="H36">
        <v>6.2274260000000004</v>
      </c>
      <c r="I36">
        <f>SQRT((ABS($A$37-$A$36)^2+(ABS($B$37-$B$36)^2)))</f>
        <v>25.634314617783819</v>
      </c>
      <c r="J36">
        <f>SQRT((ABS($C$37-$C$36)^2+(ABS($D$37-$D$36)^2)))</f>
        <v>17.312092055733313</v>
      </c>
      <c r="K36">
        <f>SQRT((ABS($E$37-$E$36)^2+(ABS($F$37-$F$36)^2)))</f>
        <v>17.351491298708737</v>
      </c>
      <c r="L36">
        <f>SQRT((ABS($G$37-$G$36)^2+(ABS($H$37-$H$36)^2)))</f>
        <v>15.986267473064778</v>
      </c>
      <c r="M36">
        <f>ABS($B$36-$D$36)</f>
        <v>0.59814100000000092</v>
      </c>
      <c r="N36">
        <f>ABS($F$36-$H$36)</f>
        <v>3.1896279999999999</v>
      </c>
      <c r="Q36">
        <f>SQRT((ABS($A$36-$E$37)^2+(ABS($B$36-$F$37)^2)))</f>
        <v>1.9306903683058665</v>
      </c>
      <c r="R36">
        <f>SQRT((ABS($C$36-$G$36)^2+(ABS($D$36-$H$36)^2)))</f>
        <v>1.6213129907392858</v>
      </c>
      <c r="S36">
        <v>29</v>
      </c>
      <c r="T36">
        <v>17</v>
      </c>
      <c r="U36">
        <v>16</v>
      </c>
      <c r="V36">
        <v>16</v>
      </c>
      <c r="W36">
        <v>25</v>
      </c>
      <c r="X36">
        <v>7</v>
      </c>
      <c r="Y36">
        <v>18</v>
      </c>
      <c r="Z36">
        <v>7</v>
      </c>
      <c r="AA36">
        <v>23</v>
      </c>
      <c r="AB36">
        <v>7</v>
      </c>
      <c r="AC36">
        <v>18</v>
      </c>
      <c r="AD36">
        <v>12</v>
      </c>
      <c r="AE36">
        <v>17</v>
      </c>
      <c r="AF36">
        <v>12</v>
      </c>
      <c r="AG36">
        <v>7</v>
      </c>
      <c r="AH36">
        <v>12</v>
      </c>
      <c r="AI36">
        <v>18</v>
      </c>
      <c r="AJ36">
        <v>0</v>
      </c>
      <c r="AK36">
        <v>2</v>
      </c>
      <c r="AL36">
        <v>13</v>
      </c>
      <c r="AM36">
        <v>31</v>
      </c>
      <c r="AN36">
        <v>0</v>
      </c>
      <c r="AO36">
        <v>18</v>
      </c>
      <c r="AP36">
        <v>3</v>
      </c>
      <c r="AQ36">
        <v>25</v>
      </c>
      <c r="AR36">
        <v>2</v>
      </c>
      <c r="AS36">
        <v>18</v>
      </c>
      <c r="AT36">
        <v>10</v>
      </c>
      <c r="AU36">
        <v>21</v>
      </c>
      <c r="AV36">
        <v>13</v>
      </c>
      <c r="AW36">
        <v>3</v>
      </c>
      <c r="AX36">
        <v>10</v>
      </c>
      <c r="AY36">
        <f>(29/200)</f>
        <v>0.14499999999999999</v>
      </c>
      <c r="AZ36">
        <f>(25/200)</f>
        <v>0.125</v>
      </c>
      <c r="BA36">
        <f>(23/200)</f>
        <v>0.115</v>
      </c>
      <c r="BB36">
        <f>(17/200)</f>
        <v>8.5000000000000006E-2</v>
      </c>
      <c r="BC36">
        <f>(18/200)</f>
        <v>0.09</v>
      </c>
      <c r="BD36">
        <f>(31/200)</f>
        <v>0.155</v>
      </c>
      <c r="BE36">
        <f>(25/200)</f>
        <v>0.125</v>
      </c>
      <c r="BF36">
        <f>(21/200)</f>
        <v>0.105</v>
      </c>
      <c r="BG36">
        <f>(0.145+0.09)</f>
        <v>0.23499999999999999</v>
      </c>
      <c r="BH36">
        <f>(0.125+0.155)</f>
        <v>0.28000000000000003</v>
      </c>
      <c r="BI36">
        <f>(0.115+0.125)</f>
        <v>0.24</v>
      </c>
      <c r="BJ36">
        <f>(0.085+0.105)</f>
        <v>0.19</v>
      </c>
      <c r="BK36">
        <f>((0.145/0.235)*100)</f>
        <v>61.702127659574465</v>
      </c>
      <c r="BL36">
        <f>((0.125/0.28)*100)</f>
        <v>44.642857142857139</v>
      </c>
      <c r="BM36">
        <f>((0.115/0.24)*100)</f>
        <v>47.916666666666671</v>
      </c>
      <c r="BN36">
        <f>((0.085/0.19)*100)</f>
        <v>44.736842105263158</v>
      </c>
      <c r="BO36">
        <f>((0.09/0.235)*100)</f>
        <v>38.297872340425535</v>
      </c>
      <c r="BP36">
        <f>((0.155/0.28)*100)</f>
        <v>55.357142857142847</v>
      </c>
      <c r="BQ36">
        <f>((0.125/0.24)*100)</f>
        <v>52.083333333333336</v>
      </c>
      <c r="BR36">
        <f>((0.105/0.19)*100)</f>
        <v>55.263157894736835</v>
      </c>
      <c r="BS36">
        <f>((17/29)*100)</f>
        <v>58.620689655172406</v>
      </c>
      <c r="BT36">
        <f>((16/29)*100)</f>
        <v>55.172413793103445</v>
      </c>
      <c r="BU36">
        <f>((16/29)*100)</f>
        <v>55.172413793103445</v>
      </c>
      <c r="BV36">
        <f>((7/25)*100)</f>
        <v>28.000000000000004</v>
      </c>
      <c r="BW36">
        <f>((18/25)*100)</f>
        <v>72</v>
      </c>
      <c r="BX36">
        <f>((7/25)*100)</f>
        <v>28.000000000000004</v>
      </c>
      <c r="BY36">
        <f>((7/23)*100)</f>
        <v>30.434782608695656</v>
      </c>
      <c r="BZ36">
        <f>((18/23)*100)</f>
        <v>78.260869565217391</v>
      </c>
      <c r="CA36">
        <f>((12/23)*100)</f>
        <v>52.173913043478258</v>
      </c>
      <c r="CB36">
        <f>((12/17)*100)</f>
        <v>70.588235294117652</v>
      </c>
      <c r="CC36">
        <f>((7/17)*100)</f>
        <v>41.17647058823529</v>
      </c>
      <c r="CD36">
        <f>((12/17)*100)</f>
        <v>70.588235294117652</v>
      </c>
      <c r="CE36">
        <f>((0/18)*100)</f>
        <v>0</v>
      </c>
      <c r="CF36">
        <f>((2/18)*100)</f>
        <v>11.111111111111111</v>
      </c>
      <c r="CG36">
        <f>((13/18)*100)</f>
        <v>72.222222222222214</v>
      </c>
      <c r="CH36">
        <f>((0/31)*100)</f>
        <v>0</v>
      </c>
      <c r="CI36">
        <f>((18/31)*100)</f>
        <v>58.064516129032263</v>
      </c>
      <c r="CJ36">
        <f>((3/31)*100)</f>
        <v>9.67741935483871</v>
      </c>
      <c r="CK36">
        <f>((2/25)*100)</f>
        <v>8</v>
      </c>
      <c r="CL36">
        <f>((18/25)*100)</f>
        <v>72</v>
      </c>
      <c r="CM36">
        <f>((10/25)*100)</f>
        <v>40</v>
      </c>
      <c r="CN36">
        <f>((13/21)*100)</f>
        <v>61.904761904761905</v>
      </c>
      <c r="CO36">
        <f>((3/21)*100)</f>
        <v>14.285714285714285</v>
      </c>
      <c r="CP36">
        <f>((10/21)*100)</f>
        <v>47.619047619047613</v>
      </c>
      <c r="CQ36">
        <f>$I36/$BG36</f>
        <v>109.08218986290987</v>
      </c>
      <c r="CR36">
        <f>$J36/$BH36</f>
        <v>61.828900199047538</v>
      </c>
      <c r="CS36">
        <f>$K36/$BI36</f>
        <v>72.297880411286414</v>
      </c>
      <c r="CT36">
        <f>$L36/$BJ36</f>
        <v>84.138249858235667</v>
      </c>
      <c r="CV36">
        <v>0.57446808510638303</v>
      </c>
      <c r="CW36">
        <v>0.46808510638297873</v>
      </c>
      <c r="CX36">
        <v>0.36170212765957449</v>
      </c>
      <c r="CY36">
        <v>0.35714285714285715</v>
      </c>
      <c r="CZ36">
        <v>0.7678571428571429</v>
      </c>
      <c r="DA36">
        <v>0.5</v>
      </c>
      <c r="DB36">
        <v>0.52083333333333337</v>
      </c>
      <c r="DC36">
        <v>0.10416666666666667</v>
      </c>
      <c r="DD36">
        <v>0.6875</v>
      </c>
      <c r="DE36">
        <v>0.78947368421052633</v>
      </c>
      <c r="DF36">
        <v>0.26315789473684209</v>
      </c>
      <c r="DG36">
        <v>0.13157894736842105</v>
      </c>
      <c r="DH36">
        <v>6.5227404578334891</v>
      </c>
    </row>
    <row r="37" spans="1:113" x14ac:dyDescent="0.25">
      <c r="A37">
        <v>177.50161199999999</v>
      </c>
      <c r="B37">
        <v>6.2523970000000002</v>
      </c>
      <c r="C37">
        <v>195.77213699999999</v>
      </c>
      <c r="D37">
        <v>6.4625640000000004</v>
      </c>
      <c r="E37">
        <v>201.28483499999999</v>
      </c>
      <c r="F37">
        <v>8.8269199999999994</v>
      </c>
      <c r="G37">
        <v>198.08224899999999</v>
      </c>
      <c r="H37">
        <v>5.9897130000000001</v>
      </c>
      <c r="I37">
        <f>SQRT((ABS($A$38-$A$37)^2+(ABS($B$38-$B$37)^2)))</f>
        <v>21.893140999999986</v>
      </c>
      <c r="J37">
        <f>SQRT((ABS($C$38-$C$37)^2+(ABS($D$38-$D$37)^2)))</f>
        <v>20.56064345996457</v>
      </c>
      <c r="K37">
        <f>SQRT((ABS($E$38-$E$37)^2+(ABS($F$38-$F$37)^2)))</f>
        <v>28.263990064045871</v>
      </c>
      <c r="L37">
        <f>SQRT((ABS($G$38-$G$37)^2+(ABS($H$38-$H$37)^2)))</f>
        <v>23.53218620119031</v>
      </c>
      <c r="M37">
        <f>ABS($B$37-$D$37)</f>
        <v>0.21016700000000021</v>
      </c>
      <c r="N37">
        <f>ABS($F$37-$H$37)</f>
        <v>2.8372069999999994</v>
      </c>
      <c r="Q37">
        <f>SQRT((ABS($A$37-$E$38)^2+(ABS($B$37-$F$38)^2)))</f>
        <v>4.4478552006235574</v>
      </c>
      <c r="R37">
        <f>SQRT((ABS($C$37-$G$37)^2+(ABS($D$37-$H$37)^2)))</f>
        <v>2.3580088042127869</v>
      </c>
      <c r="S37">
        <v>19</v>
      </c>
      <c r="T37">
        <v>15</v>
      </c>
      <c r="U37">
        <v>7</v>
      </c>
      <c r="V37">
        <v>4</v>
      </c>
      <c r="W37">
        <v>19</v>
      </c>
      <c r="X37">
        <v>15</v>
      </c>
      <c r="Y37">
        <v>13</v>
      </c>
      <c r="Z37">
        <v>8</v>
      </c>
      <c r="AA37">
        <v>29</v>
      </c>
      <c r="AB37">
        <v>16</v>
      </c>
      <c r="AC37">
        <v>16</v>
      </c>
      <c r="AD37">
        <v>21</v>
      </c>
      <c r="AE37">
        <v>21</v>
      </c>
      <c r="AF37">
        <v>8</v>
      </c>
      <c r="AG37">
        <v>8</v>
      </c>
      <c r="AH37">
        <v>21</v>
      </c>
      <c r="AI37">
        <v>13</v>
      </c>
      <c r="AJ37">
        <v>9</v>
      </c>
      <c r="AK37">
        <v>0</v>
      </c>
      <c r="AL37">
        <v>0</v>
      </c>
      <c r="AM37">
        <v>12</v>
      </c>
      <c r="AN37">
        <v>0</v>
      </c>
      <c r="AO37">
        <v>7</v>
      </c>
      <c r="AP37">
        <v>2</v>
      </c>
      <c r="AQ37">
        <v>13</v>
      </c>
      <c r="AR37">
        <v>0</v>
      </c>
      <c r="AS37">
        <v>7</v>
      </c>
      <c r="AT37">
        <v>8</v>
      </c>
      <c r="AU37">
        <v>13</v>
      </c>
      <c r="AV37">
        <v>0</v>
      </c>
      <c r="AW37">
        <v>2</v>
      </c>
      <c r="AX37">
        <v>8</v>
      </c>
      <c r="AY37">
        <f>(19/200)</f>
        <v>9.5000000000000001E-2</v>
      </c>
      <c r="AZ37">
        <f>(19/200)</f>
        <v>9.5000000000000001E-2</v>
      </c>
      <c r="BA37">
        <f>(29/200)</f>
        <v>0.14499999999999999</v>
      </c>
      <c r="BB37">
        <f>(21/200)</f>
        <v>0.105</v>
      </c>
      <c r="BC37">
        <f>(13/200)</f>
        <v>6.5000000000000002E-2</v>
      </c>
      <c r="BD37">
        <f>(12/200)</f>
        <v>0.06</v>
      </c>
      <c r="BE37">
        <f>(13/200)</f>
        <v>6.5000000000000002E-2</v>
      </c>
      <c r="BF37">
        <f>(13/200)</f>
        <v>6.5000000000000002E-2</v>
      </c>
      <c r="BG37">
        <f>(0.095+0.065)</f>
        <v>0.16</v>
      </c>
      <c r="BH37">
        <f>(0.095+0.06)</f>
        <v>0.155</v>
      </c>
      <c r="BI37">
        <f>(0.145+0.065)</f>
        <v>0.21</v>
      </c>
      <c r="BJ37">
        <f>(0.105+0.065)</f>
        <v>0.16999999999999998</v>
      </c>
      <c r="BK37">
        <f>((0.095/0.16)*100)</f>
        <v>59.375</v>
      </c>
      <c r="BL37">
        <f>((0.095/0.155)*100)</f>
        <v>61.29032258064516</v>
      </c>
      <c r="BM37">
        <f>((0.145/0.21)*100)</f>
        <v>69.047619047619051</v>
      </c>
      <c r="BN37">
        <f>((0.105/0.17)*100)</f>
        <v>61.764705882352935</v>
      </c>
      <c r="BO37">
        <f>((0.065/0.16)*100)</f>
        <v>40.625</v>
      </c>
      <c r="BP37">
        <f>((0.06/0.155)*100)</f>
        <v>38.70967741935484</v>
      </c>
      <c r="BQ37">
        <f>((0.065/0.21)*100)</f>
        <v>30.952380952380953</v>
      </c>
      <c r="BR37">
        <f>((0.065/0.17)*100)</f>
        <v>38.235294117647058</v>
      </c>
      <c r="BS37">
        <f>((15/19)*100)</f>
        <v>78.94736842105263</v>
      </c>
      <c r="BT37">
        <f>((7/19)*100)</f>
        <v>36.84210526315789</v>
      </c>
      <c r="BU37">
        <f>((4/19)*100)</f>
        <v>21.052631578947366</v>
      </c>
      <c r="BV37">
        <f>((15/19)*100)</f>
        <v>78.94736842105263</v>
      </c>
      <c r="BW37">
        <f>((13/19)*100)</f>
        <v>68.421052631578945</v>
      </c>
      <c r="BX37">
        <f>((8/19)*100)</f>
        <v>42.105263157894733</v>
      </c>
      <c r="BY37">
        <f>((16/29)*100)</f>
        <v>55.172413793103445</v>
      </c>
      <c r="BZ37">
        <f>((16/29)*100)</f>
        <v>55.172413793103445</v>
      </c>
      <c r="CA37">
        <f>((21/29)*100)</f>
        <v>72.41379310344827</v>
      </c>
      <c r="CB37">
        <f>((8/21)*100)</f>
        <v>38.095238095238095</v>
      </c>
      <c r="CC37">
        <f>((8/21)*100)</f>
        <v>38.095238095238095</v>
      </c>
      <c r="CD37">
        <f>((21/21)*100)</f>
        <v>100</v>
      </c>
      <c r="CE37">
        <f>((9/13)*100)</f>
        <v>69.230769230769226</v>
      </c>
      <c r="CF37">
        <f>((0/13)*100)</f>
        <v>0</v>
      </c>
      <c r="CG37">
        <f>((0/13)*100)</f>
        <v>0</v>
      </c>
      <c r="CH37">
        <f>((0/12)*100)</f>
        <v>0</v>
      </c>
      <c r="CI37">
        <f>((7/12)*100)</f>
        <v>58.333333333333336</v>
      </c>
      <c r="CJ37">
        <f>((2/12)*100)</f>
        <v>16.666666666666664</v>
      </c>
      <c r="CK37">
        <f>((0/13)*100)</f>
        <v>0</v>
      </c>
      <c r="CL37">
        <f>((7/13)*100)</f>
        <v>53.846153846153847</v>
      </c>
      <c r="CM37">
        <f>((8/13)*100)</f>
        <v>61.53846153846154</v>
      </c>
      <c r="CN37">
        <f>((0/13)*100)</f>
        <v>0</v>
      </c>
      <c r="CO37">
        <f>((2/13)*100)</f>
        <v>15.384615384615385</v>
      </c>
      <c r="CP37">
        <f>((8/13)*100)</f>
        <v>61.53846153846154</v>
      </c>
      <c r="CQ37">
        <f>$I37/$BG37</f>
        <v>136.83213124999992</v>
      </c>
      <c r="CR37">
        <f>$J37/$BH37</f>
        <v>132.64931264493271</v>
      </c>
      <c r="CS37">
        <f>$K37/$BI37</f>
        <v>134.59042887640891</v>
      </c>
      <c r="CT37">
        <f>$L37/$BJ37</f>
        <v>138.4246247128842</v>
      </c>
      <c r="CV37">
        <v>0.875</v>
      </c>
      <c r="CW37">
        <v>0.375</v>
      </c>
      <c r="CX37">
        <v>0.46875</v>
      </c>
      <c r="CY37">
        <v>0.12903225806451613</v>
      </c>
      <c r="CZ37">
        <v>0.83870967741935487</v>
      </c>
      <c r="DA37">
        <v>0.67741935483870963</v>
      </c>
      <c r="DB37">
        <v>0.47619047619047616</v>
      </c>
      <c r="DC37">
        <v>0.38095238095238093</v>
      </c>
      <c r="DD37">
        <v>0.88095238095238093</v>
      </c>
      <c r="DE37">
        <v>0.5</v>
      </c>
      <c r="DF37">
        <v>0.38235294117647056</v>
      </c>
      <c r="DG37">
        <v>0.91891891891891897</v>
      </c>
      <c r="DI37">
        <v>32.024810825800479</v>
      </c>
    </row>
    <row r="38" spans="1:113" x14ac:dyDescent="0.25">
      <c r="A38">
        <v>155.60847100000001</v>
      </c>
      <c r="B38">
        <v>6.2523970000000002</v>
      </c>
      <c r="C38">
        <v>175.24401499999999</v>
      </c>
      <c r="D38">
        <v>5.3065939999999996</v>
      </c>
      <c r="E38">
        <v>173.09145699999999</v>
      </c>
      <c r="F38">
        <v>6.8302800000000001</v>
      </c>
      <c r="G38">
        <v>174.614025</v>
      </c>
      <c r="H38">
        <v>4.2558590000000001</v>
      </c>
      <c r="I38">
        <f>SQRT((ABS($A$39-$A$38)^2+(ABS($B$39-$B$38)^2)))</f>
        <v>31.706331148535774</v>
      </c>
      <c r="J38">
        <f>SQRT((ABS($C$39-$C$38)^2+(ABS($D$39-$D$38)^2)))</f>
        <v>25.466703092672049</v>
      </c>
      <c r="K38">
        <f>SQRT((ABS($E$39-$E$38)^2+(ABS($F$39-$F$38)^2)))</f>
        <v>23.989111981235258</v>
      </c>
      <c r="L38">
        <f>SQRT((ABS($G$39-$G$38)^2+(ABS($H$39-$H$38)^2)))</f>
        <v>25.527921529153627</v>
      </c>
      <c r="M38">
        <f>ABS($B$38-$D$38)</f>
        <v>0.94580300000000062</v>
      </c>
      <c r="N38">
        <f>ABS($F$38-$H$38)</f>
        <v>2.5744210000000001</v>
      </c>
      <c r="Q38">
        <f>SQRT((ABS($A$38-$E$39)^2+(ABS($B$38-$F$39)^2)))</f>
        <v>6.7910478403736958</v>
      </c>
      <c r="R38">
        <f>SQRT((ABS($C$38-$G$38)^2+(ABS($D$38-$H$38)^2)))</f>
        <v>1.2251250712988406</v>
      </c>
      <c r="S38">
        <v>20</v>
      </c>
      <c r="T38">
        <v>12</v>
      </c>
      <c r="U38">
        <v>8</v>
      </c>
      <c r="V38">
        <v>8</v>
      </c>
      <c r="W38">
        <v>25</v>
      </c>
      <c r="X38">
        <v>15</v>
      </c>
      <c r="Y38">
        <v>12</v>
      </c>
      <c r="Z38">
        <v>10</v>
      </c>
      <c r="AA38">
        <v>21</v>
      </c>
      <c r="AB38">
        <v>8</v>
      </c>
      <c r="AC38">
        <v>9</v>
      </c>
      <c r="AD38">
        <v>21</v>
      </c>
      <c r="AE38">
        <v>22</v>
      </c>
      <c r="AF38">
        <v>8</v>
      </c>
      <c r="AG38">
        <v>10</v>
      </c>
      <c r="AH38">
        <v>21</v>
      </c>
      <c r="AI38">
        <v>14</v>
      </c>
      <c r="AJ38">
        <v>4</v>
      </c>
      <c r="AK38">
        <v>1</v>
      </c>
      <c r="AL38">
        <v>0</v>
      </c>
      <c r="AM38">
        <v>13</v>
      </c>
      <c r="AN38">
        <v>9</v>
      </c>
      <c r="AO38">
        <v>0</v>
      </c>
      <c r="AP38">
        <v>0</v>
      </c>
      <c r="AQ38">
        <v>13</v>
      </c>
      <c r="AR38">
        <v>1</v>
      </c>
      <c r="AS38">
        <v>0</v>
      </c>
      <c r="AT38">
        <v>12</v>
      </c>
      <c r="AU38">
        <v>15</v>
      </c>
      <c r="AV38">
        <v>0</v>
      </c>
      <c r="AW38">
        <v>0</v>
      </c>
      <c r="AX38">
        <v>12</v>
      </c>
      <c r="AY38">
        <f>(20/200)</f>
        <v>0.1</v>
      </c>
      <c r="AZ38">
        <f>(25/200)</f>
        <v>0.125</v>
      </c>
      <c r="BA38">
        <f>(21/200)</f>
        <v>0.105</v>
      </c>
      <c r="BB38">
        <f>(22/200)</f>
        <v>0.11</v>
      </c>
      <c r="BC38">
        <f>(14/200)</f>
        <v>7.0000000000000007E-2</v>
      </c>
      <c r="BD38">
        <f>(13/200)</f>
        <v>6.5000000000000002E-2</v>
      </c>
      <c r="BE38">
        <f>(13/200)</f>
        <v>6.5000000000000002E-2</v>
      </c>
      <c r="BF38">
        <f>(15/200)</f>
        <v>7.4999999999999997E-2</v>
      </c>
      <c r="BG38">
        <f>(0.1+0.07)</f>
        <v>0.17</v>
      </c>
      <c r="BH38">
        <f>(0.125+0.065)</f>
        <v>0.19</v>
      </c>
      <c r="BI38">
        <f>(0.105+0.065)</f>
        <v>0.16999999999999998</v>
      </c>
      <c r="BJ38">
        <f>(0.11+0.075)</f>
        <v>0.185</v>
      </c>
      <c r="BK38">
        <f>((0.1/0.17)*100)</f>
        <v>58.82352941176471</v>
      </c>
      <c r="BL38">
        <f>((0.125/0.19)*100)</f>
        <v>65.789473684210535</v>
      </c>
      <c r="BM38">
        <f>((0.105/0.17)*100)</f>
        <v>61.764705882352935</v>
      </c>
      <c r="BN38">
        <f>((0.11/0.185)*100)</f>
        <v>59.45945945945946</v>
      </c>
      <c r="BO38">
        <f>((0.07/0.17)*100)</f>
        <v>41.176470588235297</v>
      </c>
      <c r="BP38">
        <f>((0.065/0.19)*100)</f>
        <v>34.210526315789473</v>
      </c>
      <c r="BQ38">
        <f>((0.065/0.17)*100)</f>
        <v>38.235294117647058</v>
      </c>
      <c r="BR38">
        <f>((0.075/0.185)*100)</f>
        <v>40.54054054054054</v>
      </c>
      <c r="BS38">
        <f>((12/20)*100)</f>
        <v>60</v>
      </c>
      <c r="BT38">
        <f>((8/20)*100)</f>
        <v>40</v>
      </c>
      <c r="BU38">
        <f>((8/20)*100)</f>
        <v>40</v>
      </c>
      <c r="BV38">
        <f>((15/25)*100)</f>
        <v>60</v>
      </c>
      <c r="BW38">
        <f>((12/25)*100)</f>
        <v>48</v>
      </c>
      <c r="BX38">
        <f>((10/25)*100)</f>
        <v>40</v>
      </c>
      <c r="BY38">
        <f>((8/21)*100)</f>
        <v>38.095238095238095</v>
      </c>
      <c r="BZ38">
        <f>((9/21)*100)</f>
        <v>42.857142857142854</v>
      </c>
      <c r="CA38">
        <f>((21/21)*100)</f>
        <v>100</v>
      </c>
      <c r="CB38">
        <f>((8/22)*100)</f>
        <v>36.363636363636367</v>
      </c>
      <c r="CC38">
        <f>((10/22)*100)</f>
        <v>45.454545454545453</v>
      </c>
      <c r="CD38">
        <f>((21/22)*100)</f>
        <v>95.454545454545453</v>
      </c>
      <c r="CE38">
        <f>((4/14)*100)</f>
        <v>28.571428571428569</v>
      </c>
      <c r="CF38">
        <f>((1/14)*100)</f>
        <v>7.1428571428571423</v>
      </c>
      <c r="CG38">
        <f>((0/14)*100)</f>
        <v>0</v>
      </c>
      <c r="CH38">
        <f>((9/13)*100)</f>
        <v>69.230769230769226</v>
      </c>
      <c r="CI38">
        <f>((0/13)*100)</f>
        <v>0</v>
      </c>
      <c r="CJ38">
        <f>((0/13)*100)</f>
        <v>0</v>
      </c>
      <c r="CK38">
        <f>((1/13)*100)</f>
        <v>7.6923076923076925</v>
      </c>
      <c r="CL38">
        <f>((0/13)*100)</f>
        <v>0</v>
      </c>
      <c r="CM38">
        <f>((12/13)*100)</f>
        <v>92.307692307692307</v>
      </c>
      <c r="CN38">
        <f>((0/15)*100)</f>
        <v>0</v>
      </c>
      <c r="CO38">
        <f>((0/15)*100)</f>
        <v>0</v>
      </c>
      <c r="CP38">
        <f>((12/15)*100)</f>
        <v>80</v>
      </c>
      <c r="CQ38">
        <f>$I38/$BG38</f>
        <v>186.50783028550455</v>
      </c>
      <c r="CR38">
        <f>$J38/$BH38</f>
        <v>134.03527943511605</v>
      </c>
      <c r="CS38">
        <f>$K38/$BI38</f>
        <v>141.11242341903093</v>
      </c>
      <c r="CT38">
        <f>$L38/$BJ38</f>
        <v>137.98876502245204</v>
      </c>
      <c r="CV38">
        <v>0.70588235294117652</v>
      </c>
      <c r="CW38">
        <v>0.35294117647058826</v>
      </c>
      <c r="CX38">
        <v>0.35294117647058826</v>
      </c>
      <c r="CY38">
        <v>0.26315789473684209</v>
      </c>
      <c r="CZ38">
        <v>0.57894736842105265</v>
      </c>
      <c r="DA38">
        <v>0.65789473684210531</v>
      </c>
      <c r="DB38">
        <v>0.6470588235294118</v>
      </c>
      <c r="DC38">
        <v>0.35294117647058826</v>
      </c>
      <c r="DD38">
        <v>7.1428571428571425E-2</v>
      </c>
      <c r="DE38">
        <v>0.59459459459459463</v>
      </c>
      <c r="DF38">
        <v>0.32432432432432434</v>
      </c>
      <c r="DG38">
        <v>1</v>
      </c>
      <c r="DI38">
        <v>66.63349147185869</v>
      </c>
    </row>
    <row r="39" spans="1:113" x14ac:dyDescent="0.25">
      <c r="A39">
        <v>123.90276799999999</v>
      </c>
      <c r="B39">
        <v>6.4519770000000003</v>
      </c>
      <c r="C39">
        <v>149.78078099999999</v>
      </c>
      <c r="D39">
        <v>5.726928</v>
      </c>
      <c r="E39">
        <v>149.15078299999999</v>
      </c>
      <c r="F39">
        <v>8.3539670000000008</v>
      </c>
      <c r="G39">
        <v>149.09827000000001</v>
      </c>
      <c r="H39">
        <v>5.0439100000000003</v>
      </c>
      <c r="I39">
        <f>SQRT((ABS($A$40-$A$39)^2+(ABS($B$40-$B$39)^2)))</f>
        <v>27.572488580821926</v>
      </c>
      <c r="J39">
        <f>SQRT((ABS($C$40-$C$39)^2+(ABS($D$40-$D$39)^2)))</f>
        <v>32.437827645778754</v>
      </c>
      <c r="K39">
        <f>SQRT((ABS($E$40-$E$39)^2+(ABS($F$40-$F$39)^2)))</f>
        <v>32.523755164948533</v>
      </c>
      <c r="L39">
        <f>SQRT((ABS($G$40-$G$39)^2+(ABS($H$40-$H$39)^2)))</f>
        <v>33.075937246904715</v>
      </c>
      <c r="M39">
        <f>ABS($B$39-$D$39)</f>
        <v>0.72504900000000028</v>
      </c>
      <c r="N39">
        <f>ABS($F$39-$H$39)</f>
        <v>3.3100570000000005</v>
      </c>
      <c r="Q39">
        <f>SQRT((ABS($A$39-$E$40)^2+(ABS($B$39-$F$40)^2)))</f>
        <v>7.6170565712118732</v>
      </c>
      <c r="R39">
        <f>SQRT((ABS($C$39-$G$39)^2+(ABS($D$39-$H$39)^2)))</f>
        <v>0.96557488236022782</v>
      </c>
      <c r="S39">
        <v>15</v>
      </c>
      <c r="T39">
        <v>8</v>
      </c>
      <c r="U39">
        <v>7</v>
      </c>
      <c r="V39">
        <v>7</v>
      </c>
      <c r="W39">
        <v>22</v>
      </c>
      <c r="X39">
        <v>12</v>
      </c>
      <c r="Y39">
        <v>9</v>
      </c>
      <c r="Z39">
        <v>9</v>
      </c>
      <c r="AA39">
        <v>18</v>
      </c>
      <c r="AB39">
        <v>6</v>
      </c>
      <c r="AC39">
        <v>9</v>
      </c>
      <c r="AD39">
        <v>18</v>
      </c>
      <c r="AE39">
        <v>19</v>
      </c>
      <c r="AF39">
        <v>7</v>
      </c>
      <c r="AG39">
        <v>9</v>
      </c>
      <c r="AH39">
        <v>18</v>
      </c>
      <c r="AI39">
        <v>13</v>
      </c>
      <c r="AJ39">
        <v>3</v>
      </c>
      <c r="AK39">
        <v>1</v>
      </c>
      <c r="AL39">
        <v>1</v>
      </c>
      <c r="AM39">
        <v>12</v>
      </c>
      <c r="AN39">
        <v>4</v>
      </c>
      <c r="AO39">
        <v>0</v>
      </c>
      <c r="AP39">
        <v>0</v>
      </c>
      <c r="AQ39">
        <v>13</v>
      </c>
      <c r="AR39">
        <v>1</v>
      </c>
      <c r="AS39">
        <v>0</v>
      </c>
      <c r="AT39">
        <v>13</v>
      </c>
      <c r="AU39">
        <v>13</v>
      </c>
      <c r="AV39">
        <v>1</v>
      </c>
      <c r="AW39">
        <v>0</v>
      </c>
      <c r="AX39">
        <v>13</v>
      </c>
      <c r="AY39">
        <f>(15/200)</f>
        <v>7.4999999999999997E-2</v>
      </c>
      <c r="AZ39">
        <f>(22/200)</f>
        <v>0.11</v>
      </c>
      <c r="BA39">
        <f>(18/200)</f>
        <v>0.09</v>
      </c>
      <c r="BB39">
        <f>(19/200)</f>
        <v>9.5000000000000001E-2</v>
      </c>
      <c r="BC39">
        <f>(13/200)</f>
        <v>6.5000000000000002E-2</v>
      </c>
      <c r="BD39">
        <f>(12/200)</f>
        <v>0.06</v>
      </c>
      <c r="BE39">
        <f>(13/200)</f>
        <v>6.5000000000000002E-2</v>
      </c>
      <c r="BF39">
        <f>(13/200)</f>
        <v>6.5000000000000002E-2</v>
      </c>
      <c r="BG39">
        <f>(0.075+0.065)</f>
        <v>0.14000000000000001</v>
      </c>
      <c r="BH39">
        <f>(0.11+0.06)</f>
        <v>0.16999999999999998</v>
      </c>
      <c r="BI39">
        <f>(0.09+0.065)</f>
        <v>0.155</v>
      </c>
      <c r="BJ39">
        <f>(0.095+0.065)</f>
        <v>0.16</v>
      </c>
      <c r="BK39">
        <f>((0.075/0.14)*100)</f>
        <v>53.571428571428569</v>
      </c>
      <c r="BL39">
        <f>((0.11/0.17)*100)</f>
        <v>64.705882352941174</v>
      </c>
      <c r="BM39">
        <f>((0.09/0.155)*100)</f>
        <v>58.064516129032249</v>
      </c>
      <c r="BN39">
        <f>((0.095/0.16)*100)</f>
        <v>59.375</v>
      </c>
      <c r="BO39">
        <f>((0.065/0.14)*100)</f>
        <v>46.428571428571423</v>
      </c>
      <c r="BP39">
        <f>((0.06/0.17)*100)</f>
        <v>35.294117647058819</v>
      </c>
      <c r="BQ39">
        <f>((0.065/0.155)*100)</f>
        <v>41.935483870967744</v>
      </c>
      <c r="BR39">
        <f>((0.065/0.16)*100)</f>
        <v>40.625</v>
      </c>
      <c r="BS39">
        <f>((8/15)*100)</f>
        <v>53.333333333333336</v>
      </c>
      <c r="BT39">
        <f>((7/15)*100)</f>
        <v>46.666666666666664</v>
      </c>
      <c r="BU39">
        <f>((7/15)*100)</f>
        <v>46.666666666666664</v>
      </c>
      <c r="BV39">
        <f>((12/22)*100)</f>
        <v>54.54545454545454</v>
      </c>
      <c r="BW39">
        <f>((9/22)*100)</f>
        <v>40.909090909090914</v>
      </c>
      <c r="BX39">
        <f>((9/22)*100)</f>
        <v>40.909090909090914</v>
      </c>
      <c r="BY39">
        <f>((6/18)*100)</f>
        <v>33.333333333333329</v>
      </c>
      <c r="BZ39">
        <f>((9/18)*100)</f>
        <v>50</v>
      </c>
      <c r="CA39">
        <f>((18/18)*100)</f>
        <v>100</v>
      </c>
      <c r="CB39">
        <f>((7/19)*100)</f>
        <v>36.84210526315789</v>
      </c>
      <c r="CC39">
        <f>((9/19)*100)</f>
        <v>47.368421052631575</v>
      </c>
      <c r="CD39">
        <f>((18/19)*100)</f>
        <v>94.73684210526315</v>
      </c>
      <c r="CE39">
        <f>((3/13)*100)</f>
        <v>23.076923076923077</v>
      </c>
      <c r="CF39">
        <f>((1/13)*100)</f>
        <v>7.6923076923076925</v>
      </c>
      <c r="CG39">
        <f>((1/13)*100)</f>
        <v>7.6923076923076925</v>
      </c>
      <c r="CH39">
        <f>((4/12)*100)</f>
        <v>33.333333333333329</v>
      </c>
      <c r="CI39">
        <f>((0/12)*100)</f>
        <v>0</v>
      </c>
      <c r="CJ39">
        <f>((0/12)*100)</f>
        <v>0</v>
      </c>
      <c r="CK39">
        <f>((1/13)*100)</f>
        <v>7.6923076923076925</v>
      </c>
      <c r="CL39">
        <f>((0/13)*100)</f>
        <v>0</v>
      </c>
      <c r="CM39">
        <f>((13/13)*100)</f>
        <v>100</v>
      </c>
      <c r="CN39">
        <f>((1/13)*100)</f>
        <v>7.6923076923076925</v>
      </c>
      <c r="CO39">
        <f>((0/13)*100)</f>
        <v>0</v>
      </c>
      <c r="CP39">
        <f>((13/13)*100)</f>
        <v>100</v>
      </c>
      <c r="CQ39">
        <f>$I39/$BG39</f>
        <v>196.94634700587088</v>
      </c>
      <c r="CR39">
        <f>$J39/$BH39</f>
        <v>190.81075085752209</v>
      </c>
      <c r="CS39">
        <f>$K39/$BI39</f>
        <v>209.83067848353892</v>
      </c>
      <c r="CT39">
        <f>$L39/$BJ39</f>
        <v>206.72460779315446</v>
      </c>
      <c r="CV39">
        <v>0.6428571428571429</v>
      </c>
      <c r="CW39">
        <v>0.32142857142857145</v>
      </c>
      <c r="CX39">
        <v>0.2857142857142857</v>
      </c>
      <c r="CY39">
        <v>0.29411764705882354</v>
      </c>
      <c r="CZ39">
        <v>0.6470588235294118</v>
      </c>
      <c r="DA39">
        <v>0.6470588235294118</v>
      </c>
      <c r="DB39">
        <v>0.61290322580645162</v>
      </c>
      <c r="DC39">
        <v>0.29032258064516131</v>
      </c>
      <c r="DD39">
        <v>1</v>
      </c>
      <c r="DE39">
        <v>0.625</v>
      </c>
      <c r="DF39">
        <v>0.3125</v>
      </c>
      <c r="DG39">
        <v>3.125E-2</v>
      </c>
      <c r="DH39">
        <v>10.747466674704103</v>
      </c>
      <c r="DI39">
        <v>85.0625839578057</v>
      </c>
    </row>
    <row r="40" spans="1:113" x14ac:dyDescent="0.25">
      <c r="A40">
        <v>96.405878000000001</v>
      </c>
      <c r="B40">
        <v>8.4923610000000007</v>
      </c>
      <c r="C40">
        <v>117.345349</v>
      </c>
      <c r="D40">
        <v>6.1211529999999996</v>
      </c>
      <c r="E40">
        <v>116.629009</v>
      </c>
      <c r="F40">
        <v>8.7129460000000005</v>
      </c>
      <c r="G40">
        <v>116.022907</v>
      </c>
      <c r="H40">
        <v>5.2388130000000004</v>
      </c>
      <c r="I40">
        <f>SQRT((ABS($A$41-$A$40)^2+(ABS($B$41-$B$40)^2)))</f>
        <v>27.349656368911887</v>
      </c>
      <c r="J40">
        <f>SQRT((ABS($C$41-$C$40)^2+(ABS($D$41-$D$40)^2)))</f>
        <v>28.393961858131128</v>
      </c>
      <c r="K40">
        <f>SQRT((ABS($E$41-$E$40)^2+(ABS($F$41-$F$40)^2)))</f>
        <v>28.12252167540565</v>
      </c>
      <c r="L40">
        <f>SQRT((ABS($G$41-$G$40)^2+(ABS($H$41-$H$40)^2)))</f>
        <v>27.72811984047382</v>
      </c>
      <c r="M40">
        <f>ABS($B$40-$D$40)</f>
        <v>2.3712080000000011</v>
      </c>
      <c r="N40">
        <f>ABS($F$40-$H$40)</f>
        <v>3.4741330000000001</v>
      </c>
      <c r="Q40">
        <f>SQRT((ABS($A$40-$E$41)^2+(ABS($B$40-$F$41)^2)))</f>
        <v>7.9812951572647002</v>
      </c>
      <c r="R40">
        <f>SQRT((ABS($C$40-$G$40)^2+(ABS($D$40-$H$40)^2)))</f>
        <v>1.5897725368630526</v>
      </c>
      <c r="S40">
        <v>16</v>
      </c>
      <c r="T40">
        <v>9</v>
      </c>
      <c r="U40">
        <v>7</v>
      </c>
      <c r="V40">
        <v>7</v>
      </c>
      <c r="W40">
        <v>16</v>
      </c>
      <c r="X40">
        <v>8</v>
      </c>
      <c r="Y40">
        <v>9</v>
      </c>
      <c r="Z40">
        <v>8</v>
      </c>
      <c r="AA40">
        <v>17</v>
      </c>
      <c r="AB40">
        <v>7</v>
      </c>
      <c r="AC40">
        <v>9</v>
      </c>
      <c r="AD40">
        <v>16</v>
      </c>
      <c r="AE40">
        <v>16</v>
      </c>
      <c r="AF40">
        <v>6</v>
      </c>
      <c r="AG40">
        <v>8</v>
      </c>
      <c r="AH40">
        <v>16</v>
      </c>
      <c r="AI40">
        <v>10</v>
      </c>
      <c r="AJ40">
        <v>2</v>
      </c>
      <c r="AK40">
        <v>0</v>
      </c>
      <c r="AL40">
        <v>0</v>
      </c>
      <c r="AM40">
        <v>10</v>
      </c>
      <c r="AN40">
        <v>3</v>
      </c>
      <c r="AO40">
        <v>1</v>
      </c>
      <c r="AP40">
        <v>0</v>
      </c>
      <c r="AQ40">
        <v>8</v>
      </c>
      <c r="AR40">
        <v>0</v>
      </c>
      <c r="AS40">
        <v>1</v>
      </c>
      <c r="AT40">
        <v>7</v>
      </c>
      <c r="AU40">
        <v>8</v>
      </c>
      <c r="AV40">
        <v>0</v>
      </c>
      <c r="AW40">
        <v>0</v>
      </c>
      <c r="AX40">
        <v>7</v>
      </c>
      <c r="AY40">
        <f>(16/200)</f>
        <v>0.08</v>
      </c>
      <c r="AZ40">
        <f>(16/200)</f>
        <v>0.08</v>
      </c>
      <c r="BA40">
        <f>(17/200)</f>
        <v>8.5000000000000006E-2</v>
      </c>
      <c r="BB40">
        <f>(16/200)</f>
        <v>0.08</v>
      </c>
      <c r="BC40">
        <f>(10/200)</f>
        <v>0.05</v>
      </c>
      <c r="BD40">
        <f>(10/200)</f>
        <v>0.05</v>
      </c>
      <c r="BE40">
        <f>(8/200)</f>
        <v>0.04</v>
      </c>
      <c r="BF40">
        <f>(8/200)</f>
        <v>0.04</v>
      </c>
      <c r="BG40">
        <f>(0.08+0.05)</f>
        <v>0.13</v>
      </c>
      <c r="BH40">
        <f>(0.08+0.05)</f>
        <v>0.13</v>
      </c>
      <c r="BI40">
        <f>(0.085+0.04)</f>
        <v>0.125</v>
      </c>
      <c r="BJ40">
        <f>(0.08+0.04)</f>
        <v>0.12</v>
      </c>
      <c r="BK40">
        <f>((0.08/0.13)*100)</f>
        <v>61.53846153846154</v>
      </c>
      <c r="BL40">
        <f>((0.08/0.13)*100)</f>
        <v>61.53846153846154</v>
      </c>
      <c r="BM40">
        <f>((0.085/0.125)*100)</f>
        <v>68</v>
      </c>
      <c r="BN40">
        <f>((0.08/0.12)*100)</f>
        <v>66.666666666666671</v>
      </c>
      <c r="BO40">
        <f>((0.05/0.13)*100)</f>
        <v>38.461538461538467</v>
      </c>
      <c r="BP40">
        <f>((0.05/0.13)*100)</f>
        <v>38.461538461538467</v>
      </c>
      <c r="BQ40">
        <f>((0.04/0.125)*100)</f>
        <v>32</v>
      </c>
      <c r="BR40">
        <f>((0.04/0.12)*100)</f>
        <v>33.333333333333336</v>
      </c>
      <c r="BS40">
        <f>((9/16)*100)</f>
        <v>56.25</v>
      </c>
      <c r="BT40">
        <f>((7/16)*100)</f>
        <v>43.75</v>
      </c>
      <c r="BU40">
        <f>((7/16)*100)</f>
        <v>43.75</v>
      </c>
      <c r="BV40">
        <f>((8/16)*100)</f>
        <v>50</v>
      </c>
      <c r="BW40">
        <f>((9/16)*100)</f>
        <v>56.25</v>
      </c>
      <c r="BX40">
        <f>((8/16)*100)</f>
        <v>50</v>
      </c>
      <c r="BY40">
        <f>((7/17)*100)</f>
        <v>41.17647058823529</v>
      </c>
      <c r="BZ40">
        <f>((9/17)*100)</f>
        <v>52.941176470588239</v>
      </c>
      <c r="CA40">
        <f>((16/17)*100)</f>
        <v>94.117647058823522</v>
      </c>
      <c r="CB40">
        <f>((6/16)*100)</f>
        <v>37.5</v>
      </c>
      <c r="CC40">
        <f>((8/16)*100)</f>
        <v>50</v>
      </c>
      <c r="CD40">
        <f>((16/16)*100)</f>
        <v>100</v>
      </c>
      <c r="CE40">
        <f>((2/10)*100)</f>
        <v>20</v>
      </c>
      <c r="CF40">
        <f>((0/10)*100)</f>
        <v>0</v>
      </c>
      <c r="CG40">
        <f>((0/10)*100)</f>
        <v>0</v>
      </c>
      <c r="CH40">
        <f>((3/10)*100)</f>
        <v>30</v>
      </c>
      <c r="CI40">
        <f>((1/10)*100)</f>
        <v>10</v>
      </c>
      <c r="CJ40">
        <f>((0/10)*100)</f>
        <v>0</v>
      </c>
      <c r="CK40">
        <f>((0/8)*100)</f>
        <v>0</v>
      </c>
      <c r="CL40">
        <f>((1/8)*100)</f>
        <v>12.5</v>
      </c>
      <c r="CM40">
        <f>((7/8)*100)</f>
        <v>87.5</v>
      </c>
      <c r="CN40">
        <f>((0/8)*100)</f>
        <v>0</v>
      </c>
      <c r="CO40">
        <f>((0/8)*100)</f>
        <v>0</v>
      </c>
      <c r="CP40">
        <f>((7/8)*100)</f>
        <v>87.5</v>
      </c>
      <c r="CQ40">
        <f>$I40/$BG40</f>
        <v>210.38197206855298</v>
      </c>
      <c r="CR40">
        <f>$J40/$BH40</f>
        <v>218.41509121639328</v>
      </c>
      <c r="CS40">
        <f>$K40/$BI40</f>
        <v>224.9801734032452</v>
      </c>
      <c r="CT40">
        <f>$L40/$BJ40</f>
        <v>231.06766533728185</v>
      </c>
      <c r="CV40">
        <v>0.69230769230769229</v>
      </c>
      <c r="CW40">
        <v>0.38461538461538464</v>
      </c>
      <c r="CX40">
        <v>0.38461538461538464</v>
      </c>
      <c r="CY40">
        <v>0.30769230769230771</v>
      </c>
      <c r="CZ40">
        <v>0.65384615384615385</v>
      </c>
      <c r="DA40">
        <v>0.61538461538461542</v>
      </c>
      <c r="DB40">
        <v>0.64</v>
      </c>
      <c r="DC40">
        <v>0.32</v>
      </c>
      <c r="DD40">
        <v>0.96</v>
      </c>
      <c r="DE40">
        <v>0.66666666666666663</v>
      </c>
      <c r="DF40">
        <v>0.33333333333333331</v>
      </c>
      <c r="DG40">
        <v>1</v>
      </c>
      <c r="DH40">
        <v>6.916645372053023</v>
      </c>
      <c r="DI40">
        <v>5.6733188350403001</v>
      </c>
    </row>
    <row r="41" spans="1:113" x14ac:dyDescent="0.25">
      <c r="A41">
        <v>69.074238999999992</v>
      </c>
      <c r="B41">
        <v>7.4997819999999997</v>
      </c>
      <c r="C41">
        <v>88.966866999999993</v>
      </c>
      <c r="D41">
        <v>7.0586120000000001</v>
      </c>
      <c r="E41">
        <v>88.526014000000004</v>
      </c>
      <c r="F41">
        <v>9.7607520000000001</v>
      </c>
      <c r="G41">
        <v>88.305535999999989</v>
      </c>
      <c r="H41">
        <v>6.0108069999999998</v>
      </c>
      <c r="I41">
        <f>SQRT((ABS($A$42-$A$41)^2+(ABS($B$42-$B$41)^2)))</f>
        <v>26.728082189385994</v>
      </c>
      <c r="J41">
        <f>SQRT((ABS($C$42-$C$41)^2+(ABS($D$42-$D$41)^2)))</f>
        <v>25.172660305775569</v>
      </c>
      <c r="K41">
        <f>SQRT((ABS($E$42-$E$41)^2+(ABS($F$42-$F$41)^2)))</f>
        <v>26.119076800000812</v>
      </c>
      <c r="L41">
        <f>SQRT((ABS($G$42-$G$41)^2+(ABS($H$42-$H$41)^2)))</f>
        <v>25.078317862261251</v>
      </c>
      <c r="M41">
        <f>ABS($B$41-$D$41)</f>
        <v>0.44116999999999962</v>
      </c>
      <c r="N41">
        <f>ABS($F$41-$H$41)</f>
        <v>3.7499450000000003</v>
      </c>
      <c r="Q41">
        <f>SQRT((ABS($A$41-$E$42)^2+(ABS($B$41-$F$42)^2)))</f>
        <v>6.9998049953498693</v>
      </c>
      <c r="R41">
        <f>SQRT((ABS($C$41-$G$41)^2+(ABS($D$41-$H$41)^2)))</f>
        <v>1.2390536750221945</v>
      </c>
      <c r="S41">
        <v>13</v>
      </c>
      <c r="T41">
        <v>10</v>
      </c>
      <c r="U41">
        <v>5</v>
      </c>
      <c r="V41">
        <v>4</v>
      </c>
      <c r="W41">
        <v>12</v>
      </c>
      <c r="X41">
        <v>9</v>
      </c>
      <c r="Y41">
        <v>4</v>
      </c>
      <c r="Z41">
        <v>4</v>
      </c>
      <c r="AA41">
        <v>13</v>
      </c>
      <c r="AB41">
        <v>5</v>
      </c>
      <c r="AC41">
        <v>5</v>
      </c>
      <c r="AD41">
        <v>12</v>
      </c>
      <c r="AE41">
        <v>12</v>
      </c>
      <c r="AF41">
        <v>4</v>
      </c>
      <c r="AG41">
        <v>4</v>
      </c>
      <c r="AH41">
        <v>12</v>
      </c>
      <c r="AI41">
        <v>8</v>
      </c>
      <c r="AJ41">
        <v>5</v>
      </c>
      <c r="AK41">
        <v>0</v>
      </c>
      <c r="AL41">
        <v>0</v>
      </c>
      <c r="AM41">
        <v>9</v>
      </c>
      <c r="AN41">
        <v>2</v>
      </c>
      <c r="AO41">
        <v>1</v>
      </c>
      <c r="AP41">
        <v>1</v>
      </c>
      <c r="AQ41">
        <v>9</v>
      </c>
      <c r="AR41">
        <v>0</v>
      </c>
      <c r="AS41">
        <v>1</v>
      </c>
      <c r="AT41">
        <v>9</v>
      </c>
      <c r="AU41">
        <v>9</v>
      </c>
      <c r="AV41">
        <v>0</v>
      </c>
      <c r="AW41">
        <v>1</v>
      </c>
      <c r="AX41">
        <v>9</v>
      </c>
      <c r="AY41">
        <f>(13/200)</f>
        <v>6.5000000000000002E-2</v>
      </c>
      <c r="AZ41">
        <f>(12/200)</f>
        <v>0.06</v>
      </c>
      <c r="BA41">
        <f>(13/200)</f>
        <v>6.5000000000000002E-2</v>
      </c>
      <c r="BB41">
        <f>(12/200)</f>
        <v>0.06</v>
      </c>
      <c r="BC41">
        <f>(8/200)</f>
        <v>0.04</v>
      </c>
      <c r="BD41">
        <f>(9/200)</f>
        <v>4.4999999999999998E-2</v>
      </c>
      <c r="BE41">
        <f>(9/200)</f>
        <v>4.4999999999999998E-2</v>
      </c>
      <c r="BF41">
        <f>(9/200)</f>
        <v>4.4999999999999998E-2</v>
      </c>
      <c r="BG41">
        <f>(0.065+0.04)</f>
        <v>0.10500000000000001</v>
      </c>
      <c r="BH41">
        <f>(0.06+0.045)</f>
        <v>0.105</v>
      </c>
      <c r="BI41">
        <f>(0.065+0.045)</f>
        <v>0.11</v>
      </c>
      <c r="BJ41">
        <f>(0.06+0.045)</f>
        <v>0.105</v>
      </c>
      <c r="BK41">
        <f>((0.065/0.105)*100)</f>
        <v>61.904761904761905</v>
      </c>
      <c r="BL41">
        <f>((0.06/0.105)*100)</f>
        <v>57.142857142857139</v>
      </c>
      <c r="BM41">
        <f>((0.065/0.11)*100)</f>
        <v>59.090909090909093</v>
      </c>
      <c r="BN41">
        <f>((0.06/0.105)*100)</f>
        <v>57.142857142857139</v>
      </c>
      <c r="BO41">
        <f>((0.04/0.105)*100)</f>
        <v>38.095238095238102</v>
      </c>
      <c r="BP41">
        <f>((0.045/0.105)*100)</f>
        <v>42.857142857142854</v>
      </c>
      <c r="BQ41">
        <f>((0.045/0.11)*100)</f>
        <v>40.909090909090907</v>
      </c>
      <c r="BR41">
        <f>((0.045/0.105)*100)</f>
        <v>42.857142857142854</v>
      </c>
      <c r="BS41">
        <f>((10/13)*100)</f>
        <v>76.923076923076934</v>
      </c>
      <c r="BT41">
        <f>((5/13)*100)</f>
        <v>38.461538461538467</v>
      </c>
      <c r="BU41">
        <f>((4/13)*100)</f>
        <v>30.76923076923077</v>
      </c>
      <c r="BV41">
        <f>((9/12)*100)</f>
        <v>75</v>
      </c>
      <c r="BW41">
        <f>((4/12)*100)</f>
        <v>33.333333333333329</v>
      </c>
      <c r="BX41">
        <f>((4/12)*100)</f>
        <v>33.333333333333329</v>
      </c>
      <c r="BY41">
        <f>((5/13)*100)</f>
        <v>38.461538461538467</v>
      </c>
      <c r="BZ41">
        <f>((5/13)*100)</f>
        <v>38.461538461538467</v>
      </c>
      <c r="CA41">
        <f>((12/13)*100)</f>
        <v>92.307692307692307</v>
      </c>
      <c r="CB41">
        <f>((4/12)*100)</f>
        <v>33.333333333333329</v>
      </c>
      <c r="CC41">
        <f>((4/12)*100)</f>
        <v>33.333333333333329</v>
      </c>
      <c r="CD41">
        <f>((12/12)*100)</f>
        <v>100</v>
      </c>
      <c r="CE41">
        <f>((5/8)*100)</f>
        <v>62.5</v>
      </c>
      <c r="CF41">
        <f>((0/8)*100)</f>
        <v>0</v>
      </c>
      <c r="CG41">
        <f>((0/8)*100)</f>
        <v>0</v>
      </c>
      <c r="CH41">
        <f>((2/9)*100)</f>
        <v>22.222222222222221</v>
      </c>
      <c r="CI41">
        <f>((1/9)*100)</f>
        <v>11.111111111111111</v>
      </c>
      <c r="CJ41">
        <f>((1/9)*100)</f>
        <v>11.111111111111111</v>
      </c>
      <c r="CK41">
        <f>((0/9)*100)</f>
        <v>0</v>
      </c>
      <c r="CL41">
        <f>((1/9)*100)</f>
        <v>11.111111111111111</v>
      </c>
      <c r="CM41">
        <f>((9/9)*100)</f>
        <v>100</v>
      </c>
      <c r="CN41">
        <f>((0/9)*100)</f>
        <v>0</v>
      </c>
      <c r="CO41">
        <f>((1/9)*100)</f>
        <v>11.111111111111111</v>
      </c>
      <c r="CP41">
        <f>((9/9)*100)</f>
        <v>100</v>
      </c>
      <c r="CQ41">
        <f>$I41/$BG41</f>
        <v>254.55316370843801</v>
      </c>
      <c r="CR41">
        <f>$J41/$BH41</f>
        <v>239.73962195976733</v>
      </c>
      <c r="CS41">
        <f>$K41/$BI41</f>
        <v>237.44615272728012</v>
      </c>
      <c r="CT41">
        <f>$L41/$BJ41</f>
        <v>238.84112249772622</v>
      </c>
      <c r="CV41">
        <v>0.8571428571428571</v>
      </c>
      <c r="CW41">
        <v>0.42857142857142855</v>
      </c>
      <c r="CX41">
        <v>0.47619047619047616</v>
      </c>
      <c r="CY41">
        <v>0.14285714285714285</v>
      </c>
      <c r="CZ41">
        <v>0.61904761904761907</v>
      </c>
      <c r="DA41">
        <v>0.61904761904761907</v>
      </c>
      <c r="DB41">
        <v>0.54545454545454541</v>
      </c>
      <c r="DC41">
        <v>0.40909090909090912</v>
      </c>
      <c r="DD41">
        <v>1</v>
      </c>
      <c r="DE41">
        <v>0.52380952380952384</v>
      </c>
      <c r="DF41">
        <v>0.38095238095238093</v>
      </c>
      <c r="DG41">
        <v>0.95833333333333337</v>
      </c>
      <c r="DH41">
        <v>7.8214397142969094</v>
      </c>
      <c r="DI41">
        <v>9.4511763676693388</v>
      </c>
    </row>
    <row r="42" spans="1:113" x14ac:dyDescent="0.25">
      <c r="A42">
        <v>42.348715999999996</v>
      </c>
      <c r="B42">
        <v>7.8696440000000001</v>
      </c>
      <c r="C42">
        <v>63.794971999999994</v>
      </c>
      <c r="D42">
        <v>6.8623240000000001</v>
      </c>
      <c r="E42">
        <v>62.407251999999993</v>
      </c>
      <c r="F42">
        <v>9.6325160000000007</v>
      </c>
      <c r="G42">
        <v>63.227239999999995</v>
      </c>
      <c r="H42">
        <v>6.0439210000000001</v>
      </c>
      <c r="J42">
        <f>SQRT((ABS($C$43-$C$42)^2+(ABS($D$43-$D$42)^2)))</f>
        <v>26.750635894323054</v>
      </c>
      <c r="K42">
        <f>SQRT((ABS($E$43-$E$42)^2+(ABS($F$43-$F$42)^2)))</f>
        <v>27.791658240164729</v>
      </c>
      <c r="L42">
        <f>SQRT((ABS($G$43-$G$42)^2+(ABS($H$43-$H$42)^2)))</f>
        <v>27.895963816599597</v>
      </c>
      <c r="M42">
        <f>ABS($B$42-$D$42)</f>
        <v>1.00732</v>
      </c>
      <c r="N42">
        <f>ABS($F$42-$H$42)</f>
        <v>3.5885950000000006</v>
      </c>
      <c r="Q42">
        <f>SQRT((ABS($A$42-$E$43)^2+(ABS($B$42-$F$43)^2)))</f>
        <v>7.701801813990544</v>
      </c>
      <c r="R42">
        <f>SQRT((ABS($C$42-$G$42)^2+(ABS($D$42-$H$42)^2)))</f>
        <v>0.99604372104491445</v>
      </c>
      <c r="W42">
        <v>14</v>
      </c>
      <c r="X42">
        <v>10</v>
      </c>
      <c r="Y42">
        <v>6</v>
      </c>
      <c r="Z42">
        <v>5</v>
      </c>
      <c r="AA42">
        <v>16</v>
      </c>
      <c r="AB42">
        <v>9</v>
      </c>
      <c r="AC42">
        <v>7</v>
      </c>
      <c r="AD42">
        <v>15</v>
      </c>
      <c r="AE42">
        <v>15</v>
      </c>
      <c r="AF42">
        <v>8</v>
      </c>
      <c r="AG42">
        <v>6</v>
      </c>
      <c r="AH42">
        <v>15</v>
      </c>
      <c r="AI42">
        <v>7</v>
      </c>
      <c r="AJ42">
        <v>3</v>
      </c>
      <c r="AK42">
        <v>0</v>
      </c>
      <c r="AL42">
        <v>0</v>
      </c>
      <c r="AM42">
        <v>8</v>
      </c>
      <c r="AN42">
        <v>5</v>
      </c>
      <c r="AO42">
        <v>0</v>
      </c>
      <c r="AP42">
        <v>0</v>
      </c>
      <c r="AQ42">
        <v>8</v>
      </c>
      <c r="AR42">
        <v>0</v>
      </c>
      <c r="AS42">
        <v>0</v>
      </c>
      <c r="AT42">
        <v>8</v>
      </c>
      <c r="AU42">
        <v>9</v>
      </c>
      <c r="AV42">
        <v>0</v>
      </c>
      <c r="AW42">
        <v>0</v>
      </c>
      <c r="AX42">
        <v>8</v>
      </c>
      <c r="AZ42">
        <f>(14/200)</f>
        <v>7.0000000000000007E-2</v>
      </c>
      <c r="BA42">
        <f>(16/200)</f>
        <v>0.08</v>
      </c>
      <c r="BB42">
        <f>(15/200)</f>
        <v>7.4999999999999997E-2</v>
      </c>
      <c r="BC42">
        <f>(7/200)</f>
        <v>3.5000000000000003E-2</v>
      </c>
      <c r="BD42">
        <f>(8/200)</f>
        <v>0.04</v>
      </c>
      <c r="BE42">
        <f>(8/200)</f>
        <v>0.04</v>
      </c>
      <c r="BF42">
        <f>(9/200)</f>
        <v>4.4999999999999998E-2</v>
      </c>
      <c r="BH42">
        <f>(0.07+0.04)</f>
        <v>0.11000000000000001</v>
      </c>
      <c r="BI42">
        <f>(0.08+0.04)</f>
        <v>0.12</v>
      </c>
      <c r="BJ42">
        <f>(0.075+0.045)</f>
        <v>0.12</v>
      </c>
      <c r="BL42">
        <f>((0.07/0.11)*100)</f>
        <v>63.636363636363647</v>
      </c>
      <c r="BM42">
        <f>((0.08/0.12)*100)</f>
        <v>66.666666666666671</v>
      </c>
      <c r="BN42">
        <f>((0.075/0.12)*100)</f>
        <v>62.5</v>
      </c>
      <c r="BP42">
        <f>((0.04/0.11)*100)</f>
        <v>36.363636363636367</v>
      </c>
      <c r="BQ42">
        <f>((0.04/0.12)*100)</f>
        <v>33.333333333333336</v>
      </c>
      <c r="BR42">
        <f>((0.045/0.12)*100)</f>
        <v>37.5</v>
      </c>
      <c r="BV42">
        <f>((10/14)*100)</f>
        <v>71.428571428571431</v>
      </c>
      <c r="BW42">
        <f>((6/14)*100)</f>
        <v>42.857142857142854</v>
      </c>
      <c r="BX42">
        <f>((5/14)*100)</f>
        <v>35.714285714285715</v>
      </c>
      <c r="BY42">
        <f>((9/16)*100)</f>
        <v>56.25</v>
      </c>
      <c r="BZ42">
        <f>((7/16)*100)</f>
        <v>43.75</v>
      </c>
      <c r="CA42">
        <f>((15/16)*100)</f>
        <v>93.75</v>
      </c>
      <c r="CB42">
        <f>((8/15)*100)</f>
        <v>53.333333333333336</v>
      </c>
      <c r="CC42">
        <f>((6/15)*100)</f>
        <v>40</v>
      </c>
      <c r="CD42">
        <f>((15/15)*100)</f>
        <v>100</v>
      </c>
      <c r="CE42">
        <f>((3/7)*100)</f>
        <v>42.857142857142854</v>
      </c>
      <c r="CF42">
        <f>((0/7)*100)</f>
        <v>0</v>
      </c>
      <c r="CG42">
        <f>((0/7)*100)</f>
        <v>0</v>
      </c>
      <c r="CH42">
        <f>((5/8)*100)</f>
        <v>62.5</v>
      </c>
      <c r="CI42">
        <f>((0/8)*100)</f>
        <v>0</v>
      </c>
      <c r="CJ42">
        <f>((0/8)*100)</f>
        <v>0</v>
      </c>
      <c r="CK42">
        <f>((0/8)*100)</f>
        <v>0</v>
      </c>
      <c r="CL42">
        <f>((0/8)*100)</f>
        <v>0</v>
      </c>
      <c r="CM42">
        <f>((8/8)*100)</f>
        <v>100</v>
      </c>
      <c r="CN42">
        <f>((0/9)*100)</f>
        <v>0</v>
      </c>
      <c r="CO42">
        <f>((0/9)*100)</f>
        <v>0</v>
      </c>
      <c r="CP42">
        <f>((8/9)*100)</f>
        <v>88.888888888888886</v>
      </c>
      <c r="CR42">
        <f>$J42/$BH42</f>
        <v>243.18759903930047</v>
      </c>
      <c r="CS42">
        <f>$K42/$BI42</f>
        <v>231.59715200137276</v>
      </c>
      <c r="CT42">
        <f>$L42/$BJ42</f>
        <v>232.46636513832999</v>
      </c>
      <c r="CY42">
        <v>0.18181818181818182</v>
      </c>
      <c r="CZ42">
        <v>0.59090909090909094</v>
      </c>
      <c r="DA42">
        <v>0.63636363636363635</v>
      </c>
      <c r="DB42">
        <v>0.625</v>
      </c>
      <c r="DC42">
        <v>0.45833333333333331</v>
      </c>
      <c r="DD42">
        <v>4.5454545454545456E-2</v>
      </c>
      <c r="DE42">
        <v>0.58333333333333337</v>
      </c>
      <c r="DF42">
        <v>0.41666666666666669</v>
      </c>
      <c r="DH42">
        <v>6.000293307020149</v>
      </c>
      <c r="DI42">
        <v>13.267758346151169</v>
      </c>
    </row>
    <row r="43" spans="1:113" x14ac:dyDescent="0.25">
      <c r="C43">
        <v>37.050337999999996</v>
      </c>
      <c r="D43">
        <v>6.2956909999999997</v>
      </c>
      <c r="E43">
        <v>34.653347999999994</v>
      </c>
      <c r="F43">
        <v>8.1843859999999999</v>
      </c>
      <c r="G43">
        <v>35.347264999999993</v>
      </c>
      <c r="H43">
        <v>5.0995739999999996</v>
      </c>
      <c r="N43">
        <f>ABS($F$43-$H$43)</f>
        <v>3.0848120000000003</v>
      </c>
      <c r="O43">
        <v>2.2132560000000003</v>
      </c>
      <c r="P43">
        <v>2.4510195000000001</v>
      </c>
      <c r="R43">
        <f>SQRT((ABS($C$43-$G$43)^2+(ABS($D$43-$H$43)^2)))</f>
        <v>2.0811423596231977</v>
      </c>
      <c r="AM43">
        <v>9</v>
      </c>
      <c r="AN43">
        <v>3</v>
      </c>
      <c r="AO43">
        <v>0</v>
      </c>
      <c r="AP43">
        <v>0</v>
      </c>
      <c r="BD43">
        <f>(9/200)</f>
        <v>4.4999999999999998E-2</v>
      </c>
      <c r="CH43">
        <f>((3/9)*100)</f>
        <v>33.333333333333329</v>
      </c>
      <c r="CI43">
        <f>((0/9)*100)</f>
        <v>0</v>
      </c>
      <c r="CJ43">
        <f>((0/9)*100)</f>
        <v>0</v>
      </c>
      <c r="DD43">
        <v>4.1666666666666664E-2</v>
      </c>
      <c r="DH43">
        <v>8.3392502449745169</v>
      </c>
      <c r="DI43">
        <v>13.643781124987344</v>
      </c>
    </row>
    <row r="44" spans="1:113" x14ac:dyDescent="0.25">
      <c r="A44" t="s">
        <v>22</v>
      </c>
      <c r="B44" t="s">
        <v>22</v>
      </c>
      <c r="C44" t="s">
        <v>22</v>
      </c>
      <c r="D44" t="s">
        <v>22</v>
      </c>
      <c r="E44" t="s">
        <v>22</v>
      </c>
      <c r="F44" t="s">
        <v>22</v>
      </c>
      <c r="G44" t="s">
        <v>22</v>
      </c>
      <c r="H44" t="s">
        <v>22</v>
      </c>
      <c r="DH44">
        <v>82.824121563744271</v>
      </c>
    </row>
    <row r="45" spans="1:113" x14ac:dyDescent="0.25">
      <c r="A45">
        <v>251.505504</v>
      </c>
      <c r="B45">
        <v>6.6831149999999999</v>
      </c>
      <c r="C45">
        <v>239.752072</v>
      </c>
      <c r="D45">
        <v>5.3161449999999997</v>
      </c>
      <c r="E45">
        <v>252.26544100000001</v>
      </c>
      <c r="F45">
        <v>7.5943949999999996</v>
      </c>
      <c r="G45">
        <v>257.38221699999997</v>
      </c>
      <c r="H45">
        <v>4.4047669999999997</v>
      </c>
      <c r="I45">
        <f>SQRT((ABS($A$46-$A$45)^2+(ABS($B$46-$B$45)^2)))</f>
        <v>21.228648832425598</v>
      </c>
      <c r="J45">
        <f>SQRT((ABS($C$46-$C$45)^2+(ABS($D$46-$D$45)^2)))</f>
        <v>26.806782995649549</v>
      </c>
      <c r="K45">
        <f>SQRT((ABS($E$46-$E$45)^2+(ABS($F$46-$F$45)^2)))</f>
        <v>20.87275058886669</v>
      </c>
      <c r="L45">
        <f>SQRT((ABS($G$46-$G$45)^2+(ABS($H$46-$H$45)^2)))</f>
        <v>21.227199489859597</v>
      </c>
      <c r="M45">
        <f>ABS($B$45-$D$45)</f>
        <v>1.3669700000000002</v>
      </c>
      <c r="N45">
        <f>ABS($F$45-$H$45)</f>
        <v>3.1896279999999999</v>
      </c>
      <c r="Q45">
        <f>SQRT((ABS($A$45-$E$45)^2+(ABS($B$45-$F$45)^2)))</f>
        <v>1.1865645715126552</v>
      </c>
      <c r="R45">
        <f>SQRT((ABS($C$45-$G$46)^2+(ABS($D$45-$H$46)^2)))</f>
        <v>3.6985367064340413</v>
      </c>
      <c r="S45">
        <v>25</v>
      </c>
      <c r="T45">
        <v>10</v>
      </c>
      <c r="U45">
        <v>6</v>
      </c>
      <c r="V45">
        <v>18</v>
      </c>
      <c r="W45">
        <v>29</v>
      </c>
      <c r="X45">
        <v>15</v>
      </c>
      <c r="Y45">
        <v>16</v>
      </c>
      <c r="Z45">
        <v>14</v>
      </c>
      <c r="AA45">
        <v>20</v>
      </c>
      <c r="AB45">
        <v>6</v>
      </c>
      <c r="AC45">
        <v>15</v>
      </c>
      <c r="AD45">
        <v>13</v>
      </c>
      <c r="AE45">
        <v>25</v>
      </c>
      <c r="AF45">
        <v>18</v>
      </c>
      <c r="AG45">
        <v>10</v>
      </c>
      <c r="AH45">
        <v>13</v>
      </c>
      <c r="AI45">
        <v>25</v>
      </c>
      <c r="AJ45">
        <v>0</v>
      </c>
      <c r="AK45">
        <v>0</v>
      </c>
      <c r="AL45">
        <v>19</v>
      </c>
      <c r="AM45">
        <v>15</v>
      </c>
      <c r="AN45">
        <v>0</v>
      </c>
      <c r="AO45">
        <v>10</v>
      </c>
      <c r="AP45">
        <v>0</v>
      </c>
      <c r="AQ45">
        <v>19</v>
      </c>
      <c r="AR45">
        <v>0</v>
      </c>
      <c r="AS45">
        <v>10</v>
      </c>
      <c r="AT45">
        <v>7</v>
      </c>
      <c r="AU45">
        <v>26</v>
      </c>
      <c r="AV45">
        <v>19</v>
      </c>
      <c r="AW45">
        <v>0</v>
      </c>
      <c r="AX45">
        <v>7</v>
      </c>
      <c r="AY45">
        <f>(25/200)</f>
        <v>0.125</v>
      </c>
      <c r="AZ45">
        <f>(29/200)</f>
        <v>0.14499999999999999</v>
      </c>
      <c r="BA45">
        <f>(20/200)</f>
        <v>0.1</v>
      </c>
      <c r="BB45">
        <f>(25/200)</f>
        <v>0.125</v>
      </c>
      <c r="BC45">
        <f>(25/200)</f>
        <v>0.125</v>
      </c>
      <c r="BD45">
        <f>(15/200)</f>
        <v>7.4999999999999997E-2</v>
      </c>
      <c r="BE45">
        <f>(19/200)</f>
        <v>9.5000000000000001E-2</v>
      </c>
      <c r="BF45">
        <f>(26/200)</f>
        <v>0.13</v>
      </c>
      <c r="BG45">
        <f>(0.125+0.125)</f>
        <v>0.25</v>
      </c>
      <c r="BH45">
        <f>(0.145+0.075)</f>
        <v>0.21999999999999997</v>
      </c>
      <c r="BI45">
        <f>(0.1+0.095)</f>
        <v>0.19500000000000001</v>
      </c>
      <c r="BJ45">
        <f>(0.125+0.13)</f>
        <v>0.255</v>
      </c>
      <c r="BK45">
        <f>((0.125/0.25)*100)</f>
        <v>50</v>
      </c>
      <c r="BL45">
        <f>((0.145/0.22)*100)</f>
        <v>65.909090909090907</v>
      </c>
      <c r="BM45">
        <f>((0.1/0.195)*100)</f>
        <v>51.282051282051292</v>
      </c>
      <c r="BN45">
        <f>((0.125/0.255)*100)</f>
        <v>49.019607843137251</v>
      </c>
      <c r="BO45">
        <f>((0.125/0.25)*100)</f>
        <v>50</v>
      </c>
      <c r="BP45">
        <f>((0.075/0.22)*100)</f>
        <v>34.090909090909086</v>
      </c>
      <c r="BQ45">
        <f>((0.095/0.195)*100)</f>
        <v>48.717948717948715</v>
      </c>
      <c r="BR45">
        <f>((0.13/0.255)*100)</f>
        <v>50.980392156862742</v>
      </c>
      <c r="BS45">
        <f>((10/25)*100)</f>
        <v>40</v>
      </c>
      <c r="BT45">
        <f>((6/25)*100)</f>
        <v>24</v>
      </c>
      <c r="BU45">
        <f>((18/25)*100)</f>
        <v>72</v>
      </c>
      <c r="BV45">
        <f>((15/29)*100)</f>
        <v>51.724137931034484</v>
      </c>
      <c r="BW45">
        <f>((16/29)*100)</f>
        <v>55.172413793103445</v>
      </c>
      <c r="BX45">
        <f>((14/29)*100)</f>
        <v>48.275862068965516</v>
      </c>
      <c r="BY45">
        <f>((6/20)*100)</f>
        <v>30</v>
      </c>
      <c r="BZ45">
        <f>((15/20)*100)</f>
        <v>75</v>
      </c>
      <c r="CA45">
        <f>((13/20)*100)</f>
        <v>65</v>
      </c>
      <c r="CB45">
        <f>((18/25)*100)</f>
        <v>72</v>
      </c>
      <c r="CC45">
        <f>((10/25)*100)</f>
        <v>40</v>
      </c>
      <c r="CD45">
        <f>((13/25)*100)</f>
        <v>52</v>
      </c>
      <c r="CE45">
        <f>((0/25)*100)</f>
        <v>0</v>
      </c>
      <c r="CF45">
        <f>((0/25)*100)</f>
        <v>0</v>
      </c>
      <c r="CG45">
        <f>((19/25)*100)</f>
        <v>76</v>
      </c>
      <c r="CH45">
        <f>((0/15)*100)</f>
        <v>0</v>
      </c>
      <c r="CI45">
        <f>((10/15)*100)</f>
        <v>66.666666666666657</v>
      </c>
      <c r="CJ45">
        <f>((0/15)*100)</f>
        <v>0</v>
      </c>
      <c r="CK45">
        <f>((0/19)*100)</f>
        <v>0</v>
      </c>
      <c r="CL45">
        <f>((10/19)*100)</f>
        <v>52.631578947368418</v>
      </c>
      <c r="CM45">
        <f>((7/19)*100)</f>
        <v>36.84210526315789</v>
      </c>
      <c r="CN45">
        <f>((19/26)*100)</f>
        <v>73.076923076923066</v>
      </c>
      <c r="CO45">
        <f>((0/26)*100)</f>
        <v>0</v>
      </c>
      <c r="CP45">
        <f>((7/26)*100)</f>
        <v>26.923076923076923</v>
      </c>
      <c r="CQ45">
        <f>$I45/$BG45</f>
        <v>84.914595329702394</v>
      </c>
      <c r="CR45">
        <f>$J45/$BH45</f>
        <v>121.84901361658888</v>
      </c>
      <c r="CS45">
        <f>$K45/$BI45</f>
        <v>107.03974660957277</v>
      </c>
      <c r="CT45">
        <f>$L45/$BJ45</f>
        <v>83.243919568076848</v>
      </c>
      <c r="CV45">
        <v>0.32</v>
      </c>
      <c r="CW45">
        <v>0.5</v>
      </c>
      <c r="CX45">
        <v>0.88</v>
      </c>
      <c r="CY45">
        <v>0.63636363636363635</v>
      </c>
      <c r="CZ45">
        <v>0.31818181818181818</v>
      </c>
      <c r="DA45">
        <v>0.47727272727272729</v>
      </c>
      <c r="DB45">
        <v>0.35897435897435898</v>
      </c>
      <c r="DC45">
        <v>0.76923076923076927</v>
      </c>
      <c r="DD45">
        <v>0.17948717948717949</v>
      </c>
      <c r="DE45">
        <v>0.13725490196078433</v>
      </c>
      <c r="DF45">
        <v>0.45098039215686275</v>
      </c>
      <c r="DG45">
        <v>0.62745098039215685</v>
      </c>
      <c r="DH45">
        <v>74.722984661824228</v>
      </c>
    </row>
    <row r="46" spans="1:113" x14ac:dyDescent="0.25">
      <c r="A46">
        <v>230.27836500000001</v>
      </c>
      <c r="B46">
        <v>6.4299330000000001</v>
      </c>
      <c r="C46">
        <v>212.95217399999999</v>
      </c>
      <c r="D46">
        <v>5.9236659999999999</v>
      </c>
      <c r="E46">
        <v>231.39293599999999</v>
      </c>
      <c r="F46">
        <v>7.4931419999999997</v>
      </c>
      <c r="G46">
        <v>236.155078</v>
      </c>
      <c r="H46">
        <v>4.4554429999999998</v>
      </c>
      <c r="I46">
        <f>SQRT((ABS($A$47-$A$46)^2+(ABS($B$47-$B$46)^2)))</f>
        <v>22.544538381551263</v>
      </c>
      <c r="J46">
        <f>SQRT((ABS($C$47-$C$46)^2+(ABS($D$47-$D$46)^2)))</f>
        <v>24.95147399872312</v>
      </c>
      <c r="K46">
        <f>SQRT((ABS($E$47-$E$46)^2+(ABS($F$47-$F$46)^2)))</f>
        <v>24.976272239037154</v>
      </c>
      <c r="L46">
        <f>SQRT((ABS($G$47-$G$46)^2+(ABS($H$47-$H$46)^2)))</f>
        <v>28.523499807022024</v>
      </c>
      <c r="M46">
        <f>ABS($B$46-$D$46)</f>
        <v>0.50626700000000024</v>
      </c>
      <c r="N46">
        <f>ABS($F$46-$H$46)</f>
        <v>3.0376989999999999</v>
      </c>
      <c r="Q46">
        <f>SQRT((ABS($A$46-$E$46)^2+(ABS($B$46-$F$46)^2)))</f>
        <v>1.5403512234948116</v>
      </c>
      <c r="R46">
        <f>SQRT((ABS($C$46-$G$47)^2+(ABS($D$46-$H$47)^2)))</f>
        <v>5.4564966587591597</v>
      </c>
      <c r="S46">
        <v>22</v>
      </c>
      <c r="T46">
        <v>14</v>
      </c>
      <c r="U46">
        <v>9</v>
      </c>
      <c r="V46">
        <v>14</v>
      </c>
      <c r="W46">
        <v>22</v>
      </c>
      <c r="X46">
        <v>15</v>
      </c>
      <c r="Y46">
        <v>10</v>
      </c>
      <c r="Z46">
        <v>8</v>
      </c>
      <c r="AA46">
        <v>21</v>
      </c>
      <c r="AB46">
        <v>10</v>
      </c>
      <c r="AC46">
        <v>9</v>
      </c>
      <c r="AD46">
        <v>18</v>
      </c>
      <c r="AE46">
        <v>23</v>
      </c>
      <c r="AF46">
        <v>14</v>
      </c>
      <c r="AG46">
        <v>11</v>
      </c>
      <c r="AH46">
        <v>18</v>
      </c>
      <c r="AI46">
        <v>14</v>
      </c>
      <c r="AJ46">
        <v>0</v>
      </c>
      <c r="AK46">
        <v>0</v>
      </c>
      <c r="AL46">
        <v>7</v>
      </c>
      <c r="AM46">
        <v>12</v>
      </c>
      <c r="AN46">
        <v>4</v>
      </c>
      <c r="AO46">
        <v>0</v>
      </c>
      <c r="AP46">
        <v>0</v>
      </c>
      <c r="AQ46">
        <v>13</v>
      </c>
      <c r="AR46">
        <v>0</v>
      </c>
      <c r="AS46">
        <v>0</v>
      </c>
      <c r="AT46">
        <v>8</v>
      </c>
      <c r="AU46">
        <v>15</v>
      </c>
      <c r="AV46">
        <v>7</v>
      </c>
      <c r="AW46">
        <v>0</v>
      </c>
      <c r="AX46">
        <v>8</v>
      </c>
      <c r="AY46">
        <f>(22/200)</f>
        <v>0.11</v>
      </c>
      <c r="AZ46">
        <f>(22/200)</f>
        <v>0.11</v>
      </c>
      <c r="BA46">
        <f>(21/200)</f>
        <v>0.105</v>
      </c>
      <c r="BB46">
        <f>(23/200)</f>
        <v>0.115</v>
      </c>
      <c r="BC46">
        <f>(14/200)</f>
        <v>7.0000000000000007E-2</v>
      </c>
      <c r="BD46">
        <f>(12/200)</f>
        <v>0.06</v>
      </c>
      <c r="BE46">
        <f>(13/200)</f>
        <v>6.5000000000000002E-2</v>
      </c>
      <c r="BF46">
        <f>(15/200)</f>
        <v>7.4999999999999997E-2</v>
      </c>
      <c r="BG46">
        <f>(0.11+0.07)</f>
        <v>0.18</v>
      </c>
      <c r="BH46">
        <f>(0.11+0.06)</f>
        <v>0.16999999999999998</v>
      </c>
      <c r="BI46">
        <f>(0.105+0.065)</f>
        <v>0.16999999999999998</v>
      </c>
      <c r="BJ46">
        <f>(0.115+0.075)</f>
        <v>0.19</v>
      </c>
      <c r="BK46">
        <f>((0.11/0.18)*100)</f>
        <v>61.111111111111114</v>
      </c>
      <c r="BL46">
        <f>((0.11/0.17)*100)</f>
        <v>64.705882352941174</v>
      </c>
      <c r="BM46">
        <f>((0.105/0.17)*100)</f>
        <v>61.764705882352935</v>
      </c>
      <c r="BN46">
        <f>((0.115/0.19)*100)</f>
        <v>60.526315789473685</v>
      </c>
      <c r="BO46">
        <f>((0.07/0.18)*100)</f>
        <v>38.888888888888893</v>
      </c>
      <c r="BP46">
        <f>((0.06/0.17)*100)</f>
        <v>35.294117647058819</v>
      </c>
      <c r="BQ46">
        <f>((0.065/0.17)*100)</f>
        <v>38.235294117647058</v>
      </c>
      <c r="BR46">
        <f>((0.075/0.19)*100)</f>
        <v>39.473684210526315</v>
      </c>
      <c r="BS46">
        <f>((14/22)*100)</f>
        <v>63.636363636363633</v>
      </c>
      <c r="BT46">
        <f>((9/22)*100)</f>
        <v>40.909090909090914</v>
      </c>
      <c r="BU46">
        <f>((14/22)*100)</f>
        <v>63.636363636363633</v>
      </c>
      <c r="BV46">
        <f>((15/22)*100)</f>
        <v>68.181818181818173</v>
      </c>
      <c r="BW46">
        <f>((10/22)*100)</f>
        <v>45.454545454545453</v>
      </c>
      <c r="BX46">
        <f>((8/22)*100)</f>
        <v>36.363636363636367</v>
      </c>
      <c r="BY46">
        <f>((10/21)*100)</f>
        <v>47.619047619047613</v>
      </c>
      <c r="BZ46">
        <f>((9/21)*100)</f>
        <v>42.857142857142854</v>
      </c>
      <c r="CA46">
        <f>((18/21)*100)</f>
        <v>85.714285714285708</v>
      </c>
      <c r="CB46">
        <f>((14/23)*100)</f>
        <v>60.869565217391312</v>
      </c>
      <c r="CC46">
        <f>((11/23)*100)</f>
        <v>47.826086956521742</v>
      </c>
      <c r="CD46">
        <f>((18/23)*100)</f>
        <v>78.260869565217391</v>
      </c>
      <c r="CE46">
        <f>((0/14)*100)</f>
        <v>0</v>
      </c>
      <c r="CF46">
        <f>((0/14)*100)</f>
        <v>0</v>
      </c>
      <c r="CG46">
        <f>((7/14)*100)</f>
        <v>50</v>
      </c>
      <c r="CH46">
        <f>((4/12)*100)</f>
        <v>33.333333333333329</v>
      </c>
      <c r="CI46">
        <f>((0/12)*100)</f>
        <v>0</v>
      </c>
      <c r="CJ46">
        <f>((0/12)*100)</f>
        <v>0</v>
      </c>
      <c r="CK46">
        <f>((0/13)*100)</f>
        <v>0</v>
      </c>
      <c r="CL46">
        <f>((0/13)*100)</f>
        <v>0</v>
      </c>
      <c r="CM46">
        <f>((8/13)*100)</f>
        <v>61.53846153846154</v>
      </c>
      <c r="CN46">
        <f>((7/15)*100)</f>
        <v>46.666666666666664</v>
      </c>
      <c r="CO46">
        <f>((0/15)*100)</f>
        <v>0</v>
      </c>
      <c r="CP46">
        <f>((8/15)*100)</f>
        <v>53.333333333333336</v>
      </c>
      <c r="CQ46">
        <f>$I46/$BG46</f>
        <v>125.24743545306258</v>
      </c>
      <c r="CR46">
        <f>$J46/$BH46</f>
        <v>146.7733764630772</v>
      </c>
      <c r="CS46">
        <f>$K46/$BI46</f>
        <v>146.91924846492446</v>
      </c>
      <c r="CT46">
        <f>$L46/$BJ46</f>
        <v>150.12368319485276</v>
      </c>
      <c r="CV46">
        <v>0.22222222222222221</v>
      </c>
      <c r="CW46">
        <v>0.61111111111111116</v>
      </c>
      <c r="CX46">
        <v>0.80555555555555558</v>
      </c>
      <c r="CY46">
        <v>0.76470588235294112</v>
      </c>
      <c r="CZ46">
        <v>0.41176470588235292</v>
      </c>
      <c r="DA46">
        <v>0.5</v>
      </c>
      <c r="DB46">
        <v>0.35294117647058826</v>
      </c>
      <c r="DC46">
        <v>0.58823529411764708</v>
      </c>
      <c r="DD46">
        <v>8.8235294117647065E-2</v>
      </c>
      <c r="DE46">
        <v>0.23684210526315788</v>
      </c>
      <c r="DF46">
        <v>0.44736842105263158</v>
      </c>
      <c r="DG46">
        <v>0.81578947368421051</v>
      </c>
      <c r="DH46">
        <v>60.951423489524188</v>
      </c>
    </row>
    <row r="47" spans="1:113" x14ac:dyDescent="0.25">
      <c r="A47">
        <v>207.73405399999999</v>
      </c>
      <c r="B47">
        <v>6.5311870000000001</v>
      </c>
      <c r="C47">
        <v>188.00194500000001</v>
      </c>
      <c r="D47">
        <v>5.6744120000000002</v>
      </c>
      <c r="E47">
        <v>206.41686899999999</v>
      </c>
      <c r="F47">
        <v>7.5943949999999996</v>
      </c>
      <c r="G47">
        <v>207.632701</v>
      </c>
      <c r="H47">
        <v>4.7085270000000001</v>
      </c>
      <c r="I47">
        <f>SQRT((ABS($A$48-$A$47)^2+(ABS($B$48-$B$47)^2)))</f>
        <v>23.882376944021143</v>
      </c>
      <c r="J47">
        <f>SQRT((ABS($C$48-$C$47)^2+(ABS($D$48-$D$47)^2)))</f>
        <v>32.089489637088334</v>
      </c>
      <c r="K47">
        <f>SQRT((ABS($E$48-$E$47)^2+(ABS($F$48-$F$47)^2)))</f>
        <v>24.303950419031583</v>
      </c>
      <c r="L47">
        <f>SQRT((ABS($G$48-$G$47)^2+(ABS($H$48-$H$47)^2)))</f>
        <v>25.354462407859423</v>
      </c>
      <c r="M47">
        <f>ABS($B$47-$D$47)</f>
        <v>0.85677499999999984</v>
      </c>
      <c r="N47">
        <f>ABS($F$47-$H$47)</f>
        <v>2.8858679999999994</v>
      </c>
      <c r="Q47">
        <f>SQRT((ABS($A$47-$E$47)^2+(ABS($B$47-$F$47)^2)))</f>
        <v>1.6927455731706953</v>
      </c>
      <c r="R47">
        <f>SQRT((ABS($C$47-$G$48)^2+(ABS($D$47-$H$48)^2)))</f>
        <v>5.7697356275504701</v>
      </c>
      <c r="S47">
        <v>21</v>
      </c>
      <c r="T47">
        <v>15</v>
      </c>
      <c r="U47">
        <v>9</v>
      </c>
      <c r="V47">
        <v>9</v>
      </c>
      <c r="W47">
        <v>28</v>
      </c>
      <c r="X47">
        <v>19</v>
      </c>
      <c r="Y47">
        <v>16</v>
      </c>
      <c r="Z47">
        <v>15</v>
      </c>
      <c r="AA47">
        <v>21</v>
      </c>
      <c r="AB47">
        <v>10</v>
      </c>
      <c r="AC47">
        <v>9</v>
      </c>
      <c r="AD47">
        <v>20</v>
      </c>
      <c r="AE47">
        <v>21</v>
      </c>
      <c r="AF47">
        <v>10</v>
      </c>
      <c r="AG47">
        <v>9</v>
      </c>
      <c r="AH47">
        <v>20</v>
      </c>
      <c r="AI47">
        <v>11</v>
      </c>
      <c r="AJ47">
        <v>4</v>
      </c>
      <c r="AK47">
        <v>0</v>
      </c>
      <c r="AL47">
        <v>2</v>
      </c>
      <c r="AM47">
        <v>12</v>
      </c>
      <c r="AN47">
        <v>6</v>
      </c>
      <c r="AO47">
        <v>0</v>
      </c>
      <c r="AP47">
        <v>0</v>
      </c>
      <c r="AQ47">
        <v>12</v>
      </c>
      <c r="AR47">
        <v>0</v>
      </c>
      <c r="AS47">
        <v>0</v>
      </c>
      <c r="AT47">
        <v>11</v>
      </c>
      <c r="AU47">
        <v>14</v>
      </c>
      <c r="AV47">
        <v>2</v>
      </c>
      <c r="AW47">
        <v>0</v>
      </c>
      <c r="AX47">
        <v>11</v>
      </c>
      <c r="AY47">
        <f>(21/200)</f>
        <v>0.105</v>
      </c>
      <c r="AZ47">
        <f>(28/200)</f>
        <v>0.14000000000000001</v>
      </c>
      <c r="BA47">
        <f>(21/200)</f>
        <v>0.105</v>
      </c>
      <c r="BB47">
        <f>(21/200)</f>
        <v>0.105</v>
      </c>
      <c r="BC47">
        <f>(11/200)</f>
        <v>5.5E-2</v>
      </c>
      <c r="BD47">
        <f>(12/200)</f>
        <v>0.06</v>
      </c>
      <c r="BE47">
        <f>(12/200)</f>
        <v>0.06</v>
      </c>
      <c r="BF47">
        <f>(14/200)</f>
        <v>7.0000000000000007E-2</v>
      </c>
      <c r="BG47">
        <f>(0.105+0.055)</f>
        <v>0.16</v>
      </c>
      <c r="BH47">
        <f>(0.14+0.06)</f>
        <v>0.2</v>
      </c>
      <c r="BI47">
        <f>(0.105+0.06)</f>
        <v>0.16499999999999998</v>
      </c>
      <c r="BJ47">
        <f>(0.105+0.07)</f>
        <v>0.17499999999999999</v>
      </c>
      <c r="BK47">
        <f>((0.105/0.16)*100)</f>
        <v>65.625</v>
      </c>
      <c r="BL47">
        <f>((0.14/0.2)*100)</f>
        <v>70</v>
      </c>
      <c r="BM47">
        <f>((0.105/0.165)*100)</f>
        <v>63.636363636363633</v>
      </c>
      <c r="BN47">
        <f>((0.105/0.175)*100)</f>
        <v>60</v>
      </c>
      <c r="BO47">
        <f>((0.055/0.16)*100)</f>
        <v>34.375</v>
      </c>
      <c r="BP47">
        <f>((0.06/0.2)*100)</f>
        <v>30</v>
      </c>
      <c r="BQ47">
        <f>((0.06/0.165)*100)</f>
        <v>36.36363636363636</v>
      </c>
      <c r="BR47">
        <f>((0.07/0.175)*100)</f>
        <v>40.000000000000007</v>
      </c>
      <c r="BS47">
        <f>((15/21)*100)</f>
        <v>71.428571428571431</v>
      </c>
      <c r="BT47">
        <f>((9/21)*100)</f>
        <v>42.857142857142854</v>
      </c>
      <c r="BU47">
        <f>((9/21)*100)</f>
        <v>42.857142857142854</v>
      </c>
      <c r="BV47">
        <f>((19/28)*100)</f>
        <v>67.857142857142861</v>
      </c>
      <c r="BW47">
        <f>((16/28)*100)</f>
        <v>57.142857142857139</v>
      </c>
      <c r="BX47">
        <f>((15/28)*100)</f>
        <v>53.571428571428569</v>
      </c>
      <c r="BY47">
        <f>((10/21)*100)</f>
        <v>47.619047619047613</v>
      </c>
      <c r="BZ47">
        <f>((9/21)*100)</f>
        <v>42.857142857142854</v>
      </c>
      <c r="CA47">
        <f>((20/21)*100)</f>
        <v>95.238095238095227</v>
      </c>
      <c r="CB47">
        <f>((10/21)*100)</f>
        <v>47.619047619047613</v>
      </c>
      <c r="CC47">
        <f>((9/21)*100)</f>
        <v>42.857142857142854</v>
      </c>
      <c r="CD47">
        <f>((20/21)*100)</f>
        <v>95.238095238095227</v>
      </c>
      <c r="CE47">
        <f>((4/11)*100)</f>
        <v>36.363636363636367</v>
      </c>
      <c r="CF47">
        <f>((0/11)*100)</f>
        <v>0</v>
      </c>
      <c r="CG47">
        <f>((2/11)*100)</f>
        <v>18.181818181818183</v>
      </c>
      <c r="CH47">
        <f>((6/12)*100)</f>
        <v>50</v>
      </c>
      <c r="CI47">
        <f>((0/12)*100)</f>
        <v>0</v>
      </c>
      <c r="CJ47">
        <f>((0/12)*100)</f>
        <v>0</v>
      </c>
      <c r="CK47">
        <f>((0/12)*100)</f>
        <v>0</v>
      </c>
      <c r="CL47">
        <f>((0/12)*100)</f>
        <v>0</v>
      </c>
      <c r="CM47">
        <f>((11/12)*100)</f>
        <v>91.666666666666657</v>
      </c>
      <c r="CN47">
        <f>((2/14)*100)</f>
        <v>14.285714285714285</v>
      </c>
      <c r="CO47">
        <f>((0/14)*100)</f>
        <v>0</v>
      </c>
      <c r="CP47">
        <f>((11/14)*100)</f>
        <v>78.571428571428569</v>
      </c>
      <c r="CQ47">
        <f>$I47/$BG47</f>
        <v>149.26485590013215</v>
      </c>
      <c r="CR47">
        <f>$J47/$BH47</f>
        <v>160.44744818544166</v>
      </c>
      <c r="CS47">
        <f>$K47/$BI47</f>
        <v>147.29666920625203</v>
      </c>
      <c r="CT47">
        <f>$L47/$BJ47</f>
        <v>144.88264233062529</v>
      </c>
      <c r="CV47">
        <v>0.1875</v>
      </c>
      <c r="CW47">
        <v>0.625</v>
      </c>
      <c r="CX47">
        <v>0.71875</v>
      </c>
      <c r="CY47">
        <v>0.85</v>
      </c>
      <c r="CZ47">
        <v>0.52500000000000002</v>
      </c>
      <c r="DA47">
        <v>0.55000000000000004</v>
      </c>
      <c r="DB47">
        <v>0.39393939393939392</v>
      </c>
      <c r="DC47">
        <v>0.5757575757575758</v>
      </c>
      <c r="DD47">
        <v>3.0303030303030304E-2</v>
      </c>
      <c r="DE47">
        <v>0.34285714285714286</v>
      </c>
      <c r="DF47">
        <v>0.51428571428571423</v>
      </c>
      <c r="DG47">
        <v>0.91428571428571426</v>
      </c>
    </row>
    <row r="48" spans="1:113" x14ac:dyDescent="0.25">
      <c r="A48">
        <v>183.85426699999999</v>
      </c>
      <c r="B48">
        <v>6.8828990000000001</v>
      </c>
      <c r="C48">
        <v>155.92346900000001</v>
      </c>
      <c r="D48">
        <v>6.5150800000000002</v>
      </c>
      <c r="E48">
        <v>182.121734</v>
      </c>
      <c r="F48">
        <v>8.2489340000000002</v>
      </c>
      <c r="G48">
        <v>182.27928499999999</v>
      </c>
      <c r="H48">
        <v>4.9388769999999997</v>
      </c>
      <c r="I48">
        <f>SQRT((ABS($A$49-$A$48)^2+(ABS($B$49-$B$48)^2)))</f>
        <v>25.366041110441675</v>
      </c>
      <c r="J48">
        <f>SQRT((ABS($C$49-$C$48)^2+(ABS($D$49-$D$48)^2)))</f>
        <v>33.193036549703912</v>
      </c>
      <c r="K48">
        <f>SQRT((ABS($E$49-$E$48)^2+(ABS($F$49-$F$48)^2)))</f>
        <v>28.991538167755671</v>
      </c>
      <c r="L48">
        <f>SQRT((ABS($G$49-$G$48)^2+(ABS($H$49-$H$48)^2)))</f>
        <v>28.582202196629495</v>
      </c>
      <c r="M48">
        <f>ABS($B$48-$D$48)</f>
        <v>0.3678189999999999</v>
      </c>
      <c r="N48">
        <f>ABS($F$48-$H$48)</f>
        <v>3.3100570000000005</v>
      </c>
      <c r="Q48">
        <f>SQRT((ABS($A$48-$E$48)^2+(ABS($B$48-$F$48)^2)))</f>
        <v>2.2062915077826784</v>
      </c>
      <c r="R48">
        <f>SQRT((ABS($C$48-$G$49)^2+(ABS($D$48-$H$49)^2)))</f>
        <v>2.2552103558701613</v>
      </c>
      <c r="S48">
        <v>19</v>
      </c>
      <c r="T48">
        <v>19</v>
      </c>
      <c r="U48">
        <v>7</v>
      </c>
      <c r="V48">
        <v>6</v>
      </c>
      <c r="W48">
        <v>22</v>
      </c>
      <c r="X48">
        <v>14</v>
      </c>
      <c r="Y48">
        <v>8</v>
      </c>
      <c r="Z48">
        <v>9</v>
      </c>
      <c r="AA48">
        <v>22</v>
      </c>
      <c r="AB48">
        <v>10</v>
      </c>
      <c r="AC48">
        <v>10</v>
      </c>
      <c r="AD48">
        <v>22</v>
      </c>
      <c r="AE48">
        <v>22</v>
      </c>
      <c r="AF48">
        <v>10</v>
      </c>
      <c r="AG48">
        <v>10</v>
      </c>
      <c r="AH48">
        <v>22</v>
      </c>
      <c r="AI48">
        <v>11</v>
      </c>
      <c r="AJ48">
        <v>6</v>
      </c>
      <c r="AK48">
        <v>0</v>
      </c>
      <c r="AL48">
        <v>0</v>
      </c>
      <c r="AM48">
        <v>12</v>
      </c>
      <c r="AN48">
        <v>8</v>
      </c>
      <c r="AO48">
        <v>0</v>
      </c>
      <c r="AP48">
        <v>0</v>
      </c>
      <c r="AQ48">
        <v>12</v>
      </c>
      <c r="AR48">
        <v>0</v>
      </c>
      <c r="AS48">
        <v>0</v>
      </c>
      <c r="AT48">
        <v>12</v>
      </c>
      <c r="AU48">
        <v>13</v>
      </c>
      <c r="AV48">
        <v>0</v>
      </c>
      <c r="AW48">
        <v>0</v>
      </c>
      <c r="AX48">
        <v>12</v>
      </c>
      <c r="AY48">
        <f>(19/200)</f>
        <v>9.5000000000000001E-2</v>
      </c>
      <c r="AZ48">
        <f>(22/200)</f>
        <v>0.11</v>
      </c>
      <c r="BA48">
        <f>(22/200)</f>
        <v>0.11</v>
      </c>
      <c r="BB48">
        <f>(22/200)</f>
        <v>0.11</v>
      </c>
      <c r="BC48">
        <f>(11/200)</f>
        <v>5.5E-2</v>
      </c>
      <c r="BD48">
        <f>(12/200)</f>
        <v>0.06</v>
      </c>
      <c r="BE48">
        <f>(12/200)</f>
        <v>0.06</v>
      </c>
      <c r="BF48">
        <f>(13/200)</f>
        <v>6.5000000000000002E-2</v>
      </c>
      <c r="BG48">
        <f>(0.095+0.055)</f>
        <v>0.15</v>
      </c>
      <c r="BH48">
        <f>(0.11+0.06)</f>
        <v>0.16999999999999998</v>
      </c>
      <c r="BI48">
        <f>(0.11+0.06)</f>
        <v>0.16999999999999998</v>
      </c>
      <c r="BJ48">
        <f>(0.11+0.065)</f>
        <v>0.17499999999999999</v>
      </c>
      <c r="BK48">
        <f>((0.095/0.15)*100)</f>
        <v>63.333333333333343</v>
      </c>
      <c r="BL48">
        <f>((0.11/0.17)*100)</f>
        <v>64.705882352941174</v>
      </c>
      <c r="BM48">
        <f>((0.11/0.17)*100)</f>
        <v>64.705882352941174</v>
      </c>
      <c r="BN48">
        <f>((0.11/0.175)*100)</f>
        <v>62.857142857142868</v>
      </c>
      <c r="BO48">
        <f>((0.055/0.15)*100)</f>
        <v>36.666666666666671</v>
      </c>
      <c r="BP48">
        <f>((0.06/0.17)*100)</f>
        <v>35.294117647058819</v>
      </c>
      <c r="BQ48">
        <f>((0.06/0.17)*100)</f>
        <v>35.294117647058819</v>
      </c>
      <c r="BR48">
        <f>((0.065/0.175)*100)</f>
        <v>37.142857142857146</v>
      </c>
      <c r="BS48">
        <f>((19/19)*100)</f>
        <v>100</v>
      </c>
      <c r="BT48">
        <f>((7/19)*100)</f>
        <v>36.84210526315789</v>
      </c>
      <c r="BU48">
        <f>((6/19)*100)</f>
        <v>31.578947368421051</v>
      </c>
      <c r="BV48">
        <f>((14/22)*100)</f>
        <v>63.636363636363633</v>
      </c>
      <c r="BW48">
        <f>((8/22)*100)</f>
        <v>36.363636363636367</v>
      </c>
      <c r="BX48">
        <f>((9/22)*100)</f>
        <v>40.909090909090914</v>
      </c>
      <c r="BY48">
        <f>((10/22)*100)</f>
        <v>45.454545454545453</v>
      </c>
      <c r="BZ48">
        <f>((10/22)*100)</f>
        <v>45.454545454545453</v>
      </c>
      <c r="CA48">
        <f>((22/22)*100)</f>
        <v>100</v>
      </c>
      <c r="CB48">
        <f>((10/22)*100)</f>
        <v>45.454545454545453</v>
      </c>
      <c r="CC48">
        <f>((10/22)*100)</f>
        <v>45.454545454545453</v>
      </c>
      <c r="CD48">
        <f>((22/22)*100)</f>
        <v>100</v>
      </c>
      <c r="CE48">
        <f>((6/11)*100)</f>
        <v>54.54545454545454</v>
      </c>
      <c r="CF48">
        <f>((0/11)*100)</f>
        <v>0</v>
      </c>
      <c r="CG48">
        <f>((0/11)*100)</f>
        <v>0</v>
      </c>
      <c r="CH48">
        <f>((8/12)*100)</f>
        <v>66.666666666666657</v>
      </c>
      <c r="CI48">
        <f>((0/12)*100)</f>
        <v>0</v>
      </c>
      <c r="CJ48">
        <f>((0/12)*100)</f>
        <v>0</v>
      </c>
      <c r="CK48">
        <f>((0/12)*100)</f>
        <v>0</v>
      </c>
      <c r="CL48">
        <f>((0/12)*100)</f>
        <v>0</v>
      </c>
      <c r="CM48">
        <f>((12/12)*100)</f>
        <v>100</v>
      </c>
      <c r="CN48">
        <f>((0/13)*100)</f>
        <v>0</v>
      </c>
      <c r="CO48">
        <f>((0/13)*100)</f>
        <v>0</v>
      </c>
      <c r="CP48">
        <f>((12/13)*100)</f>
        <v>92.307692307692307</v>
      </c>
      <c r="CQ48">
        <f>$I48/$BG48</f>
        <v>169.10694073627783</v>
      </c>
      <c r="CR48">
        <f>$J48/$BH48</f>
        <v>195.2531561747289</v>
      </c>
      <c r="CS48">
        <f>$K48/$BI48</f>
        <v>170.53845981032748</v>
      </c>
      <c r="CT48">
        <f>$L48/$BJ48</f>
        <v>163.32686969502569</v>
      </c>
      <c r="CV48">
        <v>0.8666666666666667</v>
      </c>
      <c r="CW48">
        <v>0.56666666666666665</v>
      </c>
      <c r="CX48">
        <v>0.6</v>
      </c>
      <c r="CY48">
        <v>0.1</v>
      </c>
      <c r="CZ48">
        <v>0.61764705882352944</v>
      </c>
      <c r="DA48">
        <v>0.61764705882352944</v>
      </c>
      <c r="DB48">
        <v>0.5</v>
      </c>
      <c r="DC48">
        <v>0.38235294117647056</v>
      </c>
      <c r="DD48">
        <v>1</v>
      </c>
      <c r="DE48">
        <v>0.48571428571428571</v>
      </c>
      <c r="DF48">
        <v>0.37142857142857144</v>
      </c>
      <c r="DG48">
        <v>0.97142857142857142</v>
      </c>
    </row>
    <row r="49" spans="1:111" x14ac:dyDescent="0.25">
      <c r="A49">
        <v>158.49606299999999</v>
      </c>
      <c r="B49">
        <v>7.5133999999999999</v>
      </c>
      <c r="C49">
        <v>122.80069599999999</v>
      </c>
      <c r="D49">
        <v>4.3564730000000003</v>
      </c>
      <c r="E49">
        <v>153.14091099999999</v>
      </c>
      <c r="F49">
        <v>9.0370860000000004</v>
      </c>
      <c r="G49">
        <v>153.71838700000001</v>
      </c>
      <c r="H49">
        <v>6.04223</v>
      </c>
      <c r="I49">
        <f>SQRT((ABS($A$50-$A$49)^2+(ABS($B$50-$B$49)^2)))</f>
        <v>31.619020543502124</v>
      </c>
      <c r="J49">
        <f>SQRT((ABS($C$50-$C$49)^2+(ABS($D$50-$D$49)^2)))</f>
        <v>26.020541526063685</v>
      </c>
      <c r="K49">
        <f>SQRT((ABS($E$50-$E$49)^2+(ABS($F$50-$F$49)^2)))</f>
        <v>32.226394831485315</v>
      </c>
      <c r="L49">
        <f>SQRT((ABS($G$50-$G$49)^2+(ABS($H$50-$H$49)^2)))</f>
        <v>32.930124912555087</v>
      </c>
      <c r="M49">
        <f>ABS($B$49-$D$49)</f>
        <v>3.1569269999999996</v>
      </c>
      <c r="N49">
        <f>ABS($F$49-$H$49)</f>
        <v>2.9948560000000004</v>
      </c>
      <c r="Q49">
        <f>SQRT((ABS($A$49-$E$49)^2+(ABS($B$49-$F$49)^2)))</f>
        <v>5.5676989833952089</v>
      </c>
      <c r="R49">
        <f>SQRT((ABS($C$49-$G$50)^2+(ABS($D$49-$H$50)^2)))</f>
        <v>2.0390247851446017</v>
      </c>
      <c r="S49">
        <v>18</v>
      </c>
      <c r="T49">
        <v>14</v>
      </c>
      <c r="U49">
        <v>5</v>
      </c>
      <c r="V49">
        <v>5</v>
      </c>
      <c r="W49">
        <v>24</v>
      </c>
      <c r="X49">
        <v>14</v>
      </c>
      <c r="Y49">
        <v>11</v>
      </c>
      <c r="Z49">
        <v>10</v>
      </c>
      <c r="AA49">
        <v>21</v>
      </c>
      <c r="AB49">
        <v>8</v>
      </c>
      <c r="AC49">
        <v>9</v>
      </c>
      <c r="AD49">
        <v>21</v>
      </c>
      <c r="AE49">
        <v>22</v>
      </c>
      <c r="AF49">
        <v>8</v>
      </c>
      <c r="AG49">
        <v>10</v>
      </c>
      <c r="AH49">
        <v>21</v>
      </c>
      <c r="AI49">
        <v>12</v>
      </c>
      <c r="AJ49">
        <v>8</v>
      </c>
      <c r="AK49">
        <v>0</v>
      </c>
      <c r="AL49">
        <v>0</v>
      </c>
      <c r="AM49">
        <v>12</v>
      </c>
      <c r="AN49">
        <v>6</v>
      </c>
      <c r="AO49">
        <v>0</v>
      </c>
      <c r="AP49">
        <v>0</v>
      </c>
      <c r="AQ49">
        <v>14</v>
      </c>
      <c r="AR49">
        <v>1</v>
      </c>
      <c r="AS49">
        <v>0</v>
      </c>
      <c r="AT49">
        <v>13</v>
      </c>
      <c r="AU49">
        <v>13</v>
      </c>
      <c r="AV49">
        <v>0</v>
      </c>
      <c r="AW49">
        <v>0</v>
      </c>
      <c r="AX49">
        <v>13</v>
      </c>
      <c r="AY49">
        <f>(18/200)</f>
        <v>0.09</v>
      </c>
      <c r="AZ49">
        <f>(24/200)</f>
        <v>0.12</v>
      </c>
      <c r="BA49">
        <f>(21/200)</f>
        <v>0.105</v>
      </c>
      <c r="BB49">
        <f>(22/200)</f>
        <v>0.11</v>
      </c>
      <c r="BC49">
        <f>(12/200)</f>
        <v>0.06</v>
      </c>
      <c r="BD49">
        <f>(12/200)</f>
        <v>0.06</v>
      </c>
      <c r="BE49">
        <f>(14/200)</f>
        <v>7.0000000000000007E-2</v>
      </c>
      <c r="BF49">
        <f>(13/200)</f>
        <v>6.5000000000000002E-2</v>
      </c>
      <c r="BG49">
        <f>(0.09+0.06)</f>
        <v>0.15</v>
      </c>
      <c r="BH49">
        <f>(0.12+0.06)</f>
        <v>0.18</v>
      </c>
      <c r="BI49">
        <f>(0.105+0.07)</f>
        <v>0.17499999999999999</v>
      </c>
      <c r="BJ49">
        <f>(0.11+0.065)</f>
        <v>0.17499999999999999</v>
      </c>
      <c r="BK49">
        <f>((0.09/0.15)*100)</f>
        <v>60</v>
      </c>
      <c r="BL49">
        <f>((0.12/0.18)*100)</f>
        <v>66.666666666666657</v>
      </c>
      <c r="BM49">
        <f>((0.105/0.175)*100)</f>
        <v>60</v>
      </c>
      <c r="BN49">
        <f>((0.11/0.175)*100)</f>
        <v>62.857142857142868</v>
      </c>
      <c r="BO49">
        <f>((0.06/0.15)*100)</f>
        <v>40</v>
      </c>
      <c r="BP49">
        <f>((0.06/0.18)*100)</f>
        <v>33.333333333333329</v>
      </c>
      <c r="BQ49">
        <f>((0.07/0.175)*100)</f>
        <v>40.000000000000007</v>
      </c>
      <c r="BR49">
        <f>((0.065/0.175)*100)</f>
        <v>37.142857142857146</v>
      </c>
      <c r="BS49">
        <f>((14/18)*100)</f>
        <v>77.777777777777786</v>
      </c>
      <c r="BT49">
        <f>((5/18)*100)</f>
        <v>27.777777777777779</v>
      </c>
      <c r="BU49">
        <f>((5/18)*100)</f>
        <v>27.777777777777779</v>
      </c>
      <c r="BV49">
        <f>((14/24)*100)</f>
        <v>58.333333333333336</v>
      </c>
      <c r="BW49">
        <f>((11/24)*100)</f>
        <v>45.833333333333329</v>
      </c>
      <c r="BX49">
        <f>((10/24)*100)</f>
        <v>41.666666666666671</v>
      </c>
      <c r="BY49">
        <f>((8/21)*100)</f>
        <v>38.095238095238095</v>
      </c>
      <c r="BZ49">
        <f>((9/21)*100)</f>
        <v>42.857142857142854</v>
      </c>
      <c r="CA49">
        <f>((21/21)*100)</f>
        <v>100</v>
      </c>
      <c r="CB49">
        <f>((8/22)*100)</f>
        <v>36.363636363636367</v>
      </c>
      <c r="CC49">
        <f>((10/22)*100)</f>
        <v>45.454545454545453</v>
      </c>
      <c r="CD49">
        <f>((21/22)*100)</f>
        <v>95.454545454545453</v>
      </c>
      <c r="CE49">
        <f>((8/12)*100)</f>
        <v>66.666666666666657</v>
      </c>
      <c r="CF49">
        <f>((0/12)*100)</f>
        <v>0</v>
      </c>
      <c r="CG49">
        <f>((0/12)*100)</f>
        <v>0</v>
      </c>
      <c r="CH49">
        <f>((6/12)*100)</f>
        <v>50</v>
      </c>
      <c r="CI49">
        <f>((0/12)*100)</f>
        <v>0</v>
      </c>
      <c r="CJ49">
        <f>((0/12)*100)</f>
        <v>0</v>
      </c>
      <c r="CK49">
        <f>((1/14)*100)</f>
        <v>7.1428571428571423</v>
      </c>
      <c r="CL49">
        <f>((0/14)*100)</f>
        <v>0</v>
      </c>
      <c r="CM49">
        <f>((13/14)*100)</f>
        <v>92.857142857142861</v>
      </c>
      <c r="CN49">
        <f>((0/13)*100)</f>
        <v>0</v>
      </c>
      <c r="CO49">
        <f>((0/13)*100)</f>
        <v>0</v>
      </c>
      <c r="CP49">
        <f>((13/13)*100)</f>
        <v>100</v>
      </c>
      <c r="CQ49">
        <f>$I49/$BG49</f>
        <v>210.79347029001417</v>
      </c>
      <c r="CR49">
        <f>$J49/$BH49</f>
        <v>144.55856403368713</v>
      </c>
      <c r="CS49">
        <f>$K49/$BI49</f>
        <v>184.15082760848753</v>
      </c>
      <c r="CT49">
        <f>$L49/$BJ49</f>
        <v>188.17214235745766</v>
      </c>
      <c r="CV49">
        <v>0.76470588235294112</v>
      </c>
      <c r="CW49">
        <v>0.43333333333333335</v>
      </c>
      <c r="CX49">
        <v>0.43333333333333335</v>
      </c>
      <c r="CY49">
        <v>0.23529411764705882</v>
      </c>
      <c r="CZ49">
        <v>0.61111111111111116</v>
      </c>
      <c r="DA49">
        <v>0.61111111111111116</v>
      </c>
      <c r="DB49">
        <v>0.62857142857142856</v>
      </c>
      <c r="DC49">
        <v>0.4</v>
      </c>
      <c r="DD49">
        <v>1</v>
      </c>
      <c r="DE49">
        <v>0.62857142857142856</v>
      </c>
      <c r="DF49">
        <v>0.4</v>
      </c>
      <c r="DG49">
        <v>1</v>
      </c>
    </row>
    <row r="50" spans="1:111" x14ac:dyDescent="0.25">
      <c r="A50">
        <v>126.933492</v>
      </c>
      <c r="B50">
        <v>5.6248630000000004</v>
      </c>
      <c r="C50">
        <v>96.791608999999994</v>
      </c>
      <c r="D50">
        <v>5.1284669999999997</v>
      </c>
      <c r="E50">
        <v>120.982283</v>
      </c>
      <c r="F50">
        <v>6.9482660000000003</v>
      </c>
      <c r="G50">
        <v>120.87204299999999</v>
      </c>
      <c r="H50">
        <v>3.6947179999999999</v>
      </c>
      <c r="I50">
        <f>SQRT((ABS($A$51-$A$50)^2+(ABS($B$51-$B$50)^2)))</f>
        <v>23.37508826674831</v>
      </c>
      <c r="J50">
        <f>SQRT((ABS($C$51-$C$50)^2+(ABS($D$51-$D$50)^2)))</f>
        <v>22.813377350481048</v>
      </c>
      <c r="K50">
        <f>SQRT((ABS($E$51-$E$50)^2+(ABS($F$51-$F$50)^2)))</f>
        <v>23.599074756260773</v>
      </c>
      <c r="L50">
        <f>SQRT((ABS($G$51-$G$50)^2+(ABS($H$51-$H$50)^2)))</f>
        <v>24.25206582105309</v>
      </c>
      <c r="M50">
        <f>ABS($B$50-$D$50)</f>
        <v>0.49639600000000073</v>
      </c>
      <c r="N50">
        <f>ABS($F$50-$H$50)</f>
        <v>3.2535480000000003</v>
      </c>
      <c r="Q50">
        <f>SQRT((ABS($A$50-$E$50)^2+(ABS($B$50-$F$50)^2)))</f>
        <v>6.0965797019386256</v>
      </c>
      <c r="R50">
        <f>SQRT((ABS($C$50-$G$51)^2+(ABS($D$50-$H$51)^2)))</f>
        <v>0.89759623210494621</v>
      </c>
      <c r="S50">
        <v>20</v>
      </c>
      <c r="T50">
        <v>14</v>
      </c>
      <c r="U50">
        <v>8</v>
      </c>
      <c r="V50">
        <v>8</v>
      </c>
      <c r="W50">
        <v>23</v>
      </c>
      <c r="X50">
        <v>10</v>
      </c>
      <c r="Y50">
        <v>10</v>
      </c>
      <c r="Z50">
        <v>7</v>
      </c>
      <c r="AA50">
        <v>21</v>
      </c>
      <c r="AB50">
        <v>7</v>
      </c>
      <c r="AC50">
        <v>9</v>
      </c>
      <c r="AD50">
        <v>20</v>
      </c>
      <c r="AE50">
        <v>21</v>
      </c>
      <c r="AF50">
        <v>8</v>
      </c>
      <c r="AG50">
        <v>8</v>
      </c>
      <c r="AH50">
        <v>20</v>
      </c>
      <c r="AI50">
        <v>14</v>
      </c>
      <c r="AJ50">
        <v>6</v>
      </c>
      <c r="AK50">
        <v>1</v>
      </c>
      <c r="AL50">
        <v>0</v>
      </c>
      <c r="AM50">
        <v>13</v>
      </c>
      <c r="AN50">
        <v>5</v>
      </c>
      <c r="AO50">
        <v>1</v>
      </c>
      <c r="AP50">
        <v>0</v>
      </c>
      <c r="AQ50">
        <v>13</v>
      </c>
      <c r="AR50">
        <v>1</v>
      </c>
      <c r="AS50">
        <v>0</v>
      </c>
      <c r="AT50">
        <v>13</v>
      </c>
      <c r="AU50">
        <v>14</v>
      </c>
      <c r="AV50">
        <v>2</v>
      </c>
      <c r="AW50">
        <v>0</v>
      </c>
      <c r="AX50">
        <v>13</v>
      </c>
      <c r="AY50">
        <f>(20/200)</f>
        <v>0.1</v>
      </c>
      <c r="AZ50">
        <f>(23/200)</f>
        <v>0.115</v>
      </c>
      <c r="BA50">
        <f>(21/200)</f>
        <v>0.105</v>
      </c>
      <c r="BB50">
        <f>(21/200)</f>
        <v>0.105</v>
      </c>
      <c r="BC50">
        <f>(14/200)</f>
        <v>7.0000000000000007E-2</v>
      </c>
      <c r="BD50">
        <f>(13/200)</f>
        <v>6.5000000000000002E-2</v>
      </c>
      <c r="BE50">
        <f>(13/200)</f>
        <v>6.5000000000000002E-2</v>
      </c>
      <c r="BF50">
        <f>(14/200)</f>
        <v>7.0000000000000007E-2</v>
      </c>
      <c r="BG50">
        <f>(0.1+0.07)</f>
        <v>0.17</v>
      </c>
      <c r="BH50">
        <f>(0.115+0.065)</f>
        <v>0.18</v>
      </c>
      <c r="BI50">
        <f>(0.105+0.065)</f>
        <v>0.16999999999999998</v>
      </c>
      <c r="BJ50">
        <f>(0.105+0.07)</f>
        <v>0.17499999999999999</v>
      </c>
      <c r="BK50">
        <f>((0.1/0.17)*100)</f>
        <v>58.82352941176471</v>
      </c>
      <c r="BL50">
        <f>((0.115/0.18)*100)</f>
        <v>63.888888888888893</v>
      </c>
      <c r="BM50">
        <f>((0.105/0.17)*100)</f>
        <v>61.764705882352935</v>
      </c>
      <c r="BN50">
        <f>((0.105/0.175)*100)</f>
        <v>60</v>
      </c>
      <c r="BO50">
        <f>((0.07/0.17)*100)</f>
        <v>41.176470588235297</v>
      </c>
      <c r="BP50">
        <f>((0.065/0.18)*100)</f>
        <v>36.111111111111114</v>
      </c>
      <c r="BQ50">
        <f>((0.065/0.17)*100)</f>
        <v>38.235294117647058</v>
      </c>
      <c r="BR50">
        <f>((0.07/0.175)*100)</f>
        <v>40.000000000000007</v>
      </c>
      <c r="BS50">
        <f>((14/20)*100)</f>
        <v>70</v>
      </c>
      <c r="BT50">
        <f>((8/20)*100)</f>
        <v>40</v>
      </c>
      <c r="BU50">
        <f>((8/20)*100)</f>
        <v>40</v>
      </c>
      <c r="BV50">
        <f>((10/23)*100)</f>
        <v>43.478260869565219</v>
      </c>
      <c r="BW50">
        <f>((10/23)*100)</f>
        <v>43.478260869565219</v>
      </c>
      <c r="BX50">
        <f>((7/23)*100)</f>
        <v>30.434782608695656</v>
      </c>
      <c r="BY50">
        <f>((7/21)*100)</f>
        <v>33.333333333333329</v>
      </c>
      <c r="BZ50">
        <f>((9/21)*100)</f>
        <v>42.857142857142854</v>
      </c>
      <c r="CA50">
        <f>((20/21)*100)</f>
        <v>95.238095238095227</v>
      </c>
      <c r="CB50">
        <f>((8/21)*100)</f>
        <v>38.095238095238095</v>
      </c>
      <c r="CC50">
        <f>((8/21)*100)</f>
        <v>38.095238095238095</v>
      </c>
      <c r="CD50">
        <f>((20/21)*100)</f>
        <v>95.238095238095227</v>
      </c>
      <c r="CE50">
        <f>((6/14)*100)</f>
        <v>42.857142857142854</v>
      </c>
      <c r="CF50">
        <f>((1/14)*100)</f>
        <v>7.1428571428571423</v>
      </c>
      <c r="CG50">
        <f>((0/14)*100)</f>
        <v>0</v>
      </c>
      <c r="CH50">
        <f>((5/13)*100)</f>
        <v>38.461538461538467</v>
      </c>
      <c r="CI50">
        <f>((1/13)*100)</f>
        <v>7.6923076923076925</v>
      </c>
      <c r="CJ50">
        <f>((0/13)*100)</f>
        <v>0</v>
      </c>
      <c r="CK50">
        <f>((1/13)*100)</f>
        <v>7.6923076923076925</v>
      </c>
      <c r="CL50">
        <f>((0/13)*100)</f>
        <v>0</v>
      </c>
      <c r="CM50">
        <f>((13/13)*100)</f>
        <v>100</v>
      </c>
      <c r="CN50">
        <f>((2/14)*100)</f>
        <v>14.285714285714285</v>
      </c>
      <c r="CO50">
        <f>((0/14)*100)</f>
        <v>0</v>
      </c>
      <c r="CP50">
        <f>((13/14)*100)</f>
        <v>92.857142857142861</v>
      </c>
      <c r="CQ50">
        <f>$I50/$BG50</f>
        <v>137.50051921616651</v>
      </c>
      <c r="CR50">
        <f>$J50/$BH50</f>
        <v>126.74098528045027</v>
      </c>
      <c r="CS50">
        <f>$K50/$BI50</f>
        <v>138.81808680153398</v>
      </c>
      <c r="CT50">
        <f>$L50/$BJ50</f>
        <v>138.58323326316054</v>
      </c>
      <c r="CV50">
        <v>0.69696969696969702</v>
      </c>
      <c r="CW50">
        <v>0.35294117647058826</v>
      </c>
      <c r="CX50">
        <v>0.35294117647058826</v>
      </c>
      <c r="CY50">
        <v>0.27777777777777779</v>
      </c>
      <c r="CZ50">
        <v>0.66666666666666663</v>
      </c>
      <c r="DA50">
        <v>0.63888888888888884</v>
      </c>
      <c r="DB50">
        <v>0.6470588235294118</v>
      </c>
      <c r="DC50">
        <v>0.35294117647058826</v>
      </c>
      <c r="DD50">
        <v>0.97222222222222221</v>
      </c>
      <c r="DE50">
        <v>0.65714285714285714</v>
      </c>
      <c r="DF50">
        <v>0.37142857142857144</v>
      </c>
      <c r="DG50">
        <v>1</v>
      </c>
    </row>
    <row r="51" spans="1:111" x14ac:dyDescent="0.25">
      <c r="A51">
        <v>103.56939899999999</v>
      </c>
      <c r="B51">
        <v>6.3417380000000003</v>
      </c>
      <c r="C51">
        <v>73.978498000000002</v>
      </c>
      <c r="D51">
        <v>5.0182279999999997</v>
      </c>
      <c r="E51">
        <v>97.397710999999987</v>
      </c>
      <c r="F51">
        <v>7.7754859999999999</v>
      </c>
      <c r="G51">
        <v>96.626249000000001</v>
      </c>
      <c r="H51">
        <v>4.2462340000000003</v>
      </c>
      <c r="I51">
        <f>SQRT((ABS($A$52-$A$51)^2+(ABS($B$52-$B$51)^2)))</f>
        <v>23.309562532075532</v>
      </c>
      <c r="J51">
        <f>SQRT((ABS($C$52-$C$51)^2+(ABS($D$52-$D$51)^2)))</f>
        <v>19.578818363357179</v>
      </c>
      <c r="K51">
        <f>SQRT((ABS($E$52-$E$51)^2+(ABS($F$52-$F$51)^2)))</f>
        <v>22.319594908131137</v>
      </c>
      <c r="L51">
        <f>SQRT((ABS($G$52-$G$51)^2+(ABS($H$52-$H$51)^2)))</f>
        <v>22.373848759614788</v>
      </c>
      <c r="M51">
        <f>ABS($B$51-$D$51)</f>
        <v>1.3235100000000006</v>
      </c>
      <c r="N51">
        <f>ABS($F$51-$H$51)</f>
        <v>3.5292519999999996</v>
      </c>
      <c r="Q51">
        <f>SQRT((ABS($A$51-$E$51)^2+(ABS($B$51-$F$51)^2)))</f>
        <v>6.3360370971805429</v>
      </c>
      <c r="R51">
        <f>SQRT((ABS($C$51-$G$52)^2+(ABS($D$51-$H$52)^2)))</f>
        <v>0.56767920104668024</v>
      </c>
      <c r="S51">
        <v>18</v>
      </c>
      <c r="T51">
        <v>10</v>
      </c>
      <c r="U51">
        <v>7</v>
      </c>
      <c r="V51">
        <v>8</v>
      </c>
      <c r="W51">
        <v>22</v>
      </c>
      <c r="X51">
        <v>9</v>
      </c>
      <c r="Y51">
        <v>9</v>
      </c>
      <c r="Z51">
        <v>6</v>
      </c>
      <c r="AA51">
        <v>22</v>
      </c>
      <c r="AB51">
        <v>8</v>
      </c>
      <c r="AC51">
        <v>10</v>
      </c>
      <c r="AD51">
        <v>19</v>
      </c>
      <c r="AE51">
        <v>21</v>
      </c>
      <c r="AF51">
        <v>10</v>
      </c>
      <c r="AG51">
        <v>7</v>
      </c>
      <c r="AH51">
        <v>19</v>
      </c>
      <c r="AI51">
        <v>15</v>
      </c>
      <c r="AJ51">
        <v>5</v>
      </c>
      <c r="AK51">
        <v>1</v>
      </c>
      <c r="AL51">
        <v>2</v>
      </c>
      <c r="AM51">
        <v>14</v>
      </c>
      <c r="AN51">
        <v>4</v>
      </c>
      <c r="AO51">
        <v>2</v>
      </c>
      <c r="AP51">
        <v>0</v>
      </c>
      <c r="AQ51">
        <v>14</v>
      </c>
      <c r="AR51">
        <v>3</v>
      </c>
      <c r="AS51">
        <v>1</v>
      </c>
      <c r="AT51">
        <v>13</v>
      </c>
      <c r="AU51">
        <v>16</v>
      </c>
      <c r="AV51">
        <v>6</v>
      </c>
      <c r="AW51">
        <v>0</v>
      </c>
      <c r="AX51">
        <v>13</v>
      </c>
      <c r="AY51">
        <f>(18/200)</f>
        <v>0.09</v>
      </c>
      <c r="AZ51">
        <f>(22/200)</f>
        <v>0.11</v>
      </c>
      <c r="BA51">
        <f>(22/200)</f>
        <v>0.11</v>
      </c>
      <c r="BB51">
        <f>(21/200)</f>
        <v>0.105</v>
      </c>
      <c r="BC51">
        <f>(15/200)</f>
        <v>7.4999999999999997E-2</v>
      </c>
      <c r="BD51">
        <f>(14/200)</f>
        <v>7.0000000000000007E-2</v>
      </c>
      <c r="BE51">
        <f>(14/200)</f>
        <v>7.0000000000000007E-2</v>
      </c>
      <c r="BF51">
        <f>(16/200)</f>
        <v>0.08</v>
      </c>
      <c r="BG51">
        <f>(0.09+0.075)</f>
        <v>0.16499999999999998</v>
      </c>
      <c r="BH51">
        <f>(0.11+0.07)</f>
        <v>0.18</v>
      </c>
      <c r="BI51">
        <f>(0.11+0.07)</f>
        <v>0.18</v>
      </c>
      <c r="BJ51">
        <f>(0.105+0.08)</f>
        <v>0.185</v>
      </c>
      <c r="BK51">
        <f>((0.09/0.165)*100)</f>
        <v>54.54545454545454</v>
      </c>
      <c r="BL51">
        <f>((0.11/0.18)*100)</f>
        <v>61.111111111111114</v>
      </c>
      <c r="BM51">
        <f>((0.11/0.18)*100)</f>
        <v>61.111111111111114</v>
      </c>
      <c r="BN51">
        <f>((0.105/0.185)*100)</f>
        <v>56.756756756756758</v>
      </c>
      <c r="BO51">
        <f>((0.075/0.165)*100)</f>
        <v>45.454545454545453</v>
      </c>
      <c r="BP51">
        <f>((0.07/0.18)*100)</f>
        <v>38.888888888888893</v>
      </c>
      <c r="BQ51">
        <f>((0.07/0.18)*100)</f>
        <v>38.888888888888893</v>
      </c>
      <c r="BR51">
        <f>((0.08/0.185)*100)</f>
        <v>43.243243243243242</v>
      </c>
      <c r="BS51">
        <f>((10/18)*100)</f>
        <v>55.555555555555557</v>
      </c>
      <c r="BT51">
        <f>((7/18)*100)</f>
        <v>38.888888888888893</v>
      </c>
      <c r="BU51">
        <f>((8/18)*100)</f>
        <v>44.444444444444443</v>
      </c>
      <c r="BV51">
        <f>((9/22)*100)</f>
        <v>40.909090909090914</v>
      </c>
      <c r="BW51">
        <f>((9/22)*100)</f>
        <v>40.909090909090914</v>
      </c>
      <c r="BX51">
        <f>((6/22)*100)</f>
        <v>27.27272727272727</v>
      </c>
      <c r="BY51">
        <f>((8/22)*100)</f>
        <v>36.363636363636367</v>
      </c>
      <c r="BZ51">
        <f>((10/22)*100)</f>
        <v>45.454545454545453</v>
      </c>
      <c r="CA51">
        <f>((19/22)*100)</f>
        <v>86.36363636363636</v>
      </c>
      <c r="CB51">
        <f>((10/21)*100)</f>
        <v>47.619047619047613</v>
      </c>
      <c r="CC51">
        <f>((7/21)*100)</f>
        <v>33.333333333333329</v>
      </c>
      <c r="CD51">
        <f>((19/21)*100)</f>
        <v>90.476190476190482</v>
      </c>
      <c r="CE51">
        <f>((5/15)*100)</f>
        <v>33.333333333333329</v>
      </c>
      <c r="CF51">
        <f>((1/15)*100)</f>
        <v>6.666666666666667</v>
      </c>
      <c r="CG51">
        <f>((2/15)*100)</f>
        <v>13.333333333333334</v>
      </c>
      <c r="CH51">
        <f>((4/14)*100)</f>
        <v>28.571428571428569</v>
      </c>
      <c r="CI51">
        <f>((2/14)*100)</f>
        <v>14.285714285714285</v>
      </c>
      <c r="CJ51">
        <f>((0/14)*100)</f>
        <v>0</v>
      </c>
      <c r="CK51">
        <f>((3/14)*100)</f>
        <v>21.428571428571427</v>
      </c>
      <c r="CL51">
        <f>((1/14)*100)</f>
        <v>7.1428571428571423</v>
      </c>
      <c r="CM51">
        <f>((13/14)*100)</f>
        <v>92.857142857142861</v>
      </c>
      <c r="CN51">
        <f>((6/16)*100)</f>
        <v>37.5</v>
      </c>
      <c r="CO51">
        <f>((0/16)*100)</f>
        <v>0</v>
      </c>
      <c r="CP51">
        <f>((13/16)*100)</f>
        <v>81.25</v>
      </c>
      <c r="CQ51">
        <f>$I51/$BG51</f>
        <v>141.27007595197293</v>
      </c>
      <c r="CR51">
        <f>$J51/$BH51</f>
        <v>108.77121312976212</v>
      </c>
      <c r="CS51">
        <f>$K51/$BI51</f>
        <v>123.99774948961743</v>
      </c>
      <c r="CT51">
        <f>$L51/$BJ51</f>
        <v>120.9397230249448</v>
      </c>
      <c r="CV51">
        <v>0.63888888888888884</v>
      </c>
      <c r="CW51">
        <v>0.33333333333333331</v>
      </c>
      <c r="CX51">
        <v>0.30303030303030304</v>
      </c>
      <c r="CY51">
        <v>0.3611111111111111</v>
      </c>
      <c r="CZ51">
        <v>0.66666666666666663</v>
      </c>
      <c r="DA51">
        <v>0.61111111111111116</v>
      </c>
      <c r="DB51">
        <v>0.69444444444444442</v>
      </c>
      <c r="DC51">
        <v>0.33333333333333331</v>
      </c>
      <c r="DD51">
        <v>0.94594594594594594</v>
      </c>
      <c r="DE51">
        <v>0.72972972972972971</v>
      </c>
      <c r="DF51">
        <v>0.3783783783783784</v>
      </c>
      <c r="DG51">
        <v>2.8571428571428571E-2</v>
      </c>
    </row>
    <row r="52" spans="1:111" x14ac:dyDescent="0.25">
      <c r="A52">
        <v>80.260423000000003</v>
      </c>
      <c r="B52">
        <v>6.5070959999999998</v>
      </c>
      <c r="C52">
        <v>54.459501999999993</v>
      </c>
      <c r="D52">
        <v>6.5475820000000002</v>
      </c>
      <c r="E52">
        <v>75.080568</v>
      </c>
      <c r="F52">
        <v>8.1063109999999998</v>
      </c>
      <c r="G52">
        <v>74.254098999999997</v>
      </c>
      <c r="H52">
        <v>4.5219379999999996</v>
      </c>
      <c r="I52">
        <f>SQRT((ABS($A$53-$A$52)^2+(ABS($B$53-$B$52)^2)))</f>
        <v>20.120783111047075</v>
      </c>
      <c r="J52">
        <f>SQRT((ABS($C$53-$C$52)^2+(ABS($D$53-$D$52)^2)))</f>
        <v>19.04936508770961</v>
      </c>
      <c r="K52">
        <f>SQRT((ABS($E$53-$E$52)^2+(ABS($F$53-$F$52)^2)))</f>
        <v>18.191396511341431</v>
      </c>
      <c r="L52">
        <f>SQRT((ABS($G$53-$G$52)^2+(ABS($H$53-$H$52)^2)))</f>
        <v>18.329228462965073</v>
      </c>
      <c r="M52">
        <f>ABS($B$52-$D$52)</f>
        <v>4.0486000000000466E-2</v>
      </c>
      <c r="N52">
        <f>ABS($F$52-$H$52)</f>
        <v>3.5843730000000003</v>
      </c>
      <c r="Q52">
        <f>SQRT((ABS($A$52-$E$52)^2+(ABS($B$52-$F$52)^2)))</f>
        <v>5.4211056471212622</v>
      </c>
      <c r="R52">
        <f>SQRT((ABS($C$52-$G$53)^2+(ABS($D$52-$H$53)^2)))</f>
        <v>1.6648081365496796</v>
      </c>
      <c r="S52">
        <v>19</v>
      </c>
      <c r="T52">
        <v>9</v>
      </c>
      <c r="U52">
        <v>8</v>
      </c>
      <c r="V52">
        <v>10</v>
      </c>
      <c r="W52">
        <v>20</v>
      </c>
      <c r="X52">
        <v>6</v>
      </c>
      <c r="Y52">
        <v>7</v>
      </c>
      <c r="Z52">
        <v>2</v>
      </c>
      <c r="AA52">
        <v>22</v>
      </c>
      <c r="AB52">
        <v>7</v>
      </c>
      <c r="AC52">
        <v>9</v>
      </c>
      <c r="AD52">
        <v>19</v>
      </c>
      <c r="AE52">
        <v>23</v>
      </c>
      <c r="AF52">
        <v>11</v>
      </c>
      <c r="AG52">
        <v>6</v>
      </c>
      <c r="AH52">
        <v>19</v>
      </c>
      <c r="AI52">
        <v>17</v>
      </c>
      <c r="AJ52">
        <v>4</v>
      </c>
      <c r="AK52">
        <v>3</v>
      </c>
      <c r="AL52">
        <v>6</v>
      </c>
      <c r="AM52">
        <v>18</v>
      </c>
      <c r="AN52">
        <v>6</v>
      </c>
      <c r="AO52">
        <v>5</v>
      </c>
      <c r="AP52">
        <v>1</v>
      </c>
      <c r="AQ52">
        <v>15</v>
      </c>
      <c r="AR52">
        <v>4</v>
      </c>
      <c r="AS52">
        <v>2</v>
      </c>
      <c r="AT52">
        <v>13</v>
      </c>
      <c r="AU52">
        <v>16</v>
      </c>
      <c r="AV52">
        <v>7</v>
      </c>
      <c r="AW52">
        <v>0</v>
      </c>
      <c r="AX52">
        <v>13</v>
      </c>
      <c r="AY52">
        <f>(19/200)</f>
        <v>9.5000000000000001E-2</v>
      </c>
      <c r="AZ52">
        <f>(20/200)</f>
        <v>0.1</v>
      </c>
      <c r="BA52">
        <f>(22/200)</f>
        <v>0.11</v>
      </c>
      <c r="BB52">
        <f>(23/200)</f>
        <v>0.115</v>
      </c>
      <c r="BC52">
        <f>(17/200)</f>
        <v>8.5000000000000006E-2</v>
      </c>
      <c r="BD52">
        <f>(18/200)</f>
        <v>0.09</v>
      </c>
      <c r="BE52">
        <f>(15/200)</f>
        <v>7.4999999999999997E-2</v>
      </c>
      <c r="BF52">
        <f>(16/200)</f>
        <v>0.08</v>
      </c>
      <c r="BG52">
        <f>(0.095+0.085)</f>
        <v>0.18</v>
      </c>
      <c r="BH52">
        <f>(0.1+0.09)</f>
        <v>0.19</v>
      </c>
      <c r="BI52">
        <f>(0.11+0.075)</f>
        <v>0.185</v>
      </c>
      <c r="BJ52">
        <f>(0.115+0.08)</f>
        <v>0.19500000000000001</v>
      </c>
      <c r="BK52">
        <f>((0.095/0.18)*100)</f>
        <v>52.777777777777779</v>
      </c>
      <c r="BL52">
        <f>((0.1/0.19)*100)</f>
        <v>52.631578947368418</v>
      </c>
      <c r="BM52">
        <f>((0.11/0.185)*100)</f>
        <v>59.45945945945946</v>
      </c>
      <c r="BN52">
        <f>((0.115/0.195)*100)</f>
        <v>58.974358974358978</v>
      </c>
      <c r="BO52">
        <f>((0.085/0.18)*100)</f>
        <v>47.222222222222229</v>
      </c>
      <c r="BP52">
        <f>((0.09/0.19)*100)</f>
        <v>47.368421052631575</v>
      </c>
      <c r="BQ52">
        <f>((0.075/0.185)*100)</f>
        <v>40.54054054054054</v>
      </c>
      <c r="BR52">
        <f>((0.08/0.195)*100)</f>
        <v>41.025641025641022</v>
      </c>
      <c r="BS52">
        <f>((9/19)*100)</f>
        <v>47.368421052631575</v>
      </c>
      <c r="BT52">
        <f>((8/19)*100)</f>
        <v>42.105263157894733</v>
      </c>
      <c r="BU52">
        <f>((10/19)*100)</f>
        <v>52.631578947368418</v>
      </c>
      <c r="BV52">
        <f>((6/20)*100)</f>
        <v>30</v>
      </c>
      <c r="BW52">
        <f>((7/20)*100)</f>
        <v>35</v>
      </c>
      <c r="BX52">
        <f>((2/20)*100)</f>
        <v>10</v>
      </c>
      <c r="BY52">
        <f>((7/22)*100)</f>
        <v>31.818181818181817</v>
      </c>
      <c r="BZ52">
        <f>((9/22)*100)</f>
        <v>40.909090909090914</v>
      </c>
      <c r="CA52">
        <f>((19/22)*100)</f>
        <v>86.36363636363636</v>
      </c>
      <c r="CB52">
        <f>((11/23)*100)</f>
        <v>47.826086956521742</v>
      </c>
      <c r="CC52">
        <f>((6/23)*100)</f>
        <v>26.086956521739129</v>
      </c>
      <c r="CD52">
        <f>((19/23)*100)</f>
        <v>82.608695652173907</v>
      </c>
      <c r="CE52">
        <f>((4/17)*100)</f>
        <v>23.52941176470588</v>
      </c>
      <c r="CF52">
        <f>((3/17)*100)</f>
        <v>17.647058823529413</v>
      </c>
      <c r="CG52">
        <f>((6/17)*100)</f>
        <v>35.294117647058826</v>
      </c>
      <c r="CH52">
        <f>((6/18)*100)</f>
        <v>33.333333333333329</v>
      </c>
      <c r="CI52">
        <f>((5/18)*100)</f>
        <v>27.777777777777779</v>
      </c>
      <c r="CJ52">
        <f>((1/18)*100)</f>
        <v>5.5555555555555554</v>
      </c>
      <c r="CK52">
        <f>((4/15)*100)</f>
        <v>26.666666666666668</v>
      </c>
      <c r="CL52">
        <f>((2/15)*100)</f>
        <v>13.333333333333334</v>
      </c>
      <c r="CM52">
        <f>((13/15)*100)</f>
        <v>86.666666666666671</v>
      </c>
      <c r="CN52">
        <f>((7/16)*100)</f>
        <v>43.75</v>
      </c>
      <c r="CO52">
        <f>((0/16)*100)</f>
        <v>0</v>
      </c>
      <c r="CP52">
        <f>((13/16)*100)</f>
        <v>81.25</v>
      </c>
      <c r="CQ52">
        <f>$I52/$BG52</f>
        <v>111.78212839470598</v>
      </c>
      <c r="CR52">
        <f>$J52/$BH52</f>
        <v>100.2598162511032</v>
      </c>
      <c r="CS52">
        <f>$K52/$BI52</f>
        <v>98.331873034278004</v>
      </c>
      <c r="CT52">
        <f>$L52/$BJ52</f>
        <v>93.996043399820877</v>
      </c>
      <c r="CV52">
        <v>0.64864864864864868</v>
      </c>
      <c r="CW52">
        <v>0.30555555555555558</v>
      </c>
      <c r="CX52">
        <v>0.25</v>
      </c>
      <c r="CY52">
        <v>0.3611111111111111</v>
      </c>
      <c r="CZ52">
        <v>0.65789473684210531</v>
      </c>
      <c r="DA52">
        <v>0.55263157894736847</v>
      </c>
      <c r="DB52">
        <v>0.70270270270270274</v>
      </c>
      <c r="DC52">
        <v>0.35135135135135137</v>
      </c>
      <c r="DD52">
        <v>0.9</v>
      </c>
      <c r="DE52">
        <v>0.76923076923076927</v>
      </c>
      <c r="DF52">
        <v>0.4358974358974359</v>
      </c>
      <c r="DG52">
        <v>5.4054054054054057E-2</v>
      </c>
    </row>
    <row r="53" spans="1:111" x14ac:dyDescent="0.25">
      <c r="A53">
        <v>60.199543999999996</v>
      </c>
      <c r="B53">
        <v>8.0585620000000002</v>
      </c>
      <c r="C53">
        <v>35.410240999999999</v>
      </c>
      <c r="D53">
        <v>6.6105549999999997</v>
      </c>
      <c r="E53">
        <v>56.982561999999994</v>
      </c>
      <c r="F53">
        <v>9.9472579999999997</v>
      </c>
      <c r="G53">
        <v>55.973410999999999</v>
      </c>
      <c r="H53">
        <v>5.855003</v>
      </c>
      <c r="I53">
        <f>SQRT((ABS($A$54-$A$53)^2+(ABS($B$54-$B$53)^2)))</f>
        <v>18.87048112758912</v>
      </c>
      <c r="J53">
        <f>SQRT((ABS($C$54-$C$53)^2+(ABS($D$54-$D$53)^2)))</f>
        <v>17.913803000000001</v>
      </c>
      <c r="K53">
        <f>SQRT((ABS($E$54-$E$53)^2+(ABS($F$54-$F$53)^2)))</f>
        <v>17.73011756991318</v>
      </c>
      <c r="L53">
        <f>SQRT((ABS($G$54-$G$53)^2+(ABS($H$54-$H$53)^2)))</f>
        <v>19.117437939016121</v>
      </c>
      <c r="M53">
        <f>ABS($B$53-$D$53)</f>
        <v>1.4480070000000005</v>
      </c>
      <c r="N53">
        <f>ABS($F$53-$H$53)</f>
        <v>4.0922549999999998</v>
      </c>
      <c r="Q53">
        <f>SQRT((ABS($A$53-$E$53)^2+(ABS($B$53-$F$53)^2)))</f>
        <v>3.7304350642706554</v>
      </c>
      <c r="R53">
        <f>SQRT((ABS($C$53-$G$54)^2+(ABS($D$53-$H$54)^2)))</f>
        <v>1.880383791800226</v>
      </c>
      <c r="S53">
        <v>18</v>
      </c>
      <c r="T53">
        <v>6</v>
      </c>
      <c r="U53">
        <v>7</v>
      </c>
      <c r="V53">
        <v>11</v>
      </c>
      <c r="W53">
        <v>22</v>
      </c>
      <c r="X53">
        <v>4</v>
      </c>
      <c r="Y53">
        <v>7</v>
      </c>
      <c r="Z53">
        <v>0</v>
      </c>
      <c r="AA53">
        <v>22</v>
      </c>
      <c r="AB53">
        <v>7</v>
      </c>
      <c r="AC53">
        <v>7</v>
      </c>
      <c r="AD53">
        <v>17</v>
      </c>
      <c r="AE53">
        <v>22</v>
      </c>
      <c r="AF53">
        <v>12</v>
      </c>
      <c r="AG53">
        <v>2</v>
      </c>
      <c r="AH53">
        <v>17</v>
      </c>
      <c r="AI53">
        <v>19</v>
      </c>
      <c r="AJ53">
        <v>6</v>
      </c>
      <c r="AK53">
        <v>4</v>
      </c>
      <c r="AL53">
        <v>7</v>
      </c>
      <c r="AM53">
        <v>21</v>
      </c>
      <c r="AN53">
        <v>8</v>
      </c>
      <c r="AO53">
        <v>6</v>
      </c>
      <c r="AP53">
        <v>1</v>
      </c>
      <c r="AQ53">
        <v>18</v>
      </c>
      <c r="AR53">
        <v>7</v>
      </c>
      <c r="AS53">
        <v>5</v>
      </c>
      <c r="AT53">
        <v>14</v>
      </c>
      <c r="AU53">
        <v>19</v>
      </c>
      <c r="AV53">
        <v>12</v>
      </c>
      <c r="AW53">
        <v>1</v>
      </c>
      <c r="AX53">
        <v>14</v>
      </c>
      <c r="AY53">
        <f>(18/200)</f>
        <v>0.09</v>
      </c>
      <c r="AZ53">
        <f>(22/200)</f>
        <v>0.11</v>
      </c>
      <c r="BA53">
        <f>(22/200)</f>
        <v>0.11</v>
      </c>
      <c r="BB53">
        <f>(22/200)</f>
        <v>0.11</v>
      </c>
      <c r="BC53">
        <f>(19/200)</f>
        <v>9.5000000000000001E-2</v>
      </c>
      <c r="BD53">
        <f>(21/200)</f>
        <v>0.105</v>
      </c>
      <c r="BE53">
        <f>(18/200)</f>
        <v>0.09</v>
      </c>
      <c r="BF53">
        <f>(19/200)</f>
        <v>9.5000000000000001E-2</v>
      </c>
      <c r="BG53">
        <f>(0.09+0.095)</f>
        <v>0.185</v>
      </c>
      <c r="BH53">
        <f>(0.11+0.105)</f>
        <v>0.215</v>
      </c>
      <c r="BI53">
        <f>(0.11+0.09)</f>
        <v>0.2</v>
      </c>
      <c r="BJ53">
        <f>(0.11+0.095)</f>
        <v>0.20500000000000002</v>
      </c>
      <c r="BK53">
        <f>((0.09/0.185)*100)</f>
        <v>48.648648648648646</v>
      </c>
      <c r="BL53">
        <f>((0.11/0.215)*100)</f>
        <v>51.162790697674424</v>
      </c>
      <c r="BM53">
        <f>((0.11/0.2)*100)</f>
        <v>54.999999999999993</v>
      </c>
      <c r="BN53">
        <f>((0.11/0.205)*100)</f>
        <v>53.658536585365859</v>
      </c>
      <c r="BO53">
        <f>((0.095/0.185)*100)</f>
        <v>51.351351351351347</v>
      </c>
      <c r="BP53">
        <f>((0.105/0.215)*100)</f>
        <v>48.837209302325576</v>
      </c>
      <c r="BQ53">
        <f>((0.09/0.2)*100)</f>
        <v>44.999999999999993</v>
      </c>
      <c r="BR53">
        <f>((0.095/0.205)*100)</f>
        <v>46.341463414634148</v>
      </c>
      <c r="BS53">
        <f>((6/18)*100)</f>
        <v>33.333333333333329</v>
      </c>
      <c r="BT53">
        <f>((7/18)*100)</f>
        <v>38.888888888888893</v>
      </c>
      <c r="BU53">
        <f>((11/18)*100)</f>
        <v>61.111111111111114</v>
      </c>
      <c r="BV53">
        <f>((4/22)*100)</f>
        <v>18.181818181818183</v>
      </c>
      <c r="BW53">
        <f>((7/22)*100)</f>
        <v>31.818181818181817</v>
      </c>
      <c r="BX53">
        <f>((0/22)*100)</f>
        <v>0</v>
      </c>
      <c r="BY53">
        <f>((7/22)*100)</f>
        <v>31.818181818181817</v>
      </c>
      <c r="BZ53">
        <f>((7/22)*100)</f>
        <v>31.818181818181817</v>
      </c>
      <c r="CA53">
        <f>((17/22)*100)</f>
        <v>77.272727272727266</v>
      </c>
      <c r="CB53">
        <f>((12/22)*100)</f>
        <v>54.54545454545454</v>
      </c>
      <c r="CC53">
        <f>((2/22)*100)</f>
        <v>9.0909090909090917</v>
      </c>
      <c r="CD53">
        <f>((17/22)*100)</f>
        <v>77.272727272727266</v>
      </c>
      <c r="CE53">
        <f>((6/19)*100)</f>
        <v>31.578947368421051</v>
      </c>
      <c r="CF53">
        <f>((4/19)*100)</f>
        <v>21.052631578947366</v>
      </c>
      <c r="CG53">
        <f>((7/19)*100)</f>
        <v>36.84210526315789</v>
      </c>
      <c r="CH53">
        <f>((8/21)*100)</f>
        <v>38.095238095238095</v>
      </c>
      <c r="CI53">
        <f>((6/21)*100)</f>
        <v>28.571428571428569</v>
      </c>
      <c r="CJ53">
        <f>((1/21)*100)</f>
        <v>4.7619047619047619</v>
      </c>
      <c r="CK53">
        <f>((7/18)*100)</f>
        <v>38.888888888888893</v>
      </c>
      <c r="CL53">
        <f>((5/18)*100)</f>
        <v>27.777777777777779</v>
      </c>
      <c r="CM53">
        <f>((14/18)*100)</f>
        <v>77.777777777777786</v>
      </c>
      <c r="CN53">
        <f>((12/19)*100)</f>
        <v>63.157894736842103</v>
      </c>
      <c r="CO53">
        <f>((1/19)*100)</f>
        <v>5.2631578947368416</v>
      </c>
      <c r="CP53">
        <f>((14/19)*100)</f>
        <v>73.68421052631578</v>
      </c>
      <c r="CQ53">
        <f>$I53/$BG53</f>
        <v>102.00260068967091</v>
      </c>
      <c r="CR53">
        <f>$J53/$BH53</f>
        <v>83.320013953488385</v>
      </c>
      <c r="CS53">
        <f>$K53/$BI53</f>
        <v>88.650587849565895</v>
      </c>
      <c r="CT53">
        <f>$L53/$BJ53</f>
        <v>93.255794824468879</v>
      </c>
      <c r="CV53">
        <v>0.64102564102564108</v>
      </c>
      <c r="CW53">
        <v>0.29729729729729731</v>
      </c>
      <c r="CX53">
        <v>0.1891891891891892</v>
      </c>
      <c r="CY53">
        <v>0.36842105263157893</v>
      </c>
      <c r="CZ53">
        <v>0.65116279069767447</v>
      </c>
      <c r="DA53">
        <v>0.53488372093023251</v>
      </c>
      <c r="DB53">
        <v>0.72499999999999998</v>
      </c>
      <c r="DC53">
        <v>0.375</v>
      </c>
      <c r="DD53">
        <v>0.88095238095238093</v>
      </c>
      <c r="DE53">
        <v>0.82926829268292679</v>
      </c>
      <c r="DF53">
        <v>0.48780487804878048</v>
      </c>
      <c r="DG53">
        <v>0.10256410256410256</v>
      </c>
    </row>
    <row r="54" spans="1:111" x14ac:dyDescent="0.25">
      <c r="A54">
        <v>41.339564999999993</v>
      </c>
      <c r="B54">
        <v>8.6880459999999999</v>
      </c>
      <c r="C54">
        <v>17.496437999999998</v>
      </c>
      <c r="D54">
        <v>6.6105549999999997</v>
      </c>
      <c r="E54">
        <v>39.257921999999994</v>
      </c>
      <c r="F54">
        <v>9.50657</v>
      </c>
      <c r="G54">
        <v>36.861052999999998</v>
      </c>
      <c r="H54">
        <v>5.4143160000000004</v>
      </c>
      <c r="I54">
        <f>SQRT((ABS($A$55-$A$54)^2+(ABS($B$55-$B$54)^2)))</f>
        <v>17.416573081075445</v>
      </c>
      <c r="K54">
        <f>SQRT((ABS($E$55-$E$54)^2+(ABS($F$55-$F$54)^2)))</f>
        <v>16.530398881717435</v>
      </c>
      <c r="L54">
        <f>SQRT((ABS($G$55-$G$54)^2+(ABS($H$55-$H$54)^2)))</f>
        <v>18.481535000000001</v>
      </c>
      <c r="M54">
        <f>ABS($B$54-$D$54)</f>
        <v>2.0774910000000002</v>
      </c>
      <c r="N54">
        <f>ABS($F$54-$H$54)</f>
        <v>4.0922539999999996</v>
      </c>
      <c r="Q54">
        <f>SQRT((ABS($A$54-$E$54)^2+(ABS($B$54-$F$54)^2)))</f>
        <v>2.2367876783514786</v>
      </c>
      <c r="R54">
        <f>SQRT((ABS($C$54-$G$55)^2+(ABS($D$54-$H$55)^2)))</f>
        <v>1.4868819830507727</v>
      </c>
      <c r="S54">
        <v>17</v>
      </c>
      <c r="T54">
        <v>4</v>
      </c>
      <c r="U54">
        <v>7</v>
      </c>
      <c r="V54">
        <v>12</v>
      </c>
      <c r="AA54">
        <v>21</v>
      </c>
      <c r="AB54">
        <v>5</v>
      </c>
      <c r="AC54">
        <v>7</v>
      </c>
      <c r="AD54">
        <v>10</v>
      </c>
      <c r="AE54">
        <v>21</v>
      </c>
      <c r="AF54">
        <v>16</v>
      </c>
      <c r="AG54">
        <v>1</v>
      </c>
      <c r="AH54">
        <v>10</v>
      </c>
      <c r="AI54">
        <v>22</v>
      </c>
      <c r="AJ54">
        <v>8</v>
      </c>
      <c r="AK54">
        <v>7</v>
      </c>
      <c r="AL54">
        <v>12</v>
      </c>
      <c r="AM54">
        <v>24</v>
      </c>
      <c r="AN54">
        <v>9</v>
      </c>
      <c r="AO54">
        <v>10</v>
      </c>
      <c r="AP54">
        <v>4</v>
      </c>
      <c r="AQ54">
        <v>21</v>
      </c>
      <c r="AR54">
        <v>11</v>
      </c>
      <c r="AS54">
        <v>6</v>
      </c>
      <c r="AT54">
        <v>16</v>
      </c>
      <c r="AU54">
        <v>27</v>
      </c>
      <c r="AV54">
        <v>22</v>
      </c>
      <c r="AW54">
        <v>5</v>
      </c>
      <c r="AX54">
        <v>16</v>
      </c>
      <c r="AY54">
        <f>(17/200)</f>
        <v>8.5000000000000006E-2</v>
      </c>
      <c r="BA54">
        <f>(21/200)</f>
        <v>0.105</v>
      </c>
      <c r="BB54">
        <f>(21/200)</f>
        <v>0.105</v>
      </c>
      <c r="BC54">
        <f>(22/200)</f>
        <v>0.11</v>
      </c>
      <c r="BD54">
        <f>(24/200)</f>
        <v>0.12</v>
      </c>
      <c r="BE54">
        <f>(21/200)</f>
        <v>0.105</v>
      </c>
      <c r="BF54">
        <f>(27/200)</f>
        <v>0.13500000000000001</v>
      </c>
      <c r="BG54">
        <f>(0.085+0.11)</f>
        <v>0.19500000000000001</v>
      </c>
      <c r="BI54">
        <f>(0.105+0.105)</f>
        <v>0.21</v>
      </c>
      <c r="BJ54">
        <f>(0.105+0.135)</f>
        <v>0.24</v>
      </c>
      <c r="BK54">
        <f>((0.085/0.195)*100)</f>
        <v>43.589743589743591</v>
      </c>
      <c r="BM54">
        <f>((0.105/0.21)*100)</f>
        <v>50</v>
      </c>
      <c r="BN54">
        <f>((0.105/0.24)*100)</f>
        <v>43.75</v>
      </c>
      <c r="BO54">
        <f>((0.11/0.195)*100)</f>
        <v>56.410256410256409</v>
      </c>
      <c r="BQ54">
        <f>((0.105/0.21)*100)</f>
        <v>50</v>
      </c>
      <c r="BR54">
        <f>((0.135/0.24)*100)</f>
        <v>56.250000000000014</v>
      </c>
      <c r="BS54">
        <f>((4/17)*100)</f>
        <v>23.52941176470588</v>
      </c>
      <c r="BT54">
        <f>((7/17)*100)</f>
        <v>41.17647058823529</v>
      </c>
      <c r="BU54">
        <f>((12/17)*100)</f>
        <v>70.588235294117652</v>
      </c>
      <c r="BY54">
        <f>((5/21)*100)</f>
        <v>23.809523809523807</v>
      </c>
      <c r="BZ54">
        <f>((7/21)*100)</f>
        <v>33.333333333333329</v>
      </c>
      <c r="CA54">
        <f>((10/21)*100)</f>
        <v>47.619047619047613</v>
      </c>
      <c r="CB54">
        <f>((16/21)*100)</f>
        <v>76.19047619047619</v>
      </c>
      <c r="CC54">
        <f>((1/21)*100)</f>
        <v>4.7619047619047619</v>
      </c>
      <c r="CD54">
        <f>((10/21)*100)</f>
        <v>47.619047619047613</v>
      </c>
      <c r="CE54">
        <f>((8/22)*100)</f>
        <v>36.363636363636367</v>
      </c>
      <c r="CF54">
        <f>((7/22)*100)</f>
        <v>31.818181818181817</v>
      </c>
      <c r="CG54">
        <f>((12/22)*100)</f>
        <v>54.54545454545454</v>
      </c>
      <c r="CH54">
        <f>((9/24)*100)</f>
        <v>37.5</v>
      </c>
      <c r="CI54">
        <f>((10/24)*100)</f>
        <v>41.666666666666671</v>
      </c>
      <c r="CJ54">
        <f>((4/24)*100)</f>
        <v>16.666666666666664</v>
      </c>
      <c r="CK54">
        <f>((11/21)*100)</f>
        <v>52.380952380952387</v>
      </c>
      <c r="CL54">
        <f>((6/21)*100)</f>
        <v>28.571428571428569</v>
      </c>
      <c r="CM54">
        <f>((16/21)*100)</f>
        <v>76.19047619047619</v>
      </c>
      <c r="CN54">
        <f>((22/27)*100)</f>
        <v>81.481481481481481</v>
      </c>
      <c r="CO54">
        <f>((5/27)*100)</f>
        <v>18.518518518518519</v>
      </c>
      <c r="CP54">
        <f>((16/27)*100)</f>
        <v>59.259259259259252</v>
      </c>
      <c r="CQ54">
        <f>$I54/$BG54</f>
        <v>89.315759390130481</v>
      </c>
      <c r="CS54">
        <f>$K54/$BI54</f>
        <v>78.716185151035404</v>
      </c>
      <c r="CT54">
        <f>$L54/$BJ54</f>
        <v>77.006395833333343</v>
      </c>
      <c r="CV54">
        <v>0.60869565217391308</v>
      </c>
      <c r="CW54">
        <v>0.25641025641025639</v>
      </c>
      <c r="CX54">
        <v>0.12820512820512819</v>
      </c>
      <c r="CY54">
        <v>0.41860465116279072</v>
      </c>
      <c r="DB54">
        <v>0.76190476190476186</v>
      </c>
      <c r="DC54">
        <v>0.33333333333333331</v>
      </c>
      <c r="DE54">
        <v>0.89583333333333337</v>
      </c>
      <c r="DF54">
        <v>0.52083333333333337</v>
      </c>
      <c r="DG54">
        <v>0.12195121951219512</v>
      </c>
    </row>
    <row r="55" spans="1:111" x14ac:dyDescent="0.25">
      <c r="A55">
        <v>23.930275999999999</v>
      </c>
      <c r="B55">
        <v>9.1917069999999992</v>
      </c>
      <c r="E55">
        <v>22.731838999999994</v>
      </c>
      <c r="F55">
        <v>9.8842839999999992</v>
      </c>
      <c r="G55">
        <v>18.379517999999997</v>
      </c>
      <c r="H55">
        <v>5.4143160000000004</v>
      </c>
      <c r="I55">
        <f>SQRT((ABS($A$56-$A$55)^2+(ABS($B$56-$B$55)^2)))</f>
        <v>16.816681334899165</v>
      </c>
      <c r="N55">
        <f>ABS($F$55-$H$55)</f>
        <v>4.4699679999999988</v>
      </c>
      <c r="O55">
        <v>2.9104629999999991</v>
      </c>
      <c r="P55">
        <v>2.6732519999999997</v>
      </c>
      <c r="Q55">
        <f>SQRT((ABS($A$55-$E$55)^2+(ABS($B$55-$F$55)^2)))</f>
        <v>1.3841655045181604</v>
      </c>
      <c r="S55">
        <v>19</v>
      </c>
      <c r="T55">
        <v>4</v>
      </c>
      <c r="U55">
        <v>5</v>
      </c>
      <c r="V55">
        <v>16</v>
      </c>
      <c r="AI55">
        <v>27</v>
      </c>
      <c r="AJ55">
        <v>9</v>
      </c>
      <c r="AK55">
        <v>11</v>
      </c>
      <c r="AL55">
        <v>22</v>
      </c>
      <c r="AQ55">
        <v>23</v>
      </c>
      <c r="AR55">
        <v>9</v>
      </c>
      <c r="AS55">
        <v>10</v>
      </c>
      <c r="AT55">
        <v>12</v>
      </c>
      <c r="AY55">
        <f>(19/200)</f>
        <v>9.5000000000000001E-2</v>
      </c>
      <c r="BC55">
        <f>(27/200)</f>
        <v>0.13500000000000001</v>
      </c>
      <c r="BE55">
        <f>(23/200)</f>
        <v>0.115</v>
      </c>
      <c r="BG55">
        <f>(0.095+0.135)</f>
        <v>0.23</v>
      </c>
      <c r="BK55">
        <f>((0.095/0.23)*100)</f>
        <v>41.304347826086953</v>
      </c>
      <c r="BO55">
        <f>((0.135/0.23)*100)</f>
        <v>58.695652173913047</v>
      </c>
      <c r="BS55">
        <f>((4/19)*100)</f>
        <v>21.052631578947366</v>
      </c>
      <c r="BT55">
        <f>((5/19)*100)</f>
        <v>26.315789473684209</v>
      </c>
      <c r="BU55">
        <f>((16/19)*100)</f>
        <v>84.210526315789465</v>
      </c>
      <c r="CE55">
        <f>((9/27)*100)</f>
        <v>33.333333333333329</v>
      </c>
      <c r="CF55">
        <f>((11/27)*100)</f>
        <v>40.74074074074074</v>
      </c>
      <c r="CG55">
        <f>((22/27)*100)</f>
        <v>81.481481481481481</v>
      </c>
      <c r="CK55">
        <f>((9/23)*100)</f>
        <v>39.130434782608695</v>
      </c>
      <c r="CL55">
        <f>((10/23)*100)</f>
        <v>43.478260869565219</v>
      </c>
      <c r="CM55">
        <f>((12/23)*100)</f>
        <v>52.173913043478258</v>
      </c>
      <c r="CQ55">
        <f>$I55/$BG55</f>
        <v>73.116005803909417</v>
      </c>
      <c r="CW55">
        <v>0.30434782608695654</v>
      </c>
      <c r="CX55">
        <v>6.5217391304347824E-2</v>
      </c>
      <c r="DG55">
        <v>0.22916666666666666</v>
      </c>
    </row>
    <row r="56" spans="1:111" x14ac:dyDescent="0.25">
      <c r="A56">
        <v>7.1518149999999991</v>
      </c>
      <c r="B56">
        <v>8.0585620000000002</v>
      </c>
    </row>
    <row r="57" spans="1:111" x14ac:dyDescent="0.25">
      <c r="A57" t="s">
        <v>22</v>
      </c>
      <c r="B57" t="s">
        <v>22</v>
      </c>
      <c r="C57" t="s">
        <v>22</v>
      </c>
      <c r="D57" t="s">
        <v>22</v>
      </c>
      <c r="E57" t="s">
        <v>22</v>
      </c>
      <c r="F57" t="s">
        <v>22</v>
      </c>
      <c r="G57" t="s">
        <v>22</v>
      </c>
      <c r="H57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09"/>
  <sheetViews>
    <sheetView tabSelected="1" topLeftCell="AK1" workbookViewId="0">
      <selection sqref="A1:K1048576"/>
    </sheetView>
  </sheetViews>
  <sheetFormatPr defaultRowHeight="15" x14ac:dyDescent="0.25"/>
  <cols>
    <col min="1" max="1" width="6" bestFit="1" customWidth="1"/>
    <col min="2" max="2" width="11" bestFit="1" customWidth="1"/>
    <col min="3" max="3" width="2" bestFit="1" customWidth="1"/>
    <col min="4" max="4" width="11" bestFit="1" customWidth="1"/>
    <col min="5" max="5" width="2" bestFit="1" customWidth="1"/>
    <col min="6" max="6" width="11" bestFit="1" customWidth="1"/>
    <col min="7" max="7" width="2" bestFit="1" customWidth="1"/>
    <col min="8" max="8" width="11" bestFit="1" customWidth="1"/>
    <col min="9" max="9" width="2" bestFit="1" customWidth="1"/>
    <col min="10" max="10" width="11" bestFit="1" customWidth="1"/>
    <col min="11" max="11" width="9.7109375" bestFit="1" customWidth="1"/>
    <col min="12" max="12" width="9.85546875" bestFit="1" customWidth="1"/>
    <col min="14" max="14" width="9.85546875" bestFit="1" customWidth="1"/>
    <col min="16" max="16" width="12" bestFit="1" customWidth="1"/>
    <col min="17" max="17" width="4" bestFit="1" customWidth="1"/>
    <col min="18" max="18" width="9" bestFit="1" customWidth="1"/>
    <col min="19" max="19" width="12" bestFit="1" customWidth="1"/>
    <col min="20" max="20" width="5" bestFit="1" customWidth="1"/>
    <col min="21" max="21" width="12" bestFit="1" customWidth="1"/>
    <col min="22" max="22" width="5" bestFit="1" customWidth="1"/>
    <col min="23" max="24" width="12" bestFit="1" customWidth="1"/>
    <col min="25" max="25" width="12.28515625" bestFit="1" customWidth="1"/>
    <col min="26" max="26" width="7.42578125" bestFit="1" customWidth="1"/>
    <col min="27" max="27" width="12" bestFit="1" customWidth="1"/>
    <col min="28" max="28" width="11" bestFit="1" customWidth="1"/>
    <col min="29" max="33" width="5" bestFit="1" customWidth="1"/>
    <col min="34" max="34" width="9.28515625" bestFit="1" customWidth="1"/>
    <col min="35" max="46" width="12" bestFit="1" customWidth="1"/>
    <col min="47" max="47" width="5.5703125" bestFit="1" customWidth="1"/>
    <col min="48" max="48" width="7.5703125" bestFit="1" customWidth="1"/>
    <col min="49" max="49" width="12.42578125" bestFit="1" customWidth="1"/>
    <col min="50" max="50" width="6.85546875" bestFit="1" customWidth="1"/>
    <col min="51" max="51" width="9.7109375" bestFit="1" customWidth="1"/>
    <col min="52" max="52" width="12.42578125" bestFit="1" customWidth="1"/>
    <col min="53" max="53" width="12" bestFit="1" customWidth="1"/>
    <col min="55" max="55" width="12.5703125" bestFit="1" customWidth="1"/>
    <col min="56" max="67" width="12" bestFit="1" customWidth="1"/>
    <col min="69" max="69" width="5.5703125" bestFit="1" customWidth="1"/>
    <col min="70" max="70" width="5.28515625" bestFit="1" customWidth="1"/>
    <col min="71" max="71" width="5.7109375" bestFit="1" customWidth="1"/>
    <col min="72" max="72" width="5.42578125" bestFit="1" customWidth="1"/>
  </cols>
  <sheetData>
    <row r="1" spans="1:72" x14ac:dyDescent="0.25">
      <c r="A1">
        <v>200</v>
      </c>
      <c r="B1" t="s">
        <v>0</v>
      </c>
      <c r="D1" t="s">
        <v>2</v>
      </c>
      <c r="F1" t="s">
        <v>4</v>
      </c>
      <c r="H1" t="s">
        <v>6</v>
      </c>
      <c r="J1" t="s">
        <v>8</v>
      </c>
      <c r="K1" t="s">
        <v>9</v>
      </c>
      <c r="L1" t="s">
        <v>10</v>
      </c>
      <c r="N1" t="s">
        <v>12</v>
      </c>
      <c r="P1" t="s">
        <v>182</v>
      </c>
      <c r="R1" t="s">
        <v>206</v>
      </c>
      <c r="S1" t="s">
        <v>213</v>
      </c>
      <c r="T1" t="s">
        <v>214</v>
      </c>
      <c r="U1" t="s">
        <v>214</v>
      </c>
      <c r="V1" t="s">
        <v>215</v>
      </c>
      <c r="W1" t="s">
        <v>215</v>
      </c>
      <c r="X1" t="s">
        <v>216</v>
      </c>
      <c r="Z1" t="s">
        <v>189</v>
      </c>
      <c r="AA1" t="s">
        <v>190</v>
      </c>
      <c r="AB1" t="s">
        <v>191</v>
      </c>
      <c r="AC1" t="s">
        <v>129</v>
      </c>
      <c r="AD1" t="s">
        <v>130</v>
      </c>
      <c r="AE1" t="s">
        <v>131</v>
      </c>
      <c r="AF1" t="s">
        <v>132</v>
      </c>
      <c r="AG1" t="s">
        <v>192</v>
      </c>
      <c r="AH1" t="s">
        <v>193</v>
      </c>
      <c r="AI1" t="s">
        <v>194</v>
      </c>
      <c r="AJ1" t="s">
        <v>195</v>
      </c>
      <c r="AK1" t="s">
        <v>196</v>
      </c>
      <c r="AL1" t="s">
        <v>197</v>
      </c>
      <c r="AM1" t="s">
        <v>198</v>
      </c>
      <c r="AN1" t="s">
        <v>199</v>
      </c>
      <c r="AO1" t="s">
        <v>200</v>
      </c>
      <c r="AP1" t="s">
        <v>201</v>
      </c>
      <c r="AQ1" t="s">
        <v>202</v>
      </c>
      <c r="AR1" t="s">
        <v>203</v>
      </c>
      <c r="AS1" t="s">
        <v>204</v>
      </c>
      <c r="AT1" t="s">
        <v>205</v>
      </c>
      <c r="AU1" t="s">
        <v>207</v>
      </c>
      <c r="AV1" t="s">
        <v>208</v>
      </c>
      <c r="AW1" t="s">
        <v>209</v>
      </c>
      <c r="AX1" t="s">
        <v>210</v>
      </c>
      <c r="AY1" t="s">
        <v>211</v>
      </c>
      <c r="AZ1" t="s">
        <v>209</v>
      </c>
      <c r="BA1" t="s">
        <v>212</v>
      </c>
      <c r="BC1" t="s">
        <v>258</v>
      </c>
      <c r="BD1" t="s">
        <v>259</v>
      </c>
      <c r="BE1" t="s">
        <v>260</v>
      </c>
      <c r="BF1" t="s">
        <v>261</v>
      </c>
      <c r="BG1" t="s">
        <v>262</v>
      </c>
      <c r="BH1" t="s">
        <v>263</v>
      </c>
      <c r="BI1" t="s">
        <v>264</v>
      </c>
      <c r="BJ1" t="s">
        <v>265</v>
      </c>
      <c r="BK1" t="s">
        <v>266</v>
      </c>
      <c r="BL1" t="s">
        <v>267</v>
      </c>
      <c r="BM1" t="s">
        <v>268</v>
      </c>
      <c r="BN1" t="s">
        <v>269</v>
      </c>
      <c r="BO1" t="s">
        <v>270</v>
      </c>
      <c r="BQ1" t="s">
        <v>271</v>
      </c>
      <c r="BR1" t="s">
        <v>272</v>
      </c>
      <c r="BS1" t="s">
        <v>273</v>
      </c>
      <c r="BT1" t="s">
        <v>274</v>
      </c>
    </row>
    <row r="2" spans="1:72" x14ac:dyDescent="0.25">
      <c r="A2">
        <v>1</v>
      </c>
      <c r="Q2" t="str">
        <f>CONCATENATE(C2,E2,G2,I2)</f>
        <v/>
      </c>
      <c r="R2" t="s">
        <v>22</v>
      </c>
      <c r="S2">
        <v>178</v>
      </c>
      <c r="T2" t="s">
        <v>227</v>
      </c>
      <c r="U2">
        <f>(U$6/U$4)*100</f>
        <v>92.696629213483149</v>
      </c>
      <c r="V2" t="str">
        <f>CONCATENATE($R$3,$R$4,$R$5,$R$6)</f>
        <v>2314</v>
      </c>
      <c r="W2">
        <f>(W$6/W$4)*100</f>
        <v>97.826086956521735</v>
      </c>
      <c r="X2">
        <f>(X$8/X$6)*100</f>
        <v>101.04166666666667</v>
      </c>
      <c r="Y2" t="s">
        <v>183</v>
      </c>
      <c r="Z2">
        <f>COUNTIF(P:P,0)</f>
        <v>55</v>
      </c>
      <c r="AA2">
        <f>(Z2/Z7)*100</f>
        <v>3.0864197530864197</v>
      </c>
      <c r="AB2">
        <f>(55/200)</f>
        <v>0.27500000000000002</v>
      </c>
      <c r="AC2">
        <v>32</v>
      </c>
      <c r="AD2">
        <v>10</v>
      </c>
      <c r="AE2">
        <v>15</v>
      </c>
      <c r="AF2">
        <v>43</v>
      </c>
      <c r="AG2">
        <v>9</v>
      </c>
      <c r="AI2">
        <f>(($AC$3-$AD$3)/($AC$3-$AC$2))</f>
        <v>0.47272727272727272</v>
      </c>
      <c r="AJ2">
        <f>(($AC$3-$AE$3)/($AC$3-$AC$2))</f>
        <v>0.41818181818181815</v>
      </c>
      <c r="AK2">
        <f>(($AC$3-$AF$2)/($AC$3-$AC$2))</f>
        <v>0.8</v>
      </c>
      <c r="AL2">
        <f>(($AD$3-$AC$2)/($AD$3-$AD$2))</f>
        <v>0.56862745098039214</v>
      </c>
      <c r="AM2">
        <f>(($AD$3-$AE$2)/($AD$3-$AD$2))</f>
        <v>0.90196078431372551</v>
      </c>
      <c r="AN2">
        <f>(($AD$3-$AF$2)/($AD$3-$AD$2))</f>
        <v>0.35294117647058826</v>
      </c>
      <c r="AO2">
        <f>(($AE$3-$AC$2)/($AE$3-$AE$2))</f>
        <v>0.65306122448979587</v>
      </c>
      <c r="AP2">
        <f>(($AE$3-$AD$3)/($AE$3-$AE$2))</f>
        <v>6.1224489795918366E-2</v>
      </c>
      <c r="AQ2">
        <f>(($AE$3-$AF$2)/($AE$3-$AE$2))</f>
        <v>0.42857142857142855</v>
      </c>
      <c r="AR2">
        <f>(($AF$3-$AC$3)/($AF$3-$AF$2))</f>
        <v>0.16981132075471697</v>
      </c>
      <c r="AS2">
        <f>(($AF$3-$AD$3)/($AF$3-$AF$2))</f>
        <v>0.660377358490566</v>
      </c>
      <c r="AT2">
        <f>(($AF$3-$AE$3)/($AF$3-$AF$2))</f>
        <v>0.60377358490566035</v>
      </c>
      <c r="AU2" t="s">
        <v>22</v>
      </c>
      <c r="AV2">
        <v>9</v>
      </c>
      <c r="AW2">
        <f>($AV$6-$AV$3)/200</f>
        <v>0.16500000000000001</v>
      </c>
      <c r="AX2">
        <f>($AV$45-$AV$2)/200</f>
        <v>2.13</v>
      </c>
      <c r="AY2">
        <f>SUM($AX:$AX)</f>
        <v>8.9350000000000005</v>
      </c>
      <c r="AZ2">
        <f>AVERAGE($AW:$AW)</f>
        <v>0.13882022471910116</v>
      </c>
      <c r="BA2">
        <f>AY4/AY2</f>
        <v>19.921656407386681</v>
      </c>
      <c r="BD2">
        <f>(($AC$3-$AD$3)/($AC$3-$AC$2))</f>
        <v>0.47272727272727272</v>
      </c>
      <c r="BE2">
        <f>(($AC$3-$AE$3)/($AC$3-$AC$2))</f>
        <v>0.41818181818181815</v>
      </c>
      <c r="BF2">
        <f>1-(($AC$3-$AF$2)/($AC$3-$AC$2))</f>
        <v>0.19999999999999996</v>
      </c>
      <c r="BG2">
        <f>1-(($AD$3-$AC$2)/($AD$3-$AD$2))</f>
        <v>0.43137254901960786</v>
      </c>
      <c r="BH2">
        <f>1-(($AD$3-$AE$2)/($AD$3-$AD$2))</f>
        <v>9.8039215686274495E-2</v>
      </c>
      <c r="BI2">
        <f>(($AD$3-$AF$2)/($AD$3-$AD$2))</f>
        <v>0.35294117647058826</v>
      </c>
      <c r="BJ2">
        <f>1-(($AE$3-$AC$2)/($AE$3-$AE$2))</f>
        <v>0.34693877551020413</v>
      </c>
      <c r="BK2">
        <f>(($AE$3-$AD$3)/($AE$3-$AE$2))</f>
        <v>6.1224489795918366E-2</v>
      </c>
      <c r="BL2">
        <f>(($AE$3-$AF$2)/($AE$3-$AE$2))</f>
        <v>0.42857142857142855</v>
      </c>
      <c r="BM2">
        <f>(($AF$3-$AC$3)/($AF$3-$AF$2))</f>
        <v>0.16981132075471697</v>
      </c>
      <c r="BN2">
        <f>1-(($AF$3-$AD$3)/($AF$3-$AF$2))</f>
        <v>0.339622641509434</v>
      </c>
      <c r="BO2">
        <f>1-(($AF$3-$AE$3)/($AF$3-$AF$2))</f>
        <v>0.39622641509433965</v>
      </c>
      <c r="BQ2">
        <f>COUNTIF($AU:$AU,1)</f>
        <v>48</v>
      </c>
      <c r="BR2">
        <f>COUNTIF($AU:$AU,2)</f>
        <v>48</v>
      </c>
      <c r="BS2">
        <v>49</v>
      </c>
      <c r="BT2">
        <v>48</v>
      </c>
    </row>
    <row r="3" spans="1:72" x14ac:dyDescent="0.25">
      <c r="A3">
        <v>7</v>
      </c>
      <c r="Q3" t="str">
        <f>CONCATENATE(C3,E3,G3,I3)</f>
        <v/>
      </c>
      <c r="R3">
        <v>2</v>
      </c>
      <c r="S3" t="s">
        <v>217</v>
      </c>
      <c r="T3" t="s">
        <v>228</v>
      </c>
      <c r="U3" t="s">
        <v>221</v>
      </c>
      <c r="V3" t="str">
        <f>CONCATENATE($R$7,$R$8,$R$9,$R$10)</f>
        <v>2314</v>
      </c>
      <c r="W3" t="s">
        <v>221</v>
      </c>
      <c r="X3" t="s">
        <v>223</v>
      </c>
      <c r="Y3" t="s">
        <v>184</v>
      </c>
      <c r="Z3">
        <f>COUNTIF(P:P,1)</f>
        <v>607</v>
      </c>
      <c r="AA3">
        <f>(Z3/Z7)*100</f>
        <v>34.062850729517393</v>
      </c>
      <c r="AB3">
        <f>(607/200)</f>
        <v>3.0350000000000001</v>
      </c>
      <c r="AC3">
        <v>87</v>
      </c>
      <c r="AD3">
        <v>61</v>
      </c>
      <c r="AE3">
        <v>64</v>
      </c>
      <c r="AF3">
        <v>96</v>
      </c>
      <c r="AG3">
        <v>435</v>
      </c>
      <c r="AI3">
        <f>(($AC$4-$AD$4)/($AC$4-$AC$3))</f>
        <v>0.19047619047619047</v>
      </c>
      <c r="AJ3">
        <f>(($AC$4-$AE$4)/($AC$4-$AC$3))</f>
        <v>0.42857142857142855</v>
      </c>
      <c r="AK3">
        <f>(($AC$4-$AF$3)/($AC$4-$AC$3))</f>
        <v>0.7857142857142857</v>
      </c>
      <c r="AL3">
        <f>(($AD$4-$AC$3)/($AD$4-$AD$3))</f>
        <v>0.56666666666666665</v>
      </c>
      <c r="AM3">
        <f>(($AD$4-$AE$3)/($AD$4-$AD$3))</f>
        <v>0.95</v>
      </c>
      <c r="AN3">
        <f>(($AD$4-$AF$3)/($AD$4-$AD$3))</f>
        <v>0.41666666666666669</v>
      </c>
      <c r="AO3">
        <f>(($AE$4-$AC$3)/($AE$4-$AE$3))</f>
        <v>0.51063829787234039</v>
      </c>
      <c r="AP3">
        <f>(($AE$5-$AD$4)/($AE$5-$AE$4))</f>
        <v>0.74358974358974361</v>
      </c>
      <c r="AQ3">
        <f>(($AE$4-$AF$3)/($AE$4-$AE$3))</f>
        <v>0.31914893617021278</v>
      </c>
      <c r="AR3">
        <f>(($AF$4-$AC$4)/($AF$4-$AF$3))</f>
        <v>0.28260869565217389</v>
      </c>
      <c r="AS3">
        <f>(($AF$4-$AD$4)/($AF$4-$AF$3))</f>
        <v>0.45652173913043476</v>
      </c>
      <c r="AT3">
        <f>(($AF$4-$AE$4)/($AF$4-$AF$3))</f>
        <v>0.67391304347826086</v>
      </c>
      <c r="AU3">
        <v>2</v>
      </c>
      <c r="AV3">
        <v>10</v>
      </c>
      <c r="AW3">
        <f>($AV$7-$AV$4)/200</f>
        <v>0.23</v>
      </c>
      <c r="AX3">
        <f>($AV$84-$AV$46)/200</f>
        <v>1.71</v>
      </c>
      <c r="AY3" t="s">
        <v>213</v>
      </c>
      <c r="AZ3">
        <f>STDEV($AW:$AW)</f>
        <v>3.1934099443915155E-2</v>
      </c>
      <c r="BD3">
        <f>(($AC$4-$AD$4)/($AC$4-$AC$3))</f>
        <v>0.19047619047619047</v>
      </c>
      <c r="BE3">
        <f>(($AC$4-$AE$4)/($AC$4-$AC$3))</f>
        <v>0.42857142857142855</v>
      </c>
      <c r="BF3">
        <f>1-(($AC$4-$AF$3)/($AC$4-$AC$3))</f>
        <v>0.2142857142857143</v>
      </c>
      <c r="BG3">
        <f>1-(($AD$4-$AC$3)/($AD$4-$AD$3))</f>
        <v>0.43333333333333335</v>
      </c>
      <c r="BH3">
        <f>1-(($AD$4-$AE$3)/($AD$4-$AD$3))</f>
        <v>5.0000000000000044E-2</v>
      </c>
      <c r="BI3">
        <f>(($AD$4-$AF$3)/($AD$4-$AD$3))</f>
        <v>0.41666666666666669</v>
      </c>
      <c r="BJ3">
        <f>1-(($AE$4-$AC$3)/($AE$4-$AE$3))</f>
        <v>0.48936170212765961</v>
      </c>
      <c r="BK3">
        <f>1-(($AE$5-$AD$4)/($AE$5-$AE$4))</f>
        <v>0.25641025641025639</v>
      </c>
      <c r="BL3">
        <f>(($AE$4-$AF$3)/($AE$4-$AE$3))</f>
        <v>0.31914893617021278</v>
      </c>
      <c r="BM3">
        <f>(($AF$4-$AC$4)/($AF$4-$AF$3))</f>
        <v>0.28260869565217389</v>
      </c>
      <c r="BN3">
        <f>(($AF$4-$AD$4)/($AF$4-$AF$3))</f>
        <v>0.45652173913043476</v>
      </c>
      <c r="BO3">
        <f>1-(($AF$4-$AE$4)/($AF$4-$AF$3))</f>
        <v>0.32608695652173914</v>
      </c>
    </row>
    <row r="4" spans="1:72" x14ac:dyDescent="0.25">
      <c r="A4">
        <v>8</v>
      </c>
      <c r="Q4" t="str">
        <f>CONCATENATE(C4,E4,G4,I4)</f>
        <v/>
      </c>
      <c r="R4">
        <v>3</v>
      </c>
      <c r="S4">
        <f xml:space="preserve"> (S$12/S$2)*100</f>
        <v>74.719101123595507</v>
      </c>
      <c r="T4" t="s">
        <v>229</v>
      </c>
      <c r="U4">
        <v>178</v>
      </c>
      <c r="V4" t="str">
        <f>CONCATENATE($R$11,$R$12,$R$13,$R$14)</f>
        <v>3214</v>
      </c>
      <c r="W4">
        <v>46</v>
      </c>
      <c r="X4">
        <f>(X$10/(X$8+X$10))*100</f>
        <v>0</v>
      </c>
      <c r="Y4" t="s">
        <v>185</v>
      </c>
      <c r="Z4">
        <f>COUNTIF(P:P,2)</f>
        <v>993</v>
      </c>
      <c r="AA4">
        <f>(Z4/Z7)*100</f>
        <v>55.723905723905723</v>
      </c>
      <c r="AB4">
        <f>(993/200)</f>
        <v>4.9649999999999999</v>
      </c>
      <c r="AC4">
        <v>129</v>
      </c>
      <c r="AD4">
        <v>121</v>
      </c>
      <c r="AE4">
        <v>111</v>
      </c>
      <c r="AF4">
        <v>142</v>
      </c>
      <c r="AG4">
        <v>1336</v>
      </c>
      <c r="AI4">
        <f>(($AC$5-$AD$5)/($AC$5-$AC$4))</f>
        <v>0.32608695652173914</v>
      </c>
      <c r="AJ4">
        <f>(($AC$5-$AE$5)/($AC$5-$AC$4))</f>
        <v>0.54347826086956519</v>
      </c>
      <c r="AK4">
        <f>(($AC$5-$AF$4)/($AC$5-$AC$4))</f>
        <v>0.71739130434782605</v>
      </c>
      <c r="AL4">
        <f>(($AD$5-$AC$4)/($AD$5-$AD$4))</f>
        <v>0.79487179487179482</v>
      </c>
      <c r="AM4">
        <f>(($AD$4-$AE$4)/($AD$4-$AD$3))</f>
        <v>0.16666666666666666</v>
      </c>
      <c r="AN4">
        <f>(($AD$5-$AF$4)/($AD$5-$AD$4))</f>
        <v>0.46153846153846156</v>
      </c>
      <c r="AO4">
        <f>(($AE$5-$AC$4)/($AE$5-$AE$4))</f>
        <v>0.53846153846153844</v>
      </c>
      <c r="AP4">
        <f>(($AE$6-$AD$5)/($AE$6-$AE$5))</f>
        <v>0.77777777777777779</v>
      </c>
      <c r="AQ4">
        <f>(($AE$5-$AF$4)/($AE$5-$AE$4))</f>
        <v>0.20512820512820512</v>
      </c>
      <c r="AR4">
        <f>(($AF$5-$AC$5)/($AF$5-$AF$4))</f>
        <v>0.21428571428571427</v>
      </c>
      <c r="AS4">
        <f>(($AF$5-$AD$5)/($AF$5-$AF$4))</f>
        <v>0.5714285714285714</v>
      </c>
      <c r="AT4">
        <f>(($AF$5-$AE$5)/($AF$5-$AF$4))</f>
        <v>0.80952380952380953</v>
      </c>
      <c r="AU4">
        <v>3</v>
      </c>
      <c r="AV4">
        <v>15</v>
      </c>
      <c r="AW4">
        <f>($AV$8-$AV$5)/200</f>
        <v>0.16</v>
      </c>
      <c r="AX4">
        <f>($AV$125-$AV$85)/200</f>
        <v>1.7549999999999999</v>
      </c>
      <c r="AY4">
        <f>COUNTA($T:$T)-1</f>
        <v>178</v>
      </c>
      <c r="BD4">
        <f>(($AC$5-$AD$5)/($AC$5-$AC$4))</f>
        <v>0.32608695652173914</v>
      </c>
      <c r="BE4">
        <f>1-(($AC$5-$AE$5)/($AC$5-$AC$4))</f>
        <v>0.45652173913043481</v>
      </c>
      <c r="BF4">
        <f>1-(($AC$5-$AF$4)/($AC$5-$AC$4))</f>
        <v>0.28260869565217395</v>
      </c>
      <c r="BG4">
        <f>1-(($AD$5-$AC$4)/($AD$5-$AD$4))</f>
        <v>0.20512820512820518</v>
      </c>
      <c r="BH4">
        <f>(($AD$4-$AE$4)/($AD$4-$AD$3))</f>
        <v>0.16666666666666666</v>
      </c>
      <c r="BI4">
        <f>(($AD$5-$AF$4)/($AD$5-$AD$4))</f>
        <v>0.46153846153846156</v>
      </c>
      <c r="BJ4">
        <f>1-(($AE$5-$AC$4)/($AE$5-$AE$4))</f>
        <v>0.46153846153846156</v>
      </c>
      <c r="BK4">
        <f>1-(($AE$6-$AD$5)/($AE$6-$AE$5))</f>
        <v>0.22222222222222221</v>
      </c>
      <c r="BL4">
        <f>(($AE$5-$AF$4)/($AE$5-$AE$4))</f>
        <v>0.20512820512820512</v>
      </c>
      <c r="BM4">
        <f>(($AF$5-$AC$5)/($AF$5-$AF$4))</f>
        <v>0.21428571428571427</v>
      </c>
      <c r="BN4">
        <f>1-(($AF$5-$AD$5)/($AF$5-$AF$4))</f>
        <v>0.4285714285714286</v>
      </c>
      <c r="BO4">
        <f>1-(($AF$5-$AE$5)/($AF$5-$AF$4))</f>
        <v>0.19047619047619047</v>
      </c>
    </row>
    <row r="5" spans="1:72" x14ac:dyDescent="0.25">
      <c r="A5">
        <v>9</v>
      </c>
      <c r="J5">
        <v>-8.6805940000000135</v>
      </c>
      <c r="K5" t="s">
        <v>22</v>
      </c>
      <c r="Q5" t="str">
        <f>CONCATENATE(C5,E5,G5,I5)</f>
        <v/>
      </c>
      <c r="R5">
        <v>1</v>
      </c>
      <c r="S5" t="s">
        <v>218</v>
      </c>
      <c r="T5" t="s">
        <v>230</v>
      </c>
      <c r="U5" t="s">
        <v>222</v>
      </c>
      <c r="V5" t="str">
        <f>CONCATENATE($R$15,$R$16,$R$17,$R$18)</f>
        <v>3214</v>
      </c>
      <c r="W5" t="s">
        <v>222</v>
      </c>
      <c r="X5" t="s">
        <v>224</v>
      </c>
      <c r="Y5" t="s">
        <v>186</v>
      </c>
      <c r="Z5">
        <f>COUNTIF(P:P,3)</f>
        <v>127</v>
      </c>
      <c r="AA5">
        <f>(Z5/Z7)*100</f>
        <v>7.1268237934904599</v>
      </c>
      <c r="AB5">
        <f>(127/200)</f>
        <v>0.63500000000000001</v>
      </c>
      <c r="AC5">
        <v>175</v>
      </c>
      <c r="AD5">
        <v>160</v>
      </c>
      <c r="AE5">
        <v>150</v>
      </c>
      <c r="AF5">
        <v>184</v>
      </c>
      <c r="AG5">
        <v>1678</v>
      </c>
      <c r="AI5">
        <f>(($AC$6-$AD$6)/($AC$6-$AC$5))</f>
        <v>0.33333333333333331</v>
      </c>
      <c r="AJ5">
        <f>(($AC$6-$AE$6)/($AC$6-$AC$5))</f>
        <v>0.48717948717948717</v>
      </c>
      <c r="AK5">
        <f>(($AC$6-$AF$5)/($AC$6-$AC$5))</f>
        <v>0.76923076923076927</v>
      </c>
      <c r="AL5">
        <f>(($AD$6-$AC$5)/($AD$6-$AD$5))</f>
        <v>0.63414634146341464</v>
      </c>
      <c r="AM5">
        <f>(($AD$5-$AE$5)/($AD$5-$AD$4))</f>
        <v>0.25641025641025639</v>
      </c>
      <c r="AN5">
        <f>(($AD$6-$AF$5)/($AD$6-$AD$5))</f>
        <v>0.41463414634146339</v>
      </c>
      <c r="AO5">
        <f>(($AE$6-$AC$5)/($AE$6-$AE$5))</f>
        <v>0.44444444444444442</v>
      </c>
      <c r="AP5">
        <f>(($AE$7-$AD$6)/($AE$7-$AE$6))</f>
        <v>0.83783783783783783</v>
      </c>
      <c r="AQ5">
        <f>(($AE$6-$AF$5)/($AE$6-$AE$5))</f>
        <v>0.24444444444444444</v>
      </c>
      <c r="AR5">
        <f>(($AF$6-$AC$6)/($AF$6-$AF$5))</f>
        <v>0.25</v>
      </c>
      <c r="AS5">
        <f>(($AF$6-$AD$6)/($AF$6-$AF$5))</f>
        <v>0.57499999999999996</v>
      </c>
      <c r="AT5">
        <f>(($AF$6-$AE$6)/($AF$6-$AF$5))</f>
        <v>0.72499999999999998</v>
      </c>
      <c r="AU5">
        <v>1</v>
      </c>
      <c r="AV5">
        <v>32</v>
      </c>
      <c r="AW5">
        <f>($AV$9-$AV$6)/200</f>
        <v>0.22</v>
      </c>
      <c r="AX5">
        <f>($AV$158-$AV$126)/200</f>
        <v>1.2250000000000001</v>
      </c>
      <c r="BD5">
        <f>(($AC$6-$AD$6)/($AC$6-$AC$5))</f>
        <v>0.33333333333333331</v>
      </c>
      <c r="BE5">
        <f>(($AC$6-$AE$6)/($AC$6-$AC$5))</f>
        <v>0.48717948717948717</v>
      </c>
      <c r="BF5">
        <f>1-(($AC$6-$AF$5)/($AC$6-$AC$5))</f>
        <v>0.23076923076923073</v>
      </c>
      <c r="BG5">
        <f>1-(($AD$6-$AC$5)/($AD$6-$AD$5))</f>
        <v>0.36585365853658536</v>
      </c>
      <c r="BH5">
        <f>(($AD$5-$AE$5)/($AD$5-$AD$4))</f>
        <v>0.25641025641025639</v>
      </c>
      <c r="BI5">
        <f>(($AD$6-$AF$5)/($AD$6-$AD$5))</f>
        <v>0.41463414634146339</v>
      </c>
      <c r="BJ5">
        <f>(($AE$6-$AC$5)/($AE$6-$AE$5))</f>
        <v>0.44444444444444442</v>
      </c>
      <c r="BK5">
        <f>1-(($AE$7-$AD$6)/($AE$7-$AE$6))</f>
        <v>0.16216216216216217</v>
      </c>
      <c r="BL5">
        <f>(($AE$6-$AF$5)/($AE$6-$AE$5))</f>
        <v>0.24444444444444444</v>
      </c>
      <c r="BM5">
        <f>(($AF$6-$AC$6)/($AF$6-$AF$5))</f>
        <v>0.25</v>
      </c>
      <c r="BN5">
        <f>1-(($AF$6-$AD$6)/($AF$6-$AF$5))</f>
        <v>0.42500000000000004</v>
      </c>
      <c r="BO5">
        <f>1-(($AF$6-$AE$6)/($AF$6-$AF$5))</f>
        <v>0.27500000000000002</v>
      </c>
    </row>
    <row r="6" spans="1:72" x14ac:dyDescent="0.25">
      <c r="A6">
        <v>10</v>
      </c>
      <c r="D6">
        <v>39.06876299999999</v>
      </c>
      <c r="E6" s="1">
        <v>2</v>
      </c>
      <c r="P6">
        <v>1</v>
      </c>
      <c r="Q6" t="str">
        <f>CONCATENATE(C6,E6,G6,I6)</f>
        <v>2</v>
      </c>
      <c r="R6">
        <v>4</v>
      </c>
      <c r="S6">
        <f xml:space="preserve"> (S$14/S$2)*100</f>
        <v>2.8089887640449436</v>
      </c>
      <c r="T6" t="s">
        <v>227</v>
      </c>
      <c r="U6">
        <v>165</v>
      </c>
      <c r="V6" t="str">
        <f>CONCATENATE($R$19,$R$20,$R$21,$R$22)</f>
        <v>3214</v>
      </c>
      <c r="W6">
        <v>45</v>
      </c>
      <c r="X6">
        <f>COUNTIF($R:$R,1)+COUNTIF($R:$R,2)</f>
        <v>96</v>
      </c>
      <c r="Y6" t="s">
        <v>187</v>
      </c>
      <c r="Z6">
        <f>COUNTIF(P:P,4)</f>
        <v>0</v>
      </c>
      <c r="AA6">
        <f>(Z6/Z7)*100</f>
        <v>0</v>
      </c>
      <c r="AB6">
        <f>(0/200)</f>
        <v>0</v>
      </c>
      <c r="AC6">
        <v>214</v>
      </c>
      <c r="AD6">
        <v>201</v>
      </c>
      <c r="AE6">
        <v>195</v>
      </c>
      <c r="AF6">
        <v>224</v>
      </c>
      <c r="AG6">
        <v>3575</v>
      </c>
      <c r="AI6">
        <f>(($AC$7-$AD$7)/($AC$7-$AC$6))</f>
        <v>0.3611111111111111</v>
      </c>
      <c r="AJ6">
        <f>(($AC$7-$AE$7)/($AC$7-$AC$6))</f>
        <v>0.5</v>
      </c>
      <c r="AK6">
        <f>(($AC$7-$AF$6)/($AC$7-$AC$6))</f>
        <v>0.72222222222222221</v>
      </c>
      <c r="AL6">
        <f>(($AD$7-$AC$6)/($AD$7-$AD$6))</f>
        <v>0.63888888888888884</v>
      </c>
      <c r="AM6">
        <f>(($AD$6-$AE$6)/($AD$6-$AD$5))</f>
        <v>0.14634146341463414</v>
      </c>
      <c r="AN6">
        <f>(($AD$7-$AF$6)/($AD$7-$AD$6))</f>
        <v>0.3611111111111111</v>
      </c>
      <c r="AO6">
        <f>(($AE$7-$AC$6)/($AE$7-$AE$6))</f>
        <v>0.48648648648648651</v>
      </c>
      <c r="AP6">
        <f>(($AE$8-$AD$7)/($AE$8-$AE$7))</f>
        <v>0.8529411764705882</v>
      </c>
      <c r="AQ6">
        <f>(($AE$7-$AF$6)/($AE$7-$AE$6))</f>
        <v>0.21621621621621623</v>
      </c>
      <c r="AR6">
        <f>(($AF$7-$AC$7)/($AF$7-$AF$6))</f>
        <v>0.29729729729729731</v>
      </c>
      <c r="AS6">
        <f>(($AF$7-$AD$7)/($AF$7-$AF$6))</f>
        <v>0.64864864864864868</v>
      </c>
      <c r="AT6">
        <f>(($AF$7-$AE$7)/($AF$7-$AF$6))</f>
        <v>0.78378378378378377</v>
      </c>
      <c r="AU6">
        <v>4</v>
      </c>
      <c r="AV6">
        <v>43</v>
      </c>
      <c r="AW6">
        <f>($AV$10-$AV$7)/200</f>
        <v>0.17499999999999999</v>
      </c>
      <c r="AX6">
        <f>($AV$204-$AV$159)/200</f>
        <v>2.1150000000000002</v>
      </c>
      <c r="BD6">
        <f>(($AC$7-$AD$7)/($AC$7-$AC$6))</f>
        <v>0.3611111111111111</v>
      </c>
      <c r="BE6">
        <f>(($AC$7-$AE$7)/($AC$7-$AC$6))</f>
        <v>0.5</v>
      </c>
      <c r="BF6">
        <f>1-(($AC$7-$AF$6)/($AC$7-$AC$6))</f>
        <v>0.27777777777777779</v>
      </c>
      <c r="BG6">
        <f>1-(($AD$7-$AC$6)/($AD$7-$AD$6))</f>
        <v>0.36111111111111116</v>
      </c>
      <c r="BH6">
        <f>(($AD$6-$AE$6)/($AD$6-$AD$5))</f>
        <v>0.14634146341463414</v>
      </c>
      <c r="BI6">
        <f>(($AD$7-$AF$6)/($AD$7-$AD$6))</f>
        <v>0.3611111111111111</v>
      </c>
      <c r="BJ6">
        <f>(($AE$7-$AC$6)/($AE$7-$AE$6))</f>
        <v>0.48648648648648651</v>
      </c>
      <c r="BK6">
        <f>1-(($AE$8-$AD$7)/($AE$8-$AE$7))</f>
        <v>0.1470588235294118</v>
      </c>
      <c r="BL6">
        <f>(($AE$7-$AF$6)/($AE$7-$AE$6))</f>
        <v>0.21621621621621623</v>
      </c>
      <c r="BM6">
        <f>(($AF$7-$AC$7)/($AF$7-$AF$6))</f>
        <v>0.29729729729729731</v>
      </c>
      <c r="BN6">
        <f>1-(($AF$7-$AD$7)/($AF$7-$AF$6))</f>
        <v>0.35135135135135132</v>
      </c>
      <c r="BO6">
        <f>1-(($AF$7-$AE$7)/($AF$7-$AF$6))</f>
        <v>0.21621621621621623</v>
      </c>
    </row>
    <row r="7" spans="1:72" x14ac:dyDescent="0.25">
      <c r="A7">
        <v>11</v>
      </c>
      <c r="D7">
        <v>39.06876299999999</v>
      </c>
      <c r="E7" s="1">
        <v>2</v>
      </c>
      <c r="P7">
        <v>1</v>
      </c>
      <c r="Q7" t="str">
        <f>CONCATENATE(C7,E7,G7,I7)</f>
        <v>2</v>
      </c>
      <c r="R7">
        <v>2</v>
      </c>
      <c r="S7" t="s">
        <v>219</v>
      </c>
      <c r="T7" t="s">
        <v>231</v>
      </c>
      <c r="V7" t="str">
        <f>CONCATENATE($R$23,$R$24,$R$25,$R$26)</f>
        <v>3214</v>
      </c>
      <c r="X7" t="s">
        <v>225</v>
      </c>
      <c r="Y7" t="s">
        <v>188</v>
      </c>
      <c r="Z7">
        <f>COUNT(P:P)</f>
        <v>1782</v>
      </c>
      <c r="AC7">
        <v>250</v>
      </c>
      <c r="AD7">
        <v>237</v>
      </c>
      <c r="AE7">
        <v>232</v>
      </c>
      <c r="AF7">
        <v>261</v>
      </c>
      <c r="AG7">
        <v>3926</v>
      </c>
      <c r="AI7">
        <f>(($AC$8-$AD$8)/($AC$8-$AC$7))</f>
        <v>0.23684210526315788</v>
      </c>
      <c r="AJ7">
        <f>(($AC$8-$AE$8)/($AC$8-$AC$7))</f>
        <v>0.57894736842105265</v>
      </c>
      <c r="AK7">
        <f>(($AC$8-$AF$7)/($AC$8-$AC$7))</f>
        <v>0.71052631578947367</v>
      </c>
      <c r="AL7">
        <f>(($AD$8-$AC$7)/($AD$8-$AD$7))</f>
        <v>0.69047619047619047</v>
      </c>
      <c r="AM7">
        <f>(($AD$7-$AE$7)/($AD$7-$AD$6))</f>
        <v>0.1388888888888889</v>
      </c>
      <c r="AN7">
        <f>(($AD$8-$AF$7)/($AD$8-$AD$7))</f>
        <v>0.42857142857142855</v>
      </c>
      <c r="AO7">
        <f>(($AE$8-$AC$7)/($AE$8-$AE$7))</f>
        <v>0.47058823529411764</v>
      </c>
      <c r="AP7">
        <f>(($AE$9-$AD$8)/($AE$9-$AE$8))</f>
        <v>0.65789473684210531</v>
      </c>
      <c r="AQ7">
        <f>(($AE$8-$AF$7)/($AE$8-$AE$7))</f>
        <v>0.14705882352941177</v>
      </c>
      <c r="AR7">
        <f>(($AF$8-$AC$8)/($AF$8-$AF$7))</f>
        <v>0.32500000000000001</v>
      </c>
      <c r="AS7">
        <f>(($AF$8-$AD$8)/($AF$8-$AF$7))</f>
        <v>0.55000000000000004</v>
      </c>
      <c r="AT7">
        <f>(($AF$8-$AE$8)/($AF$8-$AF$7))</f>
        <v>0.875</v>
      </c>
      <c r="AU7">
        <v>2</v>
      </c>
      <c r="AV7">
        <v>61</v>
      </c>
      <c r="AW7">
        <f>($AV$11-$AV$8)/200</f>
        <v>0.23499999999999999</v>
      </c>
      <c r="BD7">
        <f>(($AC$8-$AD$8)/($AC$8-$AC$7))</f>
        <v>0.23684210526315788</v>
      </c>
      <c r="BE7">
        <f>1-(($AC$8-$AE$8)/($AC$8-$AC$7))</f>
        <v>0.42105263157894735</v>
      </c>
      <c r="BF7">
        <f>1-(($AC$8-$AF$7)/($AC$8-$AC$7))</f>
        <v>0.28947368421052633</v>
      </c>
      <c r="BG7">
        <f>1-(($AD$8-$AC$7)/($AD$8-$AD$7))</f>
        <v>0.30952380952380953</v>
      </c>
      <c r="BH7">
        <f>(($AD$7-$AE$7)/($AD$7-$AD$6))</f>
        <v>0.1388888888888889</v>
      </c>
      <c r="BI7">
        <f>(($AD$8-$AF$7)/($AD$8-$AD$7))</f>
        <v>0.42857142857142855</v>
      </c>
      <c r="BJ7">
        <f>(($AE$8-$AC$7)/($AE$8-$AE$7))</f>
        <v>0.47058823529411764</v>
      </c>
      <c r="BK7">
        <f>1-(($AE$9-$AD$8)/($AE$9-$AE$8))</f>
        <v>0.34210526315789469</v>
      </c>
      <c r="BL7">
        <f>(($AE$8-$AF$7)/($AE$8-$AE$7))</f>
        <v>0.14705882352941177</v>
      </c>
      <c r="BM7">
        <f>(($AF$8-$AC$8)/($AF$8-$AF$7))</f>
        <v>0.32500000000000001</v>
      </c>
      <c r="BN7">
        <f>1-(($AF$8-$AD$8)/($AF$8-$AF$7))</f>
        <v>0.44999999999999996</v>
      </c>
      <c r="BO7">
        <f>1-(($AF$8-$AE$8)/($AF$8-$AF$7))</f>
        <v>0.125</v>
      </c>
    </row>
    <row r="8" spans="1:72" x14ac:dyDescent="0.25">
      <c r="A8">
        <v>12</v>
      </c>
      <c r="D8">
        <v>39.06876299999999</v>
      </c>
      <c r="E8" s="1">
        <v>2</v>
      </c>
      <c r="P8">
        <v>1</v>
      </c>
      <c r="Q8" t="str">
        <f>CONCATENATE(C8,E8,G8,I8)</f>
        <v>2</v>
      </c>
      <c r="R8">
        <v>3</v>
      </c>
      <c r="S8">
        <f xml:space="preserve"> (S$16/S$2)*100</f>
        <v>15.168539325842698</v>
      </c>
      <c r="T8" t="s">
        <v>232</v>
      </c>
      <c r="V8" t="str">
        <f>CONCATENATE($R$27,$R$28,$R$29,$R$30)</f>
        <v>3214</v>
      </c>
      <c r="X8">
        <f>COUNTIF($R:$R,3)+COUNTIF($R:$R,4)</f>
        <v>97</v>
      </c>
      <c r="AC8">
        <v>288</v>
      </c>
      <c r="AD8">
        <v>279</v>
      </c>
      <c r="AE8">
        <v>266</v>
      </c>
      <c r="AF8">
        <v>301</v>
      </c>
      <c r="AG8">
        <v>5939</v>
      </c>
      <c r="AI8">
        <f>(($AC$9-$AD$9)/($AC$9-$AC$8))</f>
        <v>0.28947368421052633</v>
      </c>
      <c r="AJ8">
        <f>(($AC$9-$AE$9)/($AC$9-$AC$8))</f>
        <v>0.57894736842105265</v>
      </c>
      <c r="AK8">
        <f>(($AC$9-$AF$8)/($AC$9-$AC$8))</f>
        <v>0.65789473684210531</v>
      </c>
      <c r="AL8">
        <f>(($AD$9-$AC$8)/($AD$9-$AD$8))</f>
        <v>0.75</v>
      </c>
      <c r="AM8">
        <f>(($AD$8-$AE$8)/($AD$8-$AD$7))</f>
        <v>0.30952380952380953</v>
      </c>
      <c r="AN8">
        <f>(($AD$9-$AF$8)/($AD$9-$AD$8))</f>
        <v>0.3888888888888889</v>
      </c>
      <c r="AO8">
        <f>(($AE$9-$AC$8)/($AE$9-$AE$8))</f>
        <v>0.42105263157894735</v>
      </c>
      <c r="AP8">
        <f>(($AE$10-$AD$9)/($AE$10-$AE$9))</f>
        <v>0.71052631578947367</v>
      </c>
      <c r="AQ8">
        <f>(($AE$9-$AF$8)/($AE$9-$AE$8))</f>
        <v>7.8947368421052627E-2</v>
      </c>
      <c r="AR8">
        <f>(($AF$9-$AC$9)/($AF$9-$AF$8))</f>
        <v>0.32432432432432434</v>
      </c>
      <c r="AS8">
        <f>(($AF$9-$AD$9)/($AF$9-$AF$8))</f>
        <v>0.6216216216216216</v>
      </c>
      <c r="AT8">
        <f>(($AF$9-$AE$9)/($AF$9-$AF$8))</f>
        <v>0.91891891891891897</v>
      </c>
      <c r="AU8">
        <v>3</v>
      </c>
      <c r="AV8">
        <v>64</v>
      </c>
      <c r="AW8">
        <f>($AV$12-$AV$9)/200</f>
        <v>0.17</v>
      </c>
      <c r="BD8">
        <f>(($AC$9-$AD$9)/($AC$9-$AC$8))</f>
        <v>0.28947368421052633</v>
      </c>
      <c r="BE8">
        <f>1-(($AC$9-$AE$9)/($AC$9-$AC$8))</f>
        <v>0.42105263157894735</v>
      </c>
      <c r="BF8">
        <f>1-(($AC$9-$AF$8)/($AC$9-$AC$8))</f>
        <v>0.34210526315789469</v>
      </c>
      <c r="BG8">
        <f>1-(($AD$9-$AC$8)/($AD$9-$AD$8))</f>
        <v>0.25</v>
      </c>
      <c r="BH8">
        <f>(($AD$8-$AE$8)/($AD$8-$AD$7))</f>
        <v>0.30952380952380953</v>
      </c>
      <c r="BI8">
        <f>(($AD$9-$AF$8)/($AD$9-$AD$8))</f>
        <v>0.3888888888888889</v>
      </c>
      <c r="BJ8">
        <f>(($AE$9-$AC$8)/($AE$9-$AE$8))</f>
        <v>0.42105263157894735</v>
      </c>
      <c r="BK8">
        <f>1-(($AE$10-$AD$9)/($AE$10-$AE$9))</f>
        <v>0.28947368421052633</v>
      </c>
      <c r="BL8">
        <f>(($AE$9-$AF$8)/($AE$9-$AE$8))</f>
        <v>7.8947368421052627E-2</v>
      </c>
      <c r="BM8">
        <f>(($AF$9-$AC$9)/($AF$9-$AF$8))</f>
        <v>0.32432432432432434</v>
      </c>
      <c r="BN8">
        <f>1-(($AF$9-$AD$9)/($AF$9-$AF$8))</f>
        <v>0.3783783783783784</v>
      </c>
      <c r="BO8">
        <f>1-(($AF$9-$AE$9)/($AF$9-$AF$8))</f>
        <v>8.108108108108103E-2</v>
      </c>
    </row>
    <row r="9" spans="1:72" x14ac:dyDescent="0.25">
      <c r="A9">
        <v>13</v>
      </c>
      <c r="D9">
        <v>39.06876299999999</v>
      </c>
      <c r="E9" s="1">
        <v>2</v>
      </c>
      <c r="P9">
        <v>1</v>
      </c>
      <c r="Q9" t="str">
        <f>CONCATENATE(C9,E9,G9,I9)</f>
        <v>2</v>
      </c>
      <c r="R9">
        <v>1</v>
      </c>
      <c r="S9" t="s">
        <v>220</v>
      </c>
      <c r="T9" t="s">
        <v>233</v>
      </c>
      <c r="V9" t="str">
        <f>CONCATENATE($R$31,$R$32,$R$33,$R$34)</f>
        <v>3214</v>
      </c>
      <c r="X9" t="s">
        <v>226</v>
      </c>
      <c r="AC9">
        <v>326</v>
      </c>
      <c r="AD9">
        <v>315</v>
      </c>
      <c r="AE9">
        <v>304</v>
      </c>
      <c r="AF9">
        <v>338</v>
      </c>
      <c r="AG9">
        <v>6184</v>
      </c>
      <c r="AI9">
        <f>(($AC$10-$AD$10)/($AC$10-$AC$9))</f>
        <v>0.32432432432432434</v>
      </c>
      <c r="AJ9">
        <f>(($AC$10-$AE$10)/($AC$10-$AC$9))</f>
        <v>0.56756756756756754</v>
      </c>
      <c r="AK9">
        <f>(($AC$10-$AF$9)/($AC$10-$AC$9))</f>
        <v>0.67567567567567566</v>
      </c>
      <c r="AL9">
        <f>(($AD$10-$AC$9)/($AD$10-$AD$9))</f>
        <v>0.69444444444444442</v>
      </c>
      <c r="AM9">
        <f>(($AD$9-$AE$9)/($AD$9-$AD$8))</f>
        <v>0.30555555555555558</v>
      </c>
      <c r="AN9">
        <f>(($AD$10-$AF$9)/($AD$10-$AD$9))</f>
        <v>0.3611111111111111</v>
      </c>
      <c r="AO9">
        <f>(($AE$10-$AC$9)/($AE$10-$AE$9))</f>
        <v>0.42105263157894735</v>
      </c>
      <c r="AP9">
        <f>(($AE$11-$AD$10)/($AE$11-$AE$10))</f>
        <v>0.76315789473684215</v>
      </c>
      <c r="AQ9">
        <f>(($AE$10-$AF$9)/($AE$10-$AE$9))</f>
        <v>0.10526315789473684</v>
      </c>
      <c r="AR9">
        <f>(($AF$10-$AC$10)/($AF$10-$AF$9))</f>
        <v>0.34210526315789475</v>
      </c>
      <c r="AS9">
        <f>(($AF$10-$AD$10)/($AF$10-$AF$9))</f>
        <v>0.65789473684210531</v>
      </c>
      <c r="AT9">
        <f>(($AF$10-$AE$10)/($AF$10-$AF$9))</f>
        <v>0.89473684210526316</v>
      </c>
      <c r="AU9">
        <v>1</v>
      </c>
      <c r="AV9">
        <v>87</v>
      </c>
      <c r="AW9">
        <f>($AV$13-$AV$10)/200</f>
        <v>0.16500000000000001</v>
      </c>
      <c r="BD9">
        <f>(($AC$10-$AD$10)/($AC$10-$AC$9))</f>
        <v>0.32432432432432434</v>
      </c>
      <c r="BE9">
        <f>1-(($AC$10-$AE$10)/($AC$10-$AC$9))</f>
        <v>0.43243243243243246</v>
      </c>
      <c r="BF9">
        <f>1-(($AC$10-$AF$9)/($AC$10-$AC$9))</f>
        <v>0.32432432432432434</v>
      </c>
      <c r="BG9">
        <f>1-(($AD$10-$AC$9)/($AD$10-$AD$9))</f>
        <v>0.30555555555555558</v>
      </c>
      <c r="BH9">
        <f>(($AD$9-$AE$9)/($AD$9-$AD$8))</f>
        <v>0.30555555555555558</v>
      </c>
      <c r="BI9">
        <f>(($AD$10-$AF$9)/($AD$10-$AD$9))</f>
        <v>0.3611111111111111</v>
      </c>
      <c r="BJ9">
        <f>(($AE$10-$AC$9)/($AE$10-$AE$9))</f>
        <v>0.42105263157894735</v>
      </c>
      <c r="BK9">
        <f>1-(($AE$11-$AD$10)/($AE$11-$AE$10))</f>
        <v>0.23684210526315785</v>
      </c>
      <c r="BL9">
        <f>(($AE$10-$AF$9)/($AE$10-$AE$9))</f>
        <v>0.10526315789473684</v>
      </c>
      <c r="BM9">
        <f>(($AF$10-$AC$10)/($AF$10-$AF$9))</f>
        <v>0.34210526315789475</v>
      </c>
      <c r="BN9">
        <f>1-(($AF$10-$AD$10)/($AF$10-$AF$9))</f>
        <v>0.34210526315789469</v>
      </c>
      <c r="BO9">
        <f>1-(($AF$10-$AE$10)/($AF$10-$AF$9))</f>
        <v>0.10526315789473684</v>
      </c>
    </row>
    <row r="10" spans="1:72" x14ac:dyDescent="0.25">
      <c r="A10">
        <v>14</v>
      </c>
      <c r="D10">
        <v>39.06876299999999</v>
      </c>
      <c r="E10" s="1">
        <v>2</v>
      </c>
      <c r="P10">
        <v>1</v>
      </c>
      <c r="Q10" t="str">
        <f>CONCATENATE(C10,E10,G10,I10)</f>
        <v>2</v>
      </c>
      <c r="R10">
        <v>4</v>
      </c>
      <c r="S10">
        <f xml:space="preserve"> (S$18/S$2)*100</f>
        <v>7.3033707865168536</v>
      </c>
      <c r="T10" t="s">
        <v>234</v>
      </c>
      <c r="V10" t="str">
        <f>CONCATENATE($R$35,$R$36,$R$37,$R$38)</f>
        <v>3214</v>
      </c>
      <c r="X10">
        <v>0</v>
      </c>
      <c r="AC10">
        <v>363</v>
      </c>
      <c r="AD10">
        <v>351</v>
      </c>
      <c r="AE10">
        <v>342</v>
      </c>
      <c r="AF10">
        <v>376</v>
      </c>
      <c r="AG10">
        <v>9021</v>
      </c>
      <c r="AI10">
        <f>(($AC$11-$AD$11)/($AC$11-$AC$10))</f>
        <v>0.34210526315789475</v>
      </c>
      <c r="AJ10">
        <f>(($AC$11-$AE$11)/($AC$11-$AC$10))</f>
        <v>0.55263157894736847</v>
      </c>
      <c r="AK10">
        <f>(($AC$11-$AF$10)/($AC$11-$AC$10))</f>
        <v>0.65789473684210531</v>
      </c>
      <c r="AL10">
        <f>(($AD$11-$AC$10)/($AD$11-$AD$10))</f>
        <v>0.67567567567567566</v>
      </c>
      <c r="AM10">
        <f>(($AD$10-$AE$10)/($AD$10-$AD$9))</f>
        <v>0.25</v>
      </c>
      <c r="AN10">
        <f>(($AD$11-$AF$10)/($AD$11-$AD$10))</f>
        <v>0.32432432432432434</v>
      </c>
      <c r="AO10">
        <f>(($AE$11-$AC$10)/($AE$11-$AE$10))</f>
        <v>0.44736842105263158</v>
      </c>
      <c r="AP10">
        <f>(($AE$12-$AD$11)/($AE$12-$AE$11))</f>
        <v>0.79487179487179482</v>
      </c>
      <c r="AQ10">
        <f>(($AE$11-$AF$10)/($AE$11-$AE$10))</f>
        <v>0.10526315789473684</v>
      </c>
      <c r="AR10">
        <f>(($AF$11-$AC$11)/($AF$11-$AF$10))</f>
        <v>0.32432432432432434</v>
      </c>
      <c r="AS10">
        <f>(($AF$11-$AD$11)/($AF$11-$AF$10))</f>
        <v>0.67567567567567566</v>
      </c>
      <c r="AT10">
        <f>(($AF$11-$AE$11)/($AF$11-$AF$10))</f>
        <v>0.89189189189189189</v>
      </c>
      <c r="AU10">
        <v>4</v>
      </c>
      <c r="AV10">
        <v>96</v>
      </c>
      <c r="AW10">
        <f>($AV$14-$AV$11)/200</f>
        <v>0.155</v>
      </c>
      <c r="BD10">
        <f>(($AC$11-$AD$11)/($AC$11-$AC$10))</f>
        <v>0.34210526315789475</v>
      </c>
      <c r="BE10">
        <f>1-(($AC$11-$AE$11)/($AC$11-$AC$10))</f>
        <v>0.44736842105263153</v>
      </c>
      <c r="BF10">
        <f>1-(($AC$11-$AF$10)/($AC$11-$AC$10))</f>
        <v>0.34210526315789469</v>
      </c>
      <c r="BG10">
        <f>1-(($AD$11-$AC$10)/($AD$11-$AD$10))</f>
        <v>0.32432432432432434</v>
      </c>
      <c r="BH10">
        <f>(($AD$10-$AE$10)/($AD$10-$AD$9))</f>
        <v>0.25</v>
      </c>
      <c r="BI10">
        <f>(($AD$11-$AF$10)/($AD$11-$AD$10))</f>
        <v>0.32432432432432434</v>
      </c>
      <c r="BJ10">
        <f>(($AE$11-$AC$10)/($AE$11-$AE$10))</f>
        <v>0.44736842105263158</v>
      </c>
      <c r="BK10">
        <f>1-(($AE$12-$AD$11)/($AE$12-$AE$11))</f>
        <v>0.20512820512820518</v>
      </c>
      <c r="BL10">
        <f>(($AE$11-$AF$10)/($AE$11-$AE$10))</f>
        <v>0.10526315789473684</v>
      </c>
      <c r="BM10">
        <f>(($AF$11-$AC$11)/($AF$11-$AF$10))</f>
        <v>0.32432432432432434</v>
      </c>
      <c r="BN10">
        <f>1-(($AF$11-$AD$11)/($AF$11-$AF$10))</f>
        <v>0.32432432432432434</v>
      </c>
      <c r="BO10">
        <f>1-(($AF$11-$AE$11)/($AF$11-$AF$10))</f>
        <v>0.10810810810810811</v>
      </c>
    </row>
    <row r="11" spans="1:72" x14ac:dyDescent="0.25">
      <c r="A11">
        <v>15</v>
      </c>
      <c r="D11">
        <v>39.06876299999999</v>
      </c>
      <c r="E11" s="1">
        <v>2</v>
      </c>
      <c r="F11">
        <v>27.841057999999997</v>
      </c>
      <c r="G11" s="2">
        <v>3</v>
      </c>
      <c r="P11">
        <v>2</v>
      </c>
      <c r="Q11" t="str">
        <f>CONCATENATE(C11,E11,G11,I11)</f>
        <v>23</v>
      </c>
      <c r="R11">
        <v>3</v>
      </c>
      <c r="S11" t="s">
        <v>217</v>
      </c>
      <c r="T11" t="s">
        <v>235</v>
      </c>
      <c r="V11" t="str">
        <f>CONCATENATE($R$39,$R$40,$R$41,$R$42)</f>
        <v>3214</v>
      </c>
      <c r="AC11">
        <v>401</v>
      </c>
      <c r="AD11">
        <v>388</v>
      </c>
      <c r="AE11">
        <v>380</v>
      </c>
      <c r="AF11">
        <v>413</v>
      </c>
      <c r="AG11">
        <v>9444</v>
      </c>
      <c r="AL11">
        <f>(($AD$12-$AC$11)/($AD$12-$AD$11))</f>
        <v>0.64864864864864868</v>
      </c>
      <c r="AM11">
        <f>(($AD$11-$AE$11)/($AD$11-$AD$10))</f>
        <v>0.21621621621621623</v>
      </c>
      <c r="AN11">
        <f>(($AD$12-$AF$11)/($AD$12-$AD$11))</f>
        <v>0.32432432432432434</v>
      </c>
      <c r="AO11">
        <f>(($AE$12-$AC$11)/($AE$12-$AE$11))</f>
        <v>0.46153846153846156</v>
      </c>
      <c r="AQ11">
        <f>(($AE$12-$AF$11)/($AE$12-$AE$11))</f>
        <v>0.15384615384615385</v>
      </c>
      <c r="AU11">
        <v>3</v>
      </c>
      <c r="AV11">
        <v>111</v>
      </c>
      <c r="AW11">
        <f>($AV$15-$AV$12)/200</f>
        <v>0.14499999999999999</v>
      </c>
      <c r="BG11">
        <f>1-(($AD$12-$AC$11)/($AD$12-$AD$11))</f>
        <v>0.35135135135135132</v>
      </c>
      <c r="BH11">
        <f>(($AD$11-$AE$11)/($AD$11-$AD$10))</f>
        <v>0.21621621621621623</v>
      </c>
      <c r="BI11">
        <f>(($AD$12-$AF$11)/($AD$12-$AD$11))</f>
        <v>0.32432432432432434</v>
      </c>
      <c r="BJ11">
        <f>(($AE$12-$AC$11)/($AE$12-$AE$11))</f>
        <v>0.46153846153846156</v>
      </c>
      <c r="BL11">
        <f>(($AE$12-$AF$11)/($AE$12-$AE$11))</f>
        <v>0.15384615384615385</v>
      </c>
    </row>
    <row r="12" spans="1:72" x14ac:dyDescent="0.25">
      <c r="A12">
        <v>16</v>
      </c>
      <c r="D12">
        <v>39.06876299999999</v>
      </c>
      <c r="E12" s="1">
        <v>2</v>
      </c>
      <c r="F12">
        <v>27.841057999999997</v>
      </c>
      <c r="G12" s="2">
        <v>3</v>
      </c>
      <c r="P12">
        <v>2</v>
      </c>
      <c r="Q12" t="str">
        <f>CONCATENATE(C12,E12,G12,I12)</f>
        <v>23</v>
      </c>
      <c r="R12">
        <v>2</v>
      </c>
      <c r="S12">
        <v>133</v>
      </c>
      <c r="T12" t="s">
        <v>232</v>
      </c>
      <c r="V12" t="str">
        <f>CONCATENATE($R$47,$R$48,$R$49,$R$50)</f>
        <v>1234</v>
      </c>
      <c r="AC12">
        <v>1337</v>
      </c>
      <c r="AD12">
        <v>425</v>
      </c>
      <c r="AE12">
        <v>419</v>
      </c>
      <c r="AF12">
        <v>1369</v>
      </c>
      <c r="AM12">
        <f>(($AD$12-$AE$12)/($AD$12-$AD$11))</f>
        <v>0.16216216216216217</v>
      </c>
      <c r="AU12">
        <v>2</v>
      </c>
      <c r="AV12">
        <v>121</v>
      </c>
      <c r="AW12">
        <f>($AV$16-$AV$13)/200</f>
        <v>0.155</v>
      </c>
      <c r="BH12">
        <f>(($AD$12-$AE$12)/($AD$12-$AD$11))</f>
        <v>0.16216216216216217</v>
      </c>
    </row>
    <row r="13" spans="1:72" x14ac:dyDescent="0.25">
      <c r="A13">
        <v>17</v>
      </c>
      <c r="D13">
        <v>39.06876299999999</v>
      </c>
      <c r="E13" s="1">
        <v>2</v>
      </c>
      <c r="F13">
        <v>27.841057999999997</v>
      </c>
      <c r="G13" s="2">
        <v>3</v>
      </c>
      <c r="P13">
        <v>2</v>
      </c>
      <c r="Q13" t="str">
        <f>CONCATENATE(C13,E13,G13,I13)</f>
        <v>23</v>
      </c>
      <c r="R13">
        <v>1</v>
      </c>
      <c r="S13" t="s">
        <v>218</v>
      </c>
      <c r="T13" t="s">
        <v>233</v>
      </c>
      <c r="V13" t="str">
        <f>CONCATENATE($R$51,$R$52,$R$53,$R$54)</f>
        <v>1234</v>
      </c>
      <c r="AC13">
        <v>1372</v>
      </c>
      <c r="AD13">
        <v>1348</v>
      </c>
      <c r="AE13">
        <v>1361</v>
      </c>
      <c r="AF13">
        <v>1408</v>
      </c>
      <c r="AU13">
        <v>1</v>
      </c>
      <c r="AV13">
        <v>129</v>
      </c>
      <c r="AW13">
        <f>($AV$17-$AV$14)/200</f>
        <v>0.16500000000000001</v>
      </c>
    </row>
    <row r="14" spans="1:72" x14ac:dyDescent="0.25">
      <c r="A14">
        <v>18</v>
      </c>
      <c r="D14">
        <v>39.06876299999999</v>
      </c>
      <c r="E14" s="1">
        <v>2</v>
      </c>
      <c r="F14">
        <v>27.841057999999997</v>
      </c>
      <c r="G14" s="2">
        <v>3</v>
      </c>
      <c r="P14">
        <v>2</v>
      </c>
      <c r="Q14" t="str">
        <f>CONCATENATE(C14,E14,G14,I14)</f>
        <v>23</v>
      </c>
      <c r="R14">
        <v>4</v>
      </c>
      <c r="S14">
        <v>5</v>
      </c>
      <c r="T14" t="s">
        <v>234</v>
      </c>
      <c r="V14" t="str">
        <f>CONCATENATE($R$55,$R$56,$R$57,$R$58)</f>
        <v>1243</v>
      </c>
      <c r="AC14">
        <v>1426</v>
      </c>
      <c r="AD14">
        <v>1393</v>
      </c>
      <c r="AE14">
        <v>1400</v>
      </c>
      <c r="AF14">
        <v>1443</v>
      </c>
      <c r="AI14">
        <f>(($AC$13-$AD$13)/($AC$13-$AC$12))</f>
        <v>0.68571428571428572</v>
      </c>
      <c r="AJ14">
        <f>(($AC$13-$AE$13)/($AC$13-$AC$12))</f>
        <v>0.31428571428571428</v>
      </c>
      <c r="AK14">
        <f>(($AC$13-$AF$12)/($AC$13-$AC$12))</f>
        <v>8.5714285714285715E-2</v>
      </c>
      <c r="AL14">
        <f>(($AD$14-$AC$13)/($AD$14-$AD$13))</f>
        <v>0.46666666666666667</v>
      </c>
      <c r="AM14">
        <f>(($AD$14-$AE$13)/($AD$14-$AD$13))</f>
        <v>0.71111111111111114</v>
      </c>
      <c r="AN14">
        <f>(($AD$14-$AF$12)/($AD$14-$AD$13))</f>
        <v>0.53333333333333333</v>
      </c>
      <c r="AO14">
        <f>(($AE$14-$AC$13)/($AE$14-$AE$13))</f>
        <v>0.71794871794871795</v>
      </c>
      <c r="AP14">
        <f>(($AE$14-$AD$14)/($AE$14-$AE$13))</f>
        <v>0.17948717948717949</v>
      </c>
      <c r="AQ14">
        <f>(($AE$14-$AF$12)/($AE$14-$AE$13))</f>
        <v>0.79487179487179482</v>
      </c>
      <c r="AR14">
        <f>(($AF$13-$AC$13)/($AF$13-$AF$12))</f>
        <v>0.92307692307692313</v>
      </c>
      <c r="AS14">
        <f>(($AF$13-$AD$14)/($AF$13-$AF$12))</f>
        <v>0.38461538461538464</v>
      </c>
      <c r="AT14">
        <f>(($AF$13-$AE$14)/($AF$13-$AF$12))</f>
        <v>0.20512820512820512</v>
      </c>
      <c r="AU14">
        <v>4</v>
      </c>
      <c r="AV14">
        <v>142</v>
      </c>
      <c r="AW14">
        <f>($AV$18-$AV$15)/200</f>
        <v>0.17</v>
      </c>
      <c r="BD14">
        <f>1-(($AC$13-$AD$13)/($AC$13-$AC$12))</f>
        <v>0.31428571428571428</v>
      </c>
      <c r="BE14">
        <f>(($AC$13-$AE$13)/($AC$13-$AC$12))</f>
        <v>0.31428571428571428</v>
      </c>
      <c r="BF14">
        <f>(($AC$13-$AF$12)/($AC$13-$AC$12))</f>
        <v>8.5714285714285715E-2</v>
      </c>
      <c r="BG14">
        <f>(($AD$14-$AC$13)/($AD$14-$AD$13))</f>
        <v>0.46666666666666667</v>
      </c>
      <c r="BH14">
        <f>1-(($AD$14-$AE$13)/($AD$14-$AD$13))</f>
        <v>0.28888888888888886</v>
      </c>
      <c r="BI14">
        <f>1-(($AD$14-$AF$12)/($AD$14-$AD$13))</f>
        <v>0.46666666666666667</v>
      </c>
      <c r="BJ14">
        <f>1-(($AE$14-$AC$13)/($AE$14-$AE$13))</f>
        <v>0.28205128205128205</v>
      </c>
      <c r="BK14">
        <f>(($AE$14-$AD$14)/($AE$14-$AE$13))</f>
        <v>0.17948717948717949</v>
      </c>
      <c r="BL14">
        <f>1-(($AE$14-$AF$12)/($AE$14-$AE$13))</f>
        <v>0.20512820512820518</v>
      </c>
      <c r="BM14">
        <f>1-(($AF$13-$AC$13)/($AF$13-$AF$12))</f>
        <v>7.6923076923076872E-2</v>
      </c>
      <c r="BN14">
        <f>(($AF$13-$AD$14)/($AF$13-$AF$12))</f>
        <v>0.38461538461538464</v>
      </c>
      <c r="BO14">
        <f>(($AF$13-$AE$14)/($AF$13-$AF$12))</f>
        <v>0.20512820512820512</v>
      </c>
    </row>
    <row r="15" spans="1:72" x14ac:dyDescent="0.25">
      <c r="A15">
        <v>19</v>
      </c>
      <c r="D15">
        <v>39.06876299999999</v>
      </c>
      <c r="E15" s="1">
        <v>2</v>
      </c>
      <c r="F15">
        <v>27.841057999999997</v>
      </c>
      <c r="G15" s="2">
        <v>3</v>
      </c>
      <c r="P15">
        <v>2</v>
      </c>
      <c r="Q15" t="str">
        <f>CONCATENATE(C15,E15,G15,I15)</f>
        <v>23</v>
      </c>
      <c r="R15">
        <v>3</v>
      </c>
      <c r="S15" t="s">
        <v>219</v>
      </c>
      <c r="T15" t="s">
        <v>235</v>
      </c>
      <c r="V15" t="str">
        <f>CONCATENATE($R$59,$R$60,$R$61,$R$62)</f>
        <v>1234</v>
      </c>
      <c r="AC15">
        <v>1462</v>
      </c>
      <c r="AD15">
        <v>1433</v>
      </c>
      <c r="AE15">
        <v>1446</v>
      </c>
      <c r="AF15">
        <v>1481</v>
      </c>
      <c r="AI15">
        <f>(($AC$14-$AD$14)/($AC$14-$AC$13))</f>
        <v>0.61111111111111116</v>
      </c>
      <c r="AJ15">
        <f>(($AC$14-$AE$14)/($AC$14-$AC$13))</f>
        <v>0.48148148148148145</v>
      </c>
      <c r="AK15">
        <f>(($AC$14-$AF$13)/($AC$14-$AC$13))</f>
        <v>0.33333333333333331</v>
      </c>
      <c r="AL15">
        <f>(($AD$15-$AC$14)/($AD$15-$AD$14))</f>
        <v>0.17499999999999999</v>
      </c>
      <c r="AM15">
        <f>(($AD$15-$AE$14)/($AD$15-$AD$14))</f>
        <v>0.82499999999999996</v>
      </c>
      <c r="AN15">
        <f>(($AD$15-$AF$13)/($AD$15-$AD$14))</f>
        <v>0.625</v>
      </c>
      <c r="AO15">
        <f>(($AE$15-$AC$14)/($AE$15-$AE$14))</f>
        <v>0.43478260869565216</v>
      </c>
      <c r="AP15">
        <f>(($AE$15-$AD$15)/($AE$15-$AE$14))</f>
        <v>0.28260869565217389</v>
      </c>
      <c r="AQ15">
        <f>(($AE$15-$AF$13)/($AE$15-$AE$14))</f>
        <v>0.82608695652173914</v>
      </c>
      <c r="AR15">
        <f>(($AF$14-$AC$14)/($AF$14-$AF$13))</f>
        <v>0.48571428571428571</v>
      </c>
      <c r="AS15">
        <f>(($AF$14-$AD$15)/($AF$14-$AF$13))</f>
        <v>0.2857142857142857</v>
      </c>
      <c r="AT15">
        <f>(($AF$15-$AE$15)/($AF$15-$AF$14))</f>
        <v>0.92105263157894735</v>
      </c>
      <c r="AU15">
        <v>3</v>
      </c>
      <c r="AV15">
        <v>150</v>
      </c>
      <c r="AW15">
        <f>($AV$19-$AV$16)/200</f>
        <v>0.17499999999999999</v>
      </c>
      <c r="BD15">
        <f>1-(($AC$14-$AD$14)/($AC$14-$AC$13))</f>
        <v>0.38888888888888884</v>
      </c>
      <c r="BE15">
        <f>(($AC$14-$AE$14)/($AC$14-$AC$13))</f>
        <v>0.48148148148148145</v>
      </c>
      <c r="BF15">
        <f>(($AC$14-$AF$13)/($AC$14-$AC$13))</f>
        <v>0.33333333333333331</v>
      </c>
      <c r="BG15">
        <f>(($AD$15-$AC$14)/($AD$15-$AD$14))</f>
        <v>0.17499999999999999</v>
      </c>
      <c r="BH15">
        <f>1-(($AD$15-$AE$14)/($AD$15-$AD$14))</f>
        <v>0.17500000000000004</v>
      </c>
      <c r="BI15">
        <f>1-(($AD$15-$AF$13)/($AD$15-$AD$14))</f>
        <v>0.375</v>
      </c>
      <c r="BJ15">
        <f>(($AE$15-$AC$14)/($AE$15-$AE$14))</f>
        <v>0.43478260869565216</v>
      </c>
      <c r="BK15">
        <f>(($AE$15-$AD$15)/($AE$15-$AE$14))</f>
        <v>0.28260869565217389</v>
      </c>
      <c r="BL15">
        <f>1-(($AE$15-$AF$13)/($AE$15-$AE$14))</f>
        <v>0.17391304347826086</v>
      </c>
      <c r="BM15">
        <f>(($AF$14-$AC$14)/($AF$14-$AF$13))</f>
        <v>0.48571428571428571</v>
      </c>
      <c r="BN15">
        <f>(($AF$14-$AD$15)/($AF$14-$AF$13))</f>
        <v>0.2857142857142857</v>
      </c>
      <c r="BO15">
        <f>1-(($AF$15-$AE$15)/($AF$15-$AF$14))</f>
        <v>7.8947368421052655E-2</v>
      </c>
    </row>
    <row r="16" spans="1:72" x14ac:dyDescent="0.25">
      <c r="A16">
        <v>20</v>
      </c>
      <c r="D16">
        <v>39.06876299999999</v>
      </c>
      <c r="E16" s="1">
        <v>2</v>
      </c>
      <c r="F16">
        <v>27.841057999999997</v>
      </c>
      <c r="G16" s="2">
        <v>3</v>
      </c>
      <c r="P16">
        <v>2</v>
      </c>
      <c r="Q16" t="str">
        <f>CONCATENATE(C16,E16,G16,I16)</f>
        <v>23</v>
      </c>
      <c r="R16">
        <v>2</v>
      </c>
      <c r="S16">
        <v>27</v>
      </c>
      <c r="T16" t="s">
        <v>232</v>
      </c>
      <c r="V16" t="str">
        <f>CONCATENATE($R$63,$R$64,$R$65,$R$66)</f>
        <v>1234</v>
      </c>
      <c r="AC16">
        <v>1497</v>
      </c>
      <c r="AD16">
        <v>1468</v>
      </c>
      <c r="AE16">
        <v>1481</v>
      </c>
      <c r="AF16">
        <v>1516</v>
      </c>
      <c r="AI16">
        <f>(($AC$15-$AD$15)/($AC$15-$AC$14))</f>
        <v>0.80555555555555558</v>
      </c>
      <c r="AJ16">
        <f>(($AC$15-$AE$15)/($AC$15-$AC$14))</f>
        <v>0.44444444444444442</v>
      </c>
      <c r="AK16">
        <f>(($AC$15-$AF$14)/($AC$15-$AC$14))</f>
        <v>0.52777777777777779</v>
      </c>
      <c r="AL16">
        <f>(($AD$16-$AC$15)/($AD$16-$AD$15))</f>
        <v>0.17142857142857143</v>
      </c>
      <c r="AM16">
        <f>(($AD$16-$AE$15)/($AD$16-$AD$15))</f>
        <v>0.62857142857142856</v>
      </c>
      <c r="AN16">
        <f>(($AD$16-$AF$14)/($AD$16-$AD$15))</f>
        <v>0.7142857142857143</v>
      </c>
      <c r="AO16">
        <f>(($AE$16-$AC$15)/($AE$16-$AE$15))</f>
        <v>0.54285714285714282</v>
      </c>
      <c r="AP16">
        <f>(($AE$16-$AD$16)/($AE$16-$AE$15))</f>
        <v>0.37142857142857144</v>
      </c>
      <c r="AQ16">
        <f>(($AE$15-$AF$14)/($AE$15-$AE$14))</f>
        <v>6.5217391304347824E-2</v>
      </c>
      <c r="AR16">
        <f>(($AF$15-$AC$15)/($AF$15-$AF$14))</f>
        <v>0.5</v>
      </c>
      <c r="AS16">
        <f>(($AF$15-$AD$16)/($AF$15-$AF$14))</f>
        <v>0.34210526315789475</v>
      </c>
      <c r="AT16">
        <f>(($AF$16-$AE$16)/($AF$16-$AF$15))</f>
        <v>1</v>
      </c>
      <c r="AU16">
        <v>2</v>
      </c>
      <c r="AV16">
        <v>160</v>
      </c>
      <c r="AW16">
        <f>($AV$20-$AV$17)/200</f>
        <v>0.13</v>
      </c>
      <c r="BD16">
        <f>1-(($AC$15-$AD$15)/($AC$15-$AC$14))</f>
        <v>0.19444444444444442</v>
      </c>
      <c r="BE16">
        <f>(($AC$15-$AE$15)/($AC$15-$AC$14))</f>
        <v>0.44444444444444442</v>
      </c>
      <c r="BF16">
        <f>1-(($AC$15-$AF$14)/($AC$15-$AC$14))</f>
        <v>0.47222222222222221</v>
      </c>
      <c r="BG16">
        <f>(($AD$16-$AC$15)/($AD$16-$AD$15))</f>
        <v>0.17142857142857143</v>
      </c>
      <c r="BH16">
        <f>1-(($AD$16-$AE$15)/($AD$16-$AD$15))</f>
        <v>0.37142857142857144</v>
      </c>
      <c r="BI16">
        <f>1-(($AD$16-$AF$14)/($AD$16-$AD$15))</f>
        <v>0.2857142857142857</v>
      </c>
      <c r="BJ16">
        <f>1-(($AE$16-$AC$15)/($AE$16-$AE$15))</f>
        <v>0.45714285714285718</v>
      </c>
      <c r="BK16">
        <f>(($AE$16-$AD$16)/($AE$16-$AE$15))</f>
        <v>0.37142857142857144</v>
      </c>
      <c r="BL16">
        <f>(($AE$15-$AF$14)/($AE$15-$AE$14))</f>
        <v>6.5217391304347824E-2</v>
      </c>
      <c r="BM16">
        <f>(($AF$15-$AC$15)/($AF$15-$AF$14))</f>
        <v>0.5</v>
      </c>
      <c r="BN16">
        <f>(($AF$15-$AD$16)/($AF$15-$AF$14))</f>
        <v>0.34210526315789475</v>
      </c>
      <c r="BO16">
        <f>1-(($AF$16-$AE$16)/($AF$16-$AF$15))</f>
        <v>0</v>
      </c>
    </row>
    <row r="17" spans="1:67" x14ac:dyDescent="0.25">
      <c r="A17">
        <v>21</v>
      </c>
      <c r="D17">
        <v>39.06876299999999</v>
      </c>
      <c r="E17" s="1">
        <v>2</v>
      </c>
      <c r="F17">
        <v>27.841057999999997</v>
      </c>
      <c r="G17" s="2">
        <v>3</v>
      </c>
      <c r="P17">
        <v>2</v>
      </c>
      <c r="Q17" t="str">
        <f>CONCATENATE(C17,E17,G17,I17)</f>
        <v>23</v>
      </c>
      <c r="R17">
        <v>1</v>
      </c>
      <c r="S17" t="s">
        <v>220</v>
      </c>
      <c r="T17" t="s">
        <v>233</v>
      </c>
      <c r="V17" t="str">
        <f>CONCATENATE($R$67,$R$68,$R$69,$R$70)</f>
        <v>1234</v>
      </c>
      <c r="AC17">
        <v>1531</v>
      </c>
      <c r="AD17">
        <v>1501</v>
      </c>
      <c r="AE17">
        <v>1516</v>
      </c>
      <c r="AF17">
        <v>1549</v>
      </c>
      <c r="AI17">
        <f>(($AC$16-$AD$16)/($AC$16-$AC$15))</f>
        <v>0.82857142857142863</v>
      </c>
      <c r="AJ17">
        <f>(($AC$16-$AE$16)/($AC$16-$AC$15))</f>
        <v>0.45714285714285713</v>
      </c>
      <c r="AK17">
        <f>(($AC$16-$AF$15)/($AC$16-$AC$15))</f>
        <v>0.45714285714285713</v>
      </c>
      <c r="AL17">
        <f>(($AD$17-$AC$16)/($AD$17-$AD$16))</f>
        <v>0.12121212121212122</v>
      </c>
      <c r="AM17">
        <f>(($AD$17-$AE$16)/($AD$17-$AD$16))</f>
        <v>0.60606060606060608</v>
      </c>
      <c r="AN17">
        <f>(($AD$17-$AF$15)/($AD$17-$AD$16))</f>
        <v>0.60606060606060608</v>
      </c>
      <c r="AO17">
        <f>(($AE$17-$AC$16)/($AE$17-$AE$16))</f>
        <v>0.54285714285714282</v>
      </c>
      <c r="AP17">
        <f>(($AE$17-$AD$17)/($AE$17-$AE$16))</f>
        <v>0.42857142857142855</v>
      </c>
      <c r="AQ17">
        <f>(($AE$17-$AF$15)/($AE$17-$AE$16))</f>
        <v>1</v>
      </c>
      <c r="AR17">
        <f>(($AF$16-$AC$16)/($AF$16-$AF$15))</f>
        <v>0.54285714285714282</v>
      </c>
      <c r="AS17">
        <f>(($AF$16-$AD$17)/($AF$16-$AF$15))</f>
        <v>0.42857142857142855</v>
      </c>
      <c r="AT17">
        <f>(($AF$17-$AE$17)/($AF$17-$AF$16))</f>
        <v>1</v>
      </c>
      <c r="AU17">
        <v>1</v>
      </c>
      <c r="AV17">
        <v>175</v>
      </c>
      <c r="AW17">
        <f>($AV$21-$AV$18)/200</f>
        <v>0.15</v>
      </c>
      <c r="BD17">
        <f>1-(($AC$16-$AD$16)/($AC$16-$AC$15))</f>
        <v>0.17142857142857137</v>
      </c>
      <c r="BE17">
        <f>(($AC$16-$AE$16)/($AC$16-$AC$15))</f>
        <v>0.45714285714285713</v>
      </c>
      <c r="BF17">
        <f>(($AC$16-$AF$15)/($AC$16-$AC$15))</f>
        <v>0.45714285714285713</v>
      </c>
      <c r="BG17">
        <f>(($AD$17-$AC$16)/($AD$17-$AD$16))</f>
        <v>0.12121212121212122</v>
      </c>
      <c r="BH17">
        <f>1-(($AD$17-$AE$16)/($AD$17-$AD$16))</f>
        <v>0.39393939393939392</v>
      </c>
      <c r="BI17">
        <f>1-(($AD$17-$AF$15)/($AD$17-$AD$16))</f>
        <v>0.39393939393939392</v>
      </c>
      <c r="BJ17">
        <f>1-(($AE$17-$AC$16)/($AE$17-$AE$16))</f>
        <v>0.45714285714285718</v>
      </c>
      <c r="BK17">
        <f>(($AE$17-$AD$17)/($AE$17-$AE$16))</f>
        <v>0.42857142857142855</v>
      </c>
      <c r="BL17">
        <f>1-(($AE$17-$AF$15)/($AE$17-$AE$16))</f>
        <v>0</v>
      </c>
      <c r="BM17">
        <f>1-(($AF$16-$AC$16)/($AF$16-$AF$15))</f>
        <v>0.45714285714285718</v>
      </c>
      <c r="BN17">
        <f>(($AF$16-$AD$17)/($AF$16-$AF$15))</f>
        <v>0.42857142857142855</v>
      </c>
      <c r="BO17">
        <f>1-(($AF$17-$AE$17)/($AF$17-$AF$16))</f>
        <v>0</v>
      </c>
    </row>
    <row r="18" spans="1:67" x14ac:dyDescent="0.25">
      <c r="A18">
        <v>22</v>
      </c>
      <c r="D18">
        <v>39.06876299999999</v>
      </c>
      <c r="E18" s="1">
        <v>2</v>
      </c>
      <c r="F18">
        <v>27.841057999999997</v>
      </c>
      <c r="G18" s="2">
        <v>3</v>
      </c>
      <c r="P18">
        <v>2</v>
      </c>
      <c r="Q18" t="str">
        <f>CONCATENATE(C18,E18,G18,I18)</f>
        <v>23</v>
      </c>
      <c r="R18">
        <v>4</v>
      </c>
      <c r="S18">
        <v>13</v>
      </c>
      <c r="T18" t="s">
        <v>234</v>
      </c>
      <c r="V18" t="str">
        <f>CONCATENATE($R$71,$R$72,$R$73,$R$74)</f>
        <v>1243</v>
      </c>
      <c r="AC18">
        <v>1565</v>
      </c>
      <c r="AD18">
        <v>1537</v>
      </c>
      <c r="AE18">
        <v>1549</v>
      </c>
      <c r="AF18">
        <v>1585</v>
      </c>
      <c r="AI18">
        <f>(($AC$17-$AD$17)/($AC$17-$AC$16))</f>
        <v>0.88235294117647056</v>
      </c>
      <c r="AJ18">
        <f>(($AC$17-$AE$17)/($AC$17-$AC$16))</f>
        <v>0.44117647058823528</v>
      </c>
      <c r="AK18">
        <f>(($AC$17-$AF$16)/($AC$17-$AC$16))</f>
        <v>0.44117647058823528</v>
      </c>
      <c r="AL18">
        <f>(($AD$18-$AC$17)/($AD$18-$AD$17))</f>
        <v>0.16666666666666666</v>
      </c>
      <c r="AM18">
        <f>(($AD$18-$AE$17)/($AD$18-$AD$17))</f>
        <v>0.58333333333333337</v>
      </c>
      <c r="AN18">
        <f>(($AD$18-$AF$16)/($AD$18-$AD$17))</f>
        <v>0.58333333333333337</v>
      </c>
      <c r="AO18">
        <f>(($AE$18-$AC$17)/($AE$18-$AE$17))</f>
        <v>0.54545454545454541</v>
      </c>
      <c r="AP18">
        <f>(($AE$18-$AD$18)/($AE$18-$AE$17))</f>
        <v>0.36363636363636365</v>
      </c>
      <c r="AQ18">
        <f>(($AE$18-$AF$16)/($AE$18-$AE$17))</f>
        <v>1</v>
      </c>
      <c r="AR18">
        <f>(($AF$17-$AC$17)/($AF$17-$AF$16))</f>
        <v>0.54545454545454541</v>
      </c>
      <c r="AS18">
        <f>(($AF$17-$AD$18)/($AF$17-$AF$16))</f>
        <v>0.36363636363636365</v>
      </c>
      <c r="AT18">
        <f>(($AF$18-$AE$18)/($AF$18-$AF$17))</f>
        <v>1</v>
      </c>
      <c r="AU18">
        <v>4</v>
      </c>
      <c r="AV18">
        <v>184</v>
      </c>
      <c r="AW18">
        <f>($AV$22-$AV$19)/200</f>
        <v>0.14499999999999999</v>
      </c>
      <c r="BD18">
        <f>1-(($AC$17-$AD$17)/($AC$17-$AC$16))</f>
        <v>0.11764705882352944</v>
      </c>
      <c r="BE18">
        <f>(($AC$17-$AE$17)/($AC$17-$AC$16))</f>
        <v>0.44117647058823528</v>
      </c>
      <c r="BF18">
        <f>(($AC$17-$AF$16)/($AC$17-$AC$16))</f>
        <v>0.44117647058823528</v>
      </c>
      <c r="BG18">
        <f>(($AD$18-$AC$17)/($AD$18-$AD$17))</f>
        <v>0.16666666666666666</v>
      </c>
      <c r="BH18">
        <f>1-(($AD$18-$AE$17)/($AD$18-$AD$17))</f>
        <v>0.41666666666666663</v>
      </c>
      <c r="BI18">
        <f>1-(($AD$18-$AF$16)/($AD$18-$AD$17))</f>
        <v>0.41666666666666663</v>
      </c>
      <c r="BJ18">
        <f>1-(($AE$18-$AC$17)/($AE$18-$AE$17))</f>
        <v>0.45454545454545459</v>
      </c>
      <c r="BK18">
        <f>(($AE$18-$AD$18)/($AE$18-$AE$17))</f>
        <v>0.36363636363636365</v>
      </c>
      <c r="BL18">
        <f>1-(($AE$18-$AF$16)/($AE$18-$AE$17))</f>
        <v>0</v>
      </c>
      <c r="BM18">
        <f>1-(($AF$17-$AC$17)/($AF$17-$AF$16))</f>
        <v>0.45454545454545459</v>
      </c>
      <c r="BN18">
        <f>(($AF$17-$AD$18)/($AF$17-$AF$16))</f>
        <v>0.36363636363636365</v>
      </c>
      <c r="BO18">
        <f>1-(($AF$18-$AE$18)/($AF$18-$AF$17))</f>
        <v>0</v>
      </c>
    </row>
    <row r="19" spans="1:67" x14ac:dyDescent="0.25">
      <c r="A19">
        <v>23</v>
      </c>
      <c r="D19">
        <v>39.06876299999999</v>
      </c>
      <c r="E19" s="1">
        <v>2</v>
      </c>
      <c r="F19">
        <v>27.841057999999997</v>
      </c>
      <c r="G19" s="2">
        <v>3</v>
      </c>
      <c r="P19">
        <v>2</v>
      </c>
      <c r="Q19" t="str">
        <f>CONCATENATE(C19,E19,G19,I19)</f>
        <v>23</v>
      </c>
      <c r="R19">
        <v>3</v>
      </c>
      <c r="T19" t="s">
        <v>235</v>
      </c>
      <c r="V19" t="str">
        <f>CONCATENATE($R$75,$R$76,$R$77,$R$78)</f>
        <v>1234</v>
      </c>
      <c r="AC19">
        <v>1597</v>
      </c>
      <c r="AD19">
        <v>1570</v>
      </c>
      <c r="AE19">
        <v>1587</v>
      </c>
      <c r="AF19">
        <v>1623</v>
      </c>
      <c r="AI19">
        <f>(($AC$18-$AD$18)/($AC$18-$AC$17))</f>
        <v>0.82352941176470584</v>
      </c>
      <c r="AJ19">
        <f>(($AC$18-$AE$18)/($AC$18-$AC$17))</f>
        <v>0.47058823529411764</v>
      </c>
      <c r="AK19">
        <f>(($AC$18-$AF$17)/($AC$18-$AC$17))</f>
        <v>0.47058823529411764</v>
      </c>
      <c r="AL19">
        <f>(($AD$19-$AC$18)/($AD$19-$AD$18))</f>
        <v>0.15151515151515152</v>
      </c>
      <c r="AM19">
        <f>(($AD$19-$AE$18)/($AD$19-$AD$18))</f>
        <v>0.63636363636363635</v>
      </c>
      <c r="AN19">
        <f>(($AD$19-$AF$17)/($AD$19-$AD$18))</f>
        <v>0.63636363636363635</v>
      </c>
      <c r="AO19">
        <f>(($AE$19-$AC$18)/($AE$19-$AE$18))</f>
        <v>0.57894736842105265</v>
      </c>
      <c r="AP19">
        <f>(($AE$19-$AD$19)/($AE$19-$AE$18))</f>
        <v>0.44736842105263158</v>
      </c>
      <c r="AQ19">
        <f>(($AE$19-$AF$17)/($AE$19-$AE$18))</f>
        <v>1</v>
      </c>
      <c r="AR19">
        <f>(($AF$18-$AC$18)/($AF$18-$AF$17))</f>
        <v>0.55555555555555558</v>
      </c>
      <c r="AS19">
        <f>(($AF$18-$AD$19)/($AF$18-$AF$17))</f>
        <v>0.41666666666666669</v>
      </c>
      <c r="AT19">
        <f>(($AF$19-$AE$19)/($AF$19-$AF$18))</f>
        <v>0.94736842105263153</v>
      </c>
      <c r="AU19">
        <v>3</v>
      </c>
      <c r="AV19">
        <v>195</v>
      </c>
      <c r="AW19">
        <f>($AV$23-$AV$20)/200</f>
        <v>0.155</v>
      </c>
      <c r="BD19">
        <f>1-(($AC$18-$AD$18)/($AC$18-$AC$17))</f>
        <v>0.17647058823529416</v>
      </c>
      <c r="BE19">
        <f>(($AC$18-$AE$18)/($AC$18-$AC$17))</f>
        <v>0.47058823529411764</v>
      </c>
      <c r="BF19">
        <f>(($AC$18-$AF$17)/($AC$18-$AC$17))</f>
        <v>0.47058823529411764</v>
      </c>
      <c r="BG19">
        <f>(($AD$19-$AC$18)/($AD$19-$AD$18))</f>
        <v>0.15151515151515152</v>
      </c>
      <c r="BH19">
        <f>1-(($AD$19-$AE$18)/($AD$19-$AD$18))</f>
        <v>0.36363636363636365</v>
      </c>
      <c r="BI19">
        <f>1-(($AD$19-$AF$17)/($AD$19-$AD$18))</f>
        <v>0.36363636363636365</v>
      </c>
      <c r="BJ19">
        <f>1-(($AE$19-$AC$18)/($AE$19-$AE$18))</f>
        <v>0.42105263157894735</v>
      </c>
      <c r="BK19">
        <f>(($AE$19-$AD$19)/($AE$19-$AE$18))</f>
        <v>0.44736842105263158</v>
      </c>
      <c r="BL19">
        <f>1-(($AE$19-$AF$17)/($AE$19-$AE$18))</f>
        <v>0</v>
      </c>
      <c r="BM19">
        <f>1-(($AF$18-$AC$18)/($AF$18-$AF$17))</f>
        <v>0.44444444444444442</v>
      </c>
      <c r="BN19">
        <f>(($AF$18-$AD$19)/($AF$18-$AF$17))</f>
        <v>0.41666666666666669</v>
      </c>
      <c r="BO19">
        <f>1-(($AF$19-$AE$19)/($AF$19-$AF$18))</f>
        <v>5.2631578947368474E-2</v>
      </c>
    </row>
    <row r="20" spans="1:67" x14ac:dyDescent="0.25">
      <c r="A20">
        <v>24</v>
      </c>
      <c r="D20">
        <v>39.06876299999999</v>
      </c>
      <c r="E20" s="1">
        <v>2</v>
      </c>
      <c r="F20">
        <v>27.841057999999997</v>
      </c>
      <c r="G20" s="2">
        <v>3</v>
      </c>
      <c r="P20">
        <v>2</v>
      </c>
      <c r="Q20" t="str">
        <f>CONCATENATE(C20,E20,G20,I20)</f>
        <v>23</v>
      </c>
      <c r="R20">
        <v>2</v>
      </c>
      <c r="T20" t="s">
        <v>232</v>
      </c>
      <c r="V20" t="str">
        <f>CONCATENATE($R$79,$R$80,$R$81,$R$82)</f>
        <v>1234</v>
      </c>
      <c r="AC20">
        <v>1632</v>
      </c>
      <c r="AD20">
        <v>1608</v>
      </c>
      <c r="AE20">
        <v>1623</v>
      </c>
      <c r="AF20">
        <v>1657</v>
      </c>
      <c r="AI20">
        <f>(($AC$19-$AD$19)/($AC$19-$AC$18))</f>
        <v>0.84375</v>
      </c>
      <c r="AJ20">
        <f>(($AC$19-$AE$19)/($AC$19-$AC$18))</f>
        <v>0.3125</v>
      </c>
      <c r="AK20">
        <f>(($AC$19-$AF$18)/($AC$19-$AC$18))</f>
        <v>0.375</v>
      </c>
      <c r="AL20">
        <f>(($AD$20-$AC$19)/($AD$20-$AD$19))</f>
        <v>0.28947368421052633</v>
      </c>
      <c r="AM20">
        <f>(($AD$20-$AE$19)/($AD$20-$AD$19))</f>
        <v>0.55263157894736847</v>
      </c>
      <c r="AN20">
        <f>(($AD$20-$AF$18)/($AD$20-$AD$19))</f>
        <v>0.60526315789473684</v>
      </c>
      <c r="AO20">
        <f>(($AE$20-$AC$19)/($AE$20-$AE$19))</f>
        <v>0.72222222222222221</v>
      </c>
      <c r="AP20">
        <f>(($AE$20-$AD$20)/($AE$20-$AE$19))</f>
        <v>0.41666666666666669</v>
      </c>
      <c r="AQ20">
        <f>(($AE$19-$AF$18)/($AE$19-$AE$18))</f>
        <v>5.2631578947368418E-2</v>
      </c>
      <c r="AR20">
        <f>(($AF$19-$AC$19)/($AF$19-$AF$18))</f>
        <v>0.68421052631578949</v>
      </c>
      <c r="AS20">
        <f>(($AF$19-$AD$20)/($AF$19-$AF$18))</f>
        <v>0.39473684210526316</v>
      </c>
      <c r="AT20">
        <f>(($AF$20-$AE$20)/($AF$20-$AF$19))</f>
        <v>1</v>
      </c>
      <c r="AU20">
        <v>2</v>
      </c>
      <c r="AV20">
        <v>201</v>
      </c>
      <c r="AW20">
        <f>($AV$24-$AV$21)/200</f>
        <v>0.115</v>
      </c>
      <c r="BD20">
        <f>1-(($AC$19-$AD$19)/($AC$19-$AC$18))</f>
        <v>0.15625</v>
      </c>
      <c r="BE20">
        <f>(($AC$19-$AE$19)/($AC$19-$AC$18))</f>
        <v>0.3125</v>
      </c>
      <c r="BF20">
        <f>(($AC$19-$AF$18)/($AC$19-$AC$18))</f>
        <v>0.375</v>
      </c>
      <c r="BG20">
        <f>(($AD$20-$AC$19)/($AD$20-$AD$19))</f>
        <v>0.28947368421052633</v>
      </c>
      <c r="BH20">
        <f>1-(($AD$20-$AE$19)/($AD$20-$AD$19))</f>
        <v>0.44736842105263153</v>
      </c>
      <c r="BI20">
        <f>1-(($AD$20-$AF$18)/($AD$20-$AD$19))</f>
        <v>0.39473684210526316</v>
      </c>
      <c r="BJ20">
        <f>1-(($AE$20-$AC$19)/($AE$20-$AE$19))</f>
        <v>0.27777777777777779</v>
      </c>
      <c r="BK20">
        <f>(($AE$20-$AD$20)/($AE$20-$AE$19))</f>
        <v>0.41666666666666669</v>
      </c>
      <c r="BL20">
        <f>(($AE$19-$AF$18)/($AE$19-$AE$18))</f>
        <v>5.2631578947368418E-2</v>
      </c>
      <c r="BM20">
        <f>1-(($AF$19-$AC$19)/($AF$19-$AF$18))</f>
        <v>0.31578947368421051</v>
      </c>
      <c r="BN20">
        <f>(($AF$19-$AD$20)/($AF$19-$AF$18))</f>
        <v>0.39473684210526316</v>
      </c>
      <c r="BO20">
        <f>1-(($AF$20-$AE$20)/($AF$20-$AF$19))</f>
        <v>0</v>
      </c>
    </row>
    <row r="21" spans="1:67" x14ac:dyDescent="0.25">
      <c r="A21">
        <v>25</v>
      </c>
      <c r="D21">
        <v>39.06876299999999</v>
      </c>
      <c r="E21" s="1">
        <v>2</v>
      </c>
      <c r="F21">
        <v>27.841057999999997</v>
      </c>
      <c r="G21" s="2">
        <v>3</v>
      </c>
      <c r="P21">
        <v>2</v>
      </c>
      <c r="Q21" t="str">
        <f>CONCATENATE(C21,E21,G21,I21)</f>
        <v>23</v>
      </c>
      <c r="R21">
        <v>1</v>
      </c>
      <c r="T21" t="s">
        <v>233</v>
      </c>
      <c r="V21" t="str">
        <f>CONCATENATE($R$86,$R$87,$R$88,$R$89)</f>
        <v>2341</v>
      </c>
      <c r="AC21">
        <v>1669</v>
      </c>
      <c r="AD21">
        <v>1644</v>
      </c>
      <c r="AE21">
        <v>1655</v>
      </c>
      <c r="AF21">
        <v>3592</v>
      </c>
      <c r="AI21">
        <f>(($AC$20-$AD$20)/($AC$20-$AC$19))</f>
        <v>0.68571428571428572</v>
      </c>
      <c r="AJ21">
        <f>(($AC$20-$AE$20)/($AC$20-$AC$19))</f>
        <v>0.25714285714285712</v>
      </c>
      <c r="AK21">
        <f>(($AC$20-$AF$19)/($AC$20-$AC$19))</f>
        <v>0.25714285714285712</v>
      </c>
      <c r="AL21">
        <f>(($AD$21-$AC$20)/($AD$21-$AD$20))</f>
        <v>0.33333333333333331</v>
      </c>
      <c r="AM21">
        <f>(($AD$21-$AE$20)/($AD$21-$AD$20))</f>
        <v>0.58333333333333337</v>
      </c>
      <c r="AN21">
        <f>(($AD$21-$AF$19)/($AD$21-$AD$20))</f>
        <v>0.58333333333333337</v>
      </c>
      <c r="AO21">
        <f>(($AE$21-$AC$20)/($AE$21-$AE$20))</f>
        <v>0.71875</v>
      </c>
      <c r="AP21">
        <f>(($AE$21-$AD$21)/($AE$21-$AE$20))</f>
        <v>0.34375</v>
      </c>
      <c r="AQ21">
        <f>(($AE$21-$AF$19)/($AE$21-$AE$20))</f>
        <v>1</v>
      </c>
      <c r="AR21">
        <f>(($AF$20-$AC$20)/($AF$20-$AF$19))</f>
        <v>0.73529411764705888</v>
      </c>
      <c r="AS21">
        <f>(($AF$20-$AD$21)/($AF$20-$AF$19))</f>
        <v>0.38235294117647056</v>
      </c>
      <c r="AT21">
        <f>(($AF$20-$AE$21)/($AF$20-$AF$19))</f>
        <v>5.8823529411764705E-2</v>
      </c>
      <c r="AU21">
        <v>1</v>
      </c>
      <c r="AV21">
        <v>214</v>
      </c>
      <c r="AW21">
        <f>($AV$25-$AV$22)/200</f>
        <v>0.13</v>
      </c>
      <c r="BD21">
        <f>1-(($AC$20-$AD$20)/($AC$20-$AC$19))</f>
        <v>0.31428571428571428</v>
      </c>
      <c r="BE21">
        <f>(($AC$20-$AE$20)/($AC$20-$AC$19))</f>
        <v>0.25714285714285712</v>
      </c>
      <c r="BF21">
        <f>(($AC$20-$AF$19)/($AC$20-$AC$19))</f>
        <v>0.25714285714285712</v>
      </c>
      <c r="BG21">
        <f>(($AD$21-$AC$20)/($AD$21-$AD$20))</f>
        <v>0.33333333333333331</v>
      </c>
      <c r="BH21">
        <f>1-(($AD$21-$AE$20)/($AD$21-$AD$20))</f>
        <v>0.41666666666666663</v>
      </c>
      <c r="BI21">
        <f>1-(($AD$21-$AF$19)/($AD$21-$AD$20))</f>
        <v>0.41666666666666663</v>
      </c>
      <c r="BJ21">
        <f>1-(($AE$21-$AC$20)/($AE$21-$AE$20))</f>
        <v>0.28125</v>
      </c>
      <c r="BK21">
        <f>(($AE$21-$AD$21)/($AE$21-$AE$20))</f>
        <v>0.34375</v>
      </c>
      <c r="BL21">
        <f>1-(($AE$21-$AF$19)/($AE$21-$AE$20))</f>
        <v>0</v>
      </c>
      <c r="BM21">
        <f>1-(($AF$20-$AC$20)/($AF$20-$AF$19))</f>
        <v>0.26470588235294112</v>
      </c>
      <c r="BN21">
        <f>(($AF$20-$AD$21)/($AF$20-$AF$19))</f>
        <v>0.38235294117647056</v>
      </c>
      <c r="BO21">
        <f>(($AF$20-$AE$21)/($AF$20-$AF$19))</f>
        <v>5.8823529411764705E-2</v>
      </c>
    </row>
    <row r="22" spans="1:67" x14ac:dyDescent="0.25">
      <c r="A22">
        <v>26</v>
      </c>
      <c r="D22">
        <v>39.06876299999999</v>
      </c>
      <c r="E22" s="1">
        <v>2</v>
      </c>
      <c r="F22">
        <v>27.841057999999997</v>
      </c>
      <c r="G22" s="2">
        <v>3</v>
      </c>
      <c r="P22">
        <v>2</v>
      </c>
      <c r="Q22" t="str">
        <f>CONCATENATE(C22,E22,G22,I22)</f>
        <v>23</v>
      </c>
      <c r="R22">
        <v>4</v>
      </c>
      <c r="T22" t="s">
        <v>234</v>
      </c>
      <c r="V22" t="str">
        <f>CONCATENATE($R$90,$R$91,$R$92,$R$93)</f>
        <v>2341</v>
      </c>
      <c r="AC22">
        <v>3597</v>
      </c>
      <c r="AD22">
        <v>3576</v>
      </c>
      <c r="AE22">
        <v>3583</v>
      </c>
      <c r="AF22">
        <v>3631</v>
      </c>
      <c r="AI22">
        <f>(($AC$21-$AD$21)/($AC$21-$AC$20))</f>
        <v>0.67567567567567566</v>
      </c>
      <c r="AJ22">
        <f>(($AC$21-$AE$21)/($AC$21-$AC$20))</f>
        <v>0.3783783783783784</v>
      </c>
      <c r="AK22">
        <f>(($AC$21-$AF$20)/($AC$21-$AC$20))</f>
        <v>0.32432432432432434</v>
      </c>
      <c r="AU22">
        <v>4</v>
      </c>
      <c r="AV22">
        <v>224</v>
      </c>
      <c r="AW22">
        <f>($AV$26-$AV$23)/200</f>
        <v>0.14499999999999999</v>
      </c>
      <c r="BD22">
        <f>1-(($AC$21-$AD$21)/($AC$21-$AC$20))</f>
        <v>0.32432432432432434</v>
      </c>
      <c r="BE22">
        <f>(($AC$21-$AE$21)/($AC$21-$AC$20))</f>
        <v>0.3783783783783784</v>
      </c>
      <c r="BF22">
        <f>(($AC$21-$AF$20)/($AC$21-$AC$20))</f>
        <v>0.32432432432432434</v>
      </c>
    </row>
    <row r="23" spans="1:67" x14ac:dyDescent="0.25">
      <c r="A23">
        <v>27</v>
      </c>
      <c r="D23">
        <v>39.06876299999999</v>
      </c>
      <c r="E23" s="1">
        <v>2</v>
      </c>
      <c r="F23">
        <v>27.841057999999997</v>
      </c>
      <c r="G23" s="2">
        <v>3</v>
      </c>
      <c r="P23">
        <v>2</v>
      </c>
      <c r="Q23" t="str">
        <f>CONCATENATE(C23,E23,G23,I23)</f>
        <v>23</v>
      </c>
      <c r="R23">
        <v>3</v>
      </c>
      <c r="T23" t="s">
        <v>235</v>
      </c>
      <c r="V23" t="str">
        <f>CONCATENATE($R$94,$R$95,$R$96,$R$97)</f>
        <v>2341</v>
      </c>
      <c r="AC23">
        <v>3636</v>
      </c>
      <c r="AD23">
        <v>3613</v>
      </c>
      <c r="AE23">
        <v>3622</v>
      </c>
      <c r="AF23">
        <v>3666</v>
      </c>
      <c r="AU23">
        <v>3</v>
      </c>
      <c r="AV23">
        <v>232</v>
      </c>
      <c r="AW23">
        <f>($AV$27-$AV$24)/200</f>
        <v>0.14499999999999999</v>
      </c>
    </row>
    <row r="24" spans="1:67" x14ac:dyDescent="0.25">
      <c r="A24">
        <v>28</v>
      </c>
      <c r="D24">
        <v>39.06876299999999</v>
      </c>
      <c r="E24" s="1">
        <v>2</v>
      </c>
      <c r="F24">
        <v>27.841057999999997</v>
      </c>
      <c r="G24" s="2">
        <v>3</v>
      </c>
      <c r="P24">
        <v>2</v>
      </c>
      <c r="Q24" t="str">
        <f>CONCATENATE(C24,E24,G24,I24)</f>
        <v>23</v>
      </c>
      <c r="R24">
        <v>2</v>
      </c>
      <c r="T24" t="s">
        <v>232</v>
      </c>
      <c r="V24" t="str">
        <f>CONCATENATE($R$98,$R$99,$R$100,$R$101)</f>
        <v>2431</v>
      </c>
      <c r="AC24">
        <v>3677</v>
      </c>
      <c r="AD24">
        <v>3653</v>
      </c>
      <c r="AE24">
        <v>3661</v>
      </c>
      <c r="AF24">
        <v>3699</v>
      </c>
      <c r="AU24">
        <v>2</v>
      </c>
      <c r="AV24">
        <v>237</v>
      </c>
      <c r="AW24">
        <f>($AV$28-$AV$25)/200</f>
        <v>0.14499999999999999</v>
      </c>
    </row>
    <row r="25" spans="1:67" x14ac:dyDescent="0.25">
      <c r="A25">
        <v>29</v>
      </c>
      <c r="D25">
        <v>39.06876299999999</v>
      </c>
      <c r="E25" s="1">
        <v>2</v>
      </c>
      <c r="F25">
        <v>27.841057999999997</v>
      </c>
      <c r="G25" s="2">
        <v>3</v>
      </c>
      <c r="P25">
        <v>2</v>
      </c>
      <c r="Q25" t="str">
        <f>CONCATENATE(C25,E25,G25,I25)</f>
        <v>23</v>
      </c>
      <c r="R25">
        <v>1</v>
      </c>
      <c r="T25" t="s">
        <v>233</v>
      </c>
      <c r="V25" t="str">
        <f>CONCATENATE($R$102,$R$103,$R$104,$R$105)</f>
        <v>2431</v>
      </c>
      <c r="AC25">
        <v>3714</v>
      </c>
      <c r="AD25">
        <v>3686</v>
      </c>
      <c r="AE25">
        <v>3700</v>
      </c>
      <c r="AF25">
        <v>3732</v>
      </c>
      <c r="AI25">
        <f>(($AC$23-$AD$23)/($AC$23-$AC$22))</f>
        <v>0.58974358974358976</v>
      </c>
      <c r="AJ25">
        <f>(($AC$23-$AE$23)/($AC$23-$AC$22))</f>
        <v>0.35897435897435898</v>
      </c>
      <c r="AK25">
        <f>(($AC$23-$AF$22)/($AC$23-$AC$22))</f>
        <v>0.12820512820512819</v>
      </c>
      <c r="AL25">
        <f>(($AD$23-$AC$22)/($AD$23-$AD$22))</f>
        <v>0.43243243243243246</v>
      </c>
      <c r="AM25">
        <f>(($AD$23-$AE$22)/($AD$23-$AD$22))</f>
        <v>0.81081081081081086</v>
      </c>
      <c r="AN25">
        <f>(($AD$23-$AF$21)/($AD$23-$AD$22))</f>
        <v>0.56756756756756754</v>
      </c>
      <c r="AO25">
        <f>(($AE$23-$AC$22)/($AE$23-$AE$22))</f>
        <v>0.64102564102564108</v>
      </c>
      <c r="AP25">
        <f>(($AE$23-$AD$23)/($AE$23-$AE$22))</f>
        <v>0.23076923076923078</v>
      </c>
      <c r="AQ25">
        <f>(($AE$23-$AF$21)/($AE$23-$AE$22))</f>
        <v>0.76923076923076927</v>
      </c>
      <c r="AR25">
        <f>(($AF$22-$AC$22)/($AF$22-$AF$21))</f>
        <v>0.87179487179487181</v>
      </c>
      <c r="AS25">
        <f>(($AF$22-$AD$23)/($AF$22-$AF$21))</f>
        <v>0.46153846153846156</v>
      </c>
      <c r="AT25">
        <f>(($AF$22-$AE$23)/($AF$22-$AF$21))</f>
        <v>0.23076923076923078</v>
      </c>
      <c r="AU25">
        <v>1</v>
      </c>
      <c r="AV25">
        <v>250</v>
      </c>
      <c r="AW25">
        <f>($AV$29-$AV$26)/200</f>
        <v>0.13500000000000001</v>
      </c>
      <c r="BD25">
        <f>1-(($AC$23-$AD$23)/($AC$23-$AC$22))</f>
        <v>0.41025641025641024</v>
      </c>
      <c r="BE25">
        <f>(($AC$23-$AE$23)/($AC$23-$AC$22))</f>
        <v>0.35897435897435898</v>
      </c>
      <c r="BF25">
        <f>(($AC$23-$AF$22)/($AC$23-$AC$22))</f>
        <v>0.12820512820512819</v>
      </c>
      <c r="BG25">
        <f>(($AD$23-$AC$22)/($AD$23-$AD$22))</f>
        <v>0.43243243243243246</v>
      </c>
      <c r="BH25">
        <f>1-(($AD$23-$AE$22)/($AD$23-$AD$22))</f>
        <v>0.18918918918918914</v>
      </c>
      <c r="BI25">
        <f>1-(($AD$23-$AF$21)/($AD$23-$AD$22))</f>
        <v>0.43243243243243246</v>
      </c>
      <c r="BJ25">
        <f>1-(($AE$23-$AC$22)/($AE$23-$AE$22))</f>
        <v>0.35897435897435892</v>
      </c>
      <c r="BK25">
        <f>(($AE$23-$AD$23)/($AE$23-$AE$22))</f>
        <v>0.23076923076923078</v>
      </c>
      <c r="BL25">
        <f>1-(($AE$23-$AF$21)/($AE$23-$AE$22))</f>
        <v>0.23076923076923073</v>
      </c>
      <c r="BM25">
        <f>1-(($AF$22-$AC$22)/($AF$22-$AF$21))</f>
        <v>0.12820512820512819</v>
      </c>
      <c r="BN25">
        <f>(($AF$22-$AD$23)/($AF$22-$AF$21))</f>
        <v>0.46153846153846156</v>
      </c>
      <c r="BO25">
        <f>(($AF$22-$AE$23)/($AF$22-$AF$21))</f>
        <v>0.23076923076923078</v>
      </c>
    </row>
    <row r="26" spans="1:67" x14ac:dyDescent="0.25">
      <c r="A26">
        <v>30</v>
      </c>
      <c r="D26">
        <v>39.06876299999999</v>
      </c>
      <c r="E26" s="1">
        <v>2</v>
      </c>
      <c r="F26">
        <v>27.841057999999997</v>
      </c>
      <c r="G26" s="2">
        <v>3</v>
      </c>
      <c r="P26">
        <v>2</v>
      </c>
      <c r="Q26" t="str">
        <f>CONCATENATE(C26,E26,G26,I26)</f>
        <v>23</v>
      </c>
      <c r="R26">
        <v>4</v>
      </c>
      <c r="T26" t="s">
        <v>234</v>
      </c>
      <c r="V26" t="str">
        <f>CONCATENATE($R$106,$R$107,$R$108,$R$109)</f>
        <v>2431</v>
      </c>
      <c r="AC26">
        <v>3746</v>
      </c>
      <c r="AD26">
        <v>3719</v>
      </c>
      <c r="AE26">
        <v>3733</v>
      </c>
      <c r="AF26">
        <v>3767</v>
      </c>
      <c r="AI26">
        <f>(($AC$24-$AD$24)/($AC$24-$AC$23))</f>
        <v>0.58536585365853655</v>
      </c>
      <c r="AJ26">
        <f>(($AC$24-$AE$24)/($AC$24-$AC$23))</f>
        <v>0.3902439024390244</v>
      </c>
      <c r="AK26">
        <f>(($AC$24-$AF$23)/($AC$24-$AC$23))</f>
        <v>0.26829268292682928</v>
      </c>
      <c r="AL26">
        <f>(($AD$24-$AC$23)/($AD$24-$AD$23))</f>
        <v>0.42499999999999999</v>
      </c>
      <c r="AM26">
        <f>(($AD$24-$AE$23)/($AD$24-$AD$23))</f>
        <v>0.77500000000000002</v>
      </c>
      <c r="AN26">
        <f>(($AD$24-$AF$22)/($AD$24-$AD$23))</f>
        <v>0.55000000000000004</v>
      </c>
      <c r="AO26">
        <f>(($AE$24-$AC$23)/($AE$24-$AE$23))</f>
        <v>0.64102564102564108</v>
      </c>
      <c r="AP26">
        <f>(($AE$24-$AD$24)/($AE$24-$AE$23))</f>
        <v>0.20512820512820512</v>
      </c>
      <c r="AQ26">
        <f>(($AE$24-$AF$22)/($AE$24-$AE$23))</f>
        <v>0.76923076923076927</v>
      </c>
      <c r="AR26">
        <f>(($AF$23-$AC$23)/($AF$23-$AF$22))</f>
        <v>0.8571428571428571</v>
      </c>
      <c r="AS26">
        <f>(($AF$23-$AD$24)/($AF$23-$AF$22))</f>
        <v>0.37142857142857144</v>
      </c>
      <c r="AT26">
        <f>(($AF$23-$AE$24)/($AF$23-$AF$22))</f>
        <v>0.14285714285714285</v>
      </c>
      <c r="AU26">
        <v>4</v>
      </c>
      <c r="AV26">
        <v>261</v>
      </c>
      <c r="AW26">
        <f>($AV$30-$AV$27)/200</f>
        <v>0.17499999999999999</v>
      </c>
      <c r="BD26">
        <f>1-(($AC$24-$AD$24)/($AC$24-$AC$23))</f>
        <v>0.41463414634146345</v>
      </c>
      <c r="BE26">
        <f>(($AC$24-$AE$24)/($AC$24-$AC$23))</f>
        <v>0.3902439024390244</v>
      </c>
      <c r="BF26">
        <f>(($AC$24-$AF$23)/($AC$24-$AC$23))</f>
        <v>0.26829268292682928</v>
      </c>
      <c r="BG26">
        <f>(($AD$24-$AC$23)/($AD$24-$AD$23))</f>
        <v>0.42499999999999999</v>
      </c>
      <c r="BH26">
        <f>1-(($AD$24-$AE$23)/($AD$24-$AD$23))</f>
        <v>0.22499999999999998</v>
      </c>
      <c r="BI26">
        <f>1-(($AD$24-$AF$22)/($AD$24-$AD$23))</f>
        <v>0.44999999999999996</v>
      </c>
      <c r="BJ26">
        <f>1-(($AE$24-$AC$23)/($AE$24-$AE$23))</f>
        <v>0.35897435897435892</v>
      </c>
      <c r="BK26">
        <f>(($AE$24-$AD$24)/($AE$24-$AE$23))</f>
        <v>0.20512820512820512</v>
      </c>
      <c r="BL26">
        <f>1-(($AE$24-$AF$22)/($AE$24-$AE$23))</f>
        <v>0.23076923076923073</v>
      </c>
      <c r="BM26">
        <f>1-(($AF$23-$AC$23)/($AF$23-$AF$22))</f>
        <v>0.1428571428571429</v>
      </c>
      <c r="BN26">
        <f>(($AF$23-$AD$24)/($AF$23-$AF$22))</f>
        <v>0.37142857142857144</v>
      </c>
      <c r="BO26">
        <f>(($AF$23-$AE$24)/($AF$23-$AF$22))</f>
        <v>0.14285714285714285</v>
      </c>
    </row>
    <row r="27" spans="1:67" x14ac:dyDescent="0.25">
      <c r="A27">
        <v>31</v>
      </c>
      <c r="D27">
        <v>39.06876299999999</v>
      </c>
      <c r="E27" s="1">
        <v>2</v>
      </c>
      <c r="F27">
        <v>27.841057999999997</v>
      </c>
      <c r="G27" s="2">
        <v>3</v>
      </c>
      <c r="P27">
        <v>2</v>
      </c>
      <c r="Q27" t="str">
        <f>CONCATENATE(C27,E27,G27,I27)</f>
        <v>23</v>
      </c>
      <c r="R27">
        <v>3</v>
      </c>
      <c r="T27" t="s">
        <v>235</v>
      </c>
      <c r="V27" t="str">
        <f>CONCATENATE($R$110,$R$111,$R$112,$R$113)</f>
        <v>2341</v>
      </c>
      <c r="AC27">
        <v>3782</v>
      </c>
      <c r="AD27">
        <v>3751</v>
      </c>
      <c r="AE27">
        <v>3768</v>
      </c>
      <c r="AF27">
        <v>3804</v>
      </c>
      <c r="AI27">
        <f>(($AC$25-$AD$25)/($AC$25-$AC$24))</f>
        <v>0.7567567567567568</v>
      </c>
      <c r="AJ27">
        <f>(($AC$25-$AE$25)/($AC$25-$AC$24))</f>
        <v>0.3783783783783784</v>
      </c>
      <c r="AK27">
        <f>(($AC$25-$AF$24)/($AC$25-$AC$24))</f>
        <v>0.40540540540540543</v>
      </c>
      <c r="AL27">
        <f>(($AD$25-$AC$24)/($AD$25-$AD$24))</f>
        <v>0.27272727272727271</v>
      </c>
      <c r="AM27">
        <f>(($AD$25-$AE$24)/($AD$25-$AD$24))</f>
        <v>0.75757575757575757</v>
      </c>
      <c r="AN27">
        <f>(($AD$25-$AF$23)/($AD$25-$AD$24))</f>
        <v>0.60606060606060608</v>
      </c>
      <c r="AO27">
        <f>(($AE$25-$AC$24)/($AE$25-$AE$24))</f>
        <v>0.58974358974358976</v>
      </c>
      <c r="AP27">
        <f>(($AE$25-$AD$25)/($AE$25-$AE$24))</f>
        <v>0.35897435897435898</v>
      </c>
      <c r="AQ27">
        <f>(($AE$25-$AF$23)/($AE$25-$AE$24))</f>
        <v>0.87179487179487181</v>
      </c>
      <c r="AR27">
        <f>(($AF$24-$AC$24)/($AF$24-$AF$23))</f>
        <v>0.66666666666666663</v>
      </c>
      <c r="AS27">
        <f>(($AF$24-$AD$25)/($AF$24-$AF$23))</f>
        <v>0.39393939393939392</v>
      </c>
      <c r="AT27">
        <f>(($AF$25-$AE$25)/($AF$25-$AF$24))</f>
        <v>0.96969696969696972</v>
      </c>
      <c r="AU27">
        <v>3</v>
      </c>
      <c r="AV27">
        <v>266</v>
      </c>
      <c r="AW27">
        <f>($AV$31-$AV$28)/200</f>
        <v>0.125</v>
      </c>
      <c r="BD27">
        <f>1-(($AC$25-$AD$25)/($AC$25-$AC$24))</f>
        <v>0.2432432432432432</v>
      </c>
      <c r="BE27">
        <f>(($AC$25-$AE$25)/($AC$25-$AC$24))</f>
        <v>0.3783783783783784</v>
      </c>
      <c r="BF27">
        <f>(($AC$25-$AF$24)/($AC$25-$AC$24))</f>
        <v>0.40540540540540543</v>
      </c>
      <c r="BG27">
        <f>(($AD$25-$AC$24)/($AD$25-$AD$24))</f>
        <v>0.27272727272727271</v>
      </c>
      <c r="BH27">
        <f>1-(($AD$25-$AE$24)/($AD$25-$AD$24))</f>
        <v>0.24242424242424243</v>
      </c>
      <c r="BI27">
        <f>1-(($AD$25-$AF$23)/($AD$25-$AD$24))</f>
        <v>0.39393939393939392</v>
      </c>
      <c r="BJ27">
        <f>1-(($AE$25-$AC$24)/($AE$25-$AE$24))</f>
        <v>0.41025641025641024</v>
      </c>
      <c r="BK27">
        <f>(($AE$25-$AD$25)/($AE$25-$AE$24))</f>
        <v>0.35897435897435898</v>
      </c>
      <c r="BL27">
        <f>1-(($AE$25-$AF$23)/($AE$25-$AE$24))</f>
        <v>0.12820512820512819</v>
      </c>
      <c r="BM27">
        <f>1-(($AF$24-$AC$24)/($AF$24-$AF$23))</f>
        <v>0.33333333333333337</v>
      </c>
      <c r="BN27">
        <f>(($AF$24-$AD$25)/($AF$24-$AF$23))</f>
        <v>0.39393939393939392</v>
      </c>
      <c r="BO27">
        <f>1-(($AF$25-$AE$25)/($AF$25-$AF$24))</f>
        <v>3.0303030303030276E-2</v>
      </c>
    </row>
    <row r="28" spans="1:67" x14ac:dyDescent="0.25">
      <c r="A28">
        <v>32</v>
      </c>
      <c r="B28">
        <v>47.205673999999995</v>
      </c>
      <c r="C28" s="3">
        <v>1</v>
      </c>
      <c r="D28">
        <v>39.06876299999999</v>
      </c>
      <c r="E28" s="1">
        <v>2</v>
      </c>
      <c r="F28">
        <v>27.841057999999997</v>
      </c>
      <c r="G28" s="2">
        <v>3</v>
      </c>
      <c r="P28">
        <v>3</v>
      </c>
      <c r="Q28" t="str">
        <f>CONCATENATE(C28,E28,G28,I28)</f>
        <v>123</v>
      </c>
      <c r="R28">
        <v>2</v>
      </c>
      <c r="T28" t="s">
        <v>232</v>
      </c>
      <c r="V28" t="str">
        <f>CONCATENATE($R$114,$R$115,$R$116,$R$117)</f>
        <v>2341</v>
      </c>
      <c r="AC28">
        <v>3818</v>
      </c>
      <c r="AD28">
        <v>3790</v>
      </c>
      <c r="AE28">
        <v>3803</v>
      </c>
      <c r="AF28">
        <v>3842</v>
      </c>
      <c r="AI28">
        <f>(($AC$26-$AD$26)/($AC$26-$AC$25))</f>
        <v>0.84375</v>
      </c>
      <c r="AJ28">
        <f>(($AC$26-$AE$26)/($AC$26-$AC$25))</f>
        <v>0.40625</v>
      </c>
      <c r="AK28">
        <f>(($AC$26-$AF$25)/($AC$26-$AC$25))</f>
        <v>0.4375</v>
      </c>
      <c r="AL28">
        <f>(($AD$26-$AC$25)/($AD$26-$AD$25))</f>
        <v>0.15151515151515152</v>
      </c>
      <c r="AM28">
        <f>(($AD$26-$AE$25)/($AD$26-$AD$25))</f>
        <v>0.5757575757575758</v>
      </c>
      <c r="AN28">
        <f>(($AD$26-$AF$24)/($AD$26-$AD$25))</f>
        <v>0.60606060606060608</v>
      </c>
      <c r="AO28">
        <f>(($AE$26-$AC$25)/($AE$26-$AE$25))</f>
        <v>0.5757575757575758</v>
      </c>
      <c r="AP28">
        <f>(($AE$26-$AD$26)/($AE$26-$AE$25))</f>
        <v>0.42424242424242425</v>
      </c>
      <c r="AQ28">
        <f>(($AE$25-$AF$24)/($AE$25-$AE$24))</f>
        <v>2.564102564102564E-2</v>
      </c>
      <c r="AR28">
        <f>(($AF$25-$AC$25)/($AF$25-$AF$24))</f>
        <v>0.54545454545454541</v>
      </c>
      <c r="AS28">
        <f>(($AF$25-$AD$26)/($AF$25-$AF$24))</f>
        <v>0.39393939393939392</v>
      </c>
      <c r="AT28">
        <f>(($AF$26-$AE$26)/($AF$26-$AF$25))</f>
        <v>0.97142857142857142</v>
      </c>
      <c r="AU28">
        <v>2</v>
      </c>
      <c r="AV28">
        <v>279</v>
      </c>
      <c r="AW28">
        <f>($AV$32-$AV$29)/200</f>
        <v>0.13500000000000001</v>
      </c>
      <c r="BD28">
        <f>1-(($AC$26-$AD$26)/($AC$26-$AC$25))</f>
        <v>0.15625</v>
      </c>
      <c r="BE28">
        <f>(($AC$26-$AE$26)/($AC$26-$AC$25))</f>
        <v>0.40625</v>
      </c>
      <c r="BF28">
        <f>(($AC$26-$AF$25)/($AC$26-$AC$25))</f>
        <v>0.4375</v>
      </c>
      <c r="BG28">
        <f>(($AD$26-$AC$25)/($AD$26-$AD$25))</f>
        <v>0.15151515151515152</v>
      </c>
      <c r="BH28">
        <f>1-(($AD$26-$AE$25)/($AD$26-$AD$25))</f>
        <v>0.4242424242424242</v>
      </c>
      <c r="BI28">
        <f>1-(($AD$26-$AF$24)/($AD$26-$AD$25))</f>
        <v>0.39393939393939392</v>
      </c>
      <c r="BJ28">
        <f>1-(($AE$26-$AC$25)/($AE$26-$AE$25))</f>
        <v>0.4242424242424242</v>
      </c>
      <c r="BK28">
        <f>(($AE$26-$AD$26)/($AE$26-$AE$25))</f>
        <v>0.42424242424242425</v>
      </c>
      <c r="BL28">
        <f>(($AE$25-$AF$24)/($AE$25-$AE$24))</f>
        <v>2.564102564102564E-2</v>
      </c>
      <c r="BM28">
        <f>1-(($AF$25-$AC$25)/($AF$25-$AF$24))</f>
        <v>0.45454545454545459</v>
      </c>
      <c r="BN28">
        <f>(($AF$25-$AD$26)/($AF$25-$AF$24))</f>
        <v>0.39393939393939392</v>
      </c>
      <c r="BO28">
        <f>1-(($AF$26-$AE$26)/($AF$26-$AF$25))</f>
        <v>2.8571428571428581E-2</v>
      </c>
    </row>
    <row r="29" spans="1:67" x14ac:dyDescent="0.25">
      <c r="A29">
        <v>33</v>
      </c>
      <c r="B29">
        <v>47.205673999999995</v>
      </c>
      <c r="C29" s="3">
        <v>1</v>
      </c>
      <c r="D29">
        <v>39.06876299999999</v>
      </c>
      <c r="E29" s="1">
        <v>2</v>
      </c>
      <c r="F29">
        <v>27.841057999999997</v>
      </c>
      <c r="G29" s="2">
        <v>3</v>
      </c>
      <c r="P29">
        <v>3</v>
      </c>
      <c r="Q29" t="str">
        <f>CONCATENATE(C29,E29,G29,I29)</f>
        <v>123</v>
      </c>
      <c r="R29">
        <v>1</v>
      </c>
      <c r="T29" t="s">
        <v>233</v>
      </c>
      <c r="V29" t="str">
        <f>CONCATENATE($R$118,$R$119,$R$120,$R$121)</f>
        <v>2341</v>
      </c>
      <c r="AC29">
        <v>3852</v>
      </c>
      <c r="AD29">
        <v>3826</v>
      </c>
      <c r="AE29">
        <v>3840</v>
      </c>
      <c r="AF29">
        <v>3879</v>
      </c>
      <c r="AI29">
        <f>(($AC$27-$AD$27)/($AC$27-$AC$26))</f>
        <v>0.86111111111111116</v>
      </c>
      <c r="AJ29">
        <f>(($AC$27-$AE$27)/($AC$27-$AC$26))</f>
        <v>0.3888888888888889</v>
      </c>
      <c r="AK29">
        <f>(($AC$27-$AF$26)/($AC$27-$AC$26))</f>
        <v>0.41666666666666669</v>
      </c>
      <c r="AL29">
        <f>(($AD$27-$AC$26)/($AD$27-$AD$26))</f>
        <v>0.15625</v>
      </c>
      <c r="AM29">
        <f>(($AD$27-$AE$26)/($AD$27-$AD$26))</f>
        <v>0.5625</v>
      </c>
      <c r="AN29">
        <f>(($AD$27-$AF$25)/($AD$27-$AD$26))</f>
        <v>0.59375</v>
      </c>
      <c r="AO29">
        <f>(($AE$27-$AC$26)/($AE$27-$AE$26))</f>
        <v>0.62857142857142856</v>
      </c>
      <c r="AP29">
        <f>(($AE$27-$AD$27)/($AE$27-$AE$26))</f>
        <v>0.48571428571428571</v>
      </c>
      <c r="AQ29">
        <f>(($AE$26-$AF$25)/($AE$26-$AE$25))</f>
        <v>3.0303030303030304E-2</v>
      </c>
      <c r="AR29">
        <f>(($AF$26-$AC$26)/($AF$26-$AF$25))</f>
        <v>0.6</v>
      </c>
      <c r="AS29">
        <f>(($AF$26-$AD$27)/($AF$26-$AF$25))</f>
        <v>0.45714285714285713</v>
      </c>
      <c r="AT29">
        <f>(($AF$27-$AE$27)/($AF$27-$AF$26))</f>
        <v>0.97297297297297303</v>
      </c>
      <c r="AU29">
        <v>1</v>
      </c>
      <c r="AV29">
        <v>288</v>
      </c>
      <c r="AW29">
        <f>($AV$33-$AV$30)/200</f>
        <v>0.125</v>
      </c>
      <c r="BD29">
        <f>1-(($AC$27-$AD$27)/($AC$27-$AC$26))</f>
        <v>0.13888888888888884</v>
      </c>
      <c r="BE29">
        <f>(($AC$27-$AE$27)/($AC$27-$AC$26))</f>
        <v>0.3888888888888889</v>
      </c>
      <c r="BF29">
        <f>(($AC$27-$AF$26)/($AC$27-$AC$26))</f>
        <v>0.41666666666666669</v>
      </c>
      <c r="BG29">
        <f>(($AD$27-$AC$26)/($AD$27-$AD$26))</f>
        <v>0.15625</v>
      </c>
      <c r="BH29">
        <f>1-(($AD$27-$AE$26)/($AD$27-$AD$26))</f>
        <v>0.4375</v>
      </c>
      <c r="BI29">
        <f>1-(($AD$27-$AF$25)/($AD$27-$AD$26))</f>
        <v>0.40625</v>
      </c>
      <c r="BJ29">
        <f>1-(($AE$27-$AC$26)/($AE$27-$AE$26))</f>
        <v>0.37142857142857144</v>
      </c>
      <c r="BK29">
        <f>(($AE$27-$AD$27)/($AE$27-$AE$26))</f>
        <v>0.48571428571428571</v>
      </c>
      <c r="BL29">
        <f>(($AE$26-$AF$25)/($AE$26-$AE$25))</f>
        <v>3.0303030303030304E-2</v>
      </c>
      <c r="BM29">
        <f>1-(($AF$26-$AC$26)/($AF$26-$AF$25))</f>
        <v>0.4</v>
      </c>
      <c r="BN29">
        <f>(($AF$26-$AD$27)/($AF$26-$AF$25))</f>
        <v>0.45714285714285713</v>
      </c>
      <c r="BO29">
        <f>1-(($AF$27-$AE$27)/($AF$27-$AF$26))</f>
        <v>2.7027027027026973E-2</v>
      </c>
    </row>
    <row r="30" spans="1:67" x14ac:dyDescent="0.25">
      <c r="A30">
        <v>34</v>
      </c>
      <c r="B30">
        <v>47.205673999999995</v>
      </c>
      <c r="C30" s="3">
        <v>1</v>
      </c>
      <c r="D30">
        <v>39.06876299999999</v>
      </c>
      <c r="E30" s="1">
        <v>2</v>
      </c>
      <c r="F30">
        <v>27.841057999999997</v>
      </c>
      <c r="G30" s="2">
        <v>3</v>
      </c>
      <c r="P30">
        <v>3</v>
      </c>
      <c r="Q30" t="str">
        <f>CONCATENATE(C30,E30,G30,I30)</f>
        <v>123</v>
      </c>
      <c r="R30">
        <v>4</v>
      </c>
      <c r="T30" t="s">
        <v>234</v>
      </c>
      <c r="V30" t="str">
        <f>CONCATENATE($R$127,$R$128,$R$129,$R$130)</f>
        <v>2341</v>
      </c>
      <c r="AC30">
        <v>3890</v>
      </c>
      <c r="AD30">
        <v>3865</v>
      </c>
      <c r="AE30">
        <v>3875</v>
      </c>
      <c r="AF30">
        <v>3916</v>
      </c>
      <c r="AI30">
        <f>(($AC$28-$AD$28)/($AC$28-$AC$27))</f>
        <v>0.77777777777777779</v>
      </c>
      <c r="AJ30">
        <f>(($AC$28-$AE$28)/($AC$28-$AC$27))</f>
        <v>0.41666666666666669</v>
      </c>
      <c r="AK30">
        <f>(($AC$28-$AF$27)/($AC$28-$AC$27))</f>
        <v>0.3888888888888889</v>
      </c>
      <c r="AL30">
        <f>(($AD$28-$AC$27)/($AD$28-$AD$27))</f>
        <v>0.20512820512820512</v>
      </c>
      <c r="AM30">
        <f>(($AD$28-$AE$27)/($AD$28-$AD$27))</f>
        <v>0.5641025641025641</v>
      </c>
      <c r="AN30">
        <f>(($AD$28-$AF$26)/($AD$28-$AD$27))</f>
        <v>0.58974358974358976</v>
      </c>
      <c r="AO30">
        <f>(($AE$28-$AC$27)/($AE$28-$AE$27))</f>
        <v>0.6</v>
      </c>
      <c r="AP30">
        <f>(($AE$28-$AD$28)/($AE$28-$AE$27))</f>
        <v>0.37142857142857144</v>
      </c>
      <c r="AQ30">
        <f>(($AE$27-$AF$26)/($AE$27-$AE$26))</f>
        <v>2.8571428571428571E-2</v>
      </c>
      <c r="AR30">
        <f>(($AF$27-$AC$27)/($AF$27-$AF$26))</f>
        <v>0.59459459459459463</v>
      </c>
      <c r="AS30">
        <f>(($AF$27-$AD$28)/($AF$27-$AF$26))</f>
        <v>0.3783783783783784</v>
      </c>
      <c r="AT30">
        <f>(($AF$27-$AE$28)/($AF$27-$AF$26))</f>
        <v>2.7027027027027029E-2</v>
      </c>
      <c r="AU30">
        <v>4</v>
      </c>
      <c r="AV30">
        <v>301</v>
      </c>
      <c r="AW30">
        <f>($AV$34-$AV$31)/200</f>
        <v>0.17</v>
      </c>
      <c r="BD30">
        <f>1-(($AC$28-$AD$28)/($AC$28-$AC$27))</f>
        <v>0.22222222222222221</v>
      </c>
      <c r="BE30">
        <f>(($AC$28-$AE$28)/($AC$28-$AC$27))</f>
        <v>0.41666666666666669</v>
      </c>
      <c r="BF30">
        <f>(($AC$28-$AF$27)/($AC$28-$AC$27))</f>
        <v>0.3888888888888889</v>
      </c>
      <c r="BG30">
        <f>(($AD$28-$AC$27)/($AD$28-$AD$27))</f>
        <v>0.20512820512820512</v>
      </c>
      <c r="BH30">
        <f>1-(($AD$28-$AE$27)/($AD$28-$AD$27))</f>
        <v>0.4358974358974359</v>
      </c>
      <c r="BI30">
        <f>1-(($AD$28-$AF$26)/($AD$28-$AD$27))</f>
        <v>0.41025641025641024</v>
      </c>
      <c r="BJ30">
        <f>1-(($AE$28-$AC$27)/($AE$28-$AE$27))</f>
        <v>0.4</v>
      </c>
      <c r="BK30">
        <f>(($AE$28-$AD$28)/($AE$28-$AE$27))</f>
        <v>0.37142857142857144</v>
      </c>
      <c r="BL30">
        <f>(($AE$27-$AF$26)/($AE$27-$AE$26))</f>
        <v>2.8571428571428571E-2</v>
      </c>
      <c r="BM30">
        <f>1-(($AF$27-$AC$27)/($AF$27-$AF$26))</f>
        <v>0.40540540540540537</v>
      </c>
      <c r="BN30">
        <f>(($AF$27-$AD$28)/($AF$27-$AF$26))</f>
        <v>0.3783783783783784</v>
      </c>
      <c r="BO30">
        <f>(($AF$27-$AE$28)/($AF$27-$AF$26))</f>
        <v>2.7027027027027029E-2</v>
      </c>
    </row>
    <row r="31" spans="1:67" x14ac:dyDescent="0.25">
      <c r="A31">
        <v>35</v>
      </c>
      <c r="B31">
        <v>47.205673999999995</v>
      </c>
      <c r="C31" s="3">
        <v>1</v>
      </c>
      <c r="D31">
        <v>39.06876299999999</v>
      </c>
      <c r="E31" s="1">
        <v>2</v>
      </c>
      <c r="F31">
        <v>27.841057999999997</v>
      </c>
      <c r="G31" s="2">
        <v>3</v>
      </c>
      <c r="P31">
        <v>3</v>
      </c>
      <c r="Q31" t="str">
        <f>CONCATENATE(C31,E31,G31,I31)</f>
        <v>123</v>
      </c>
      <c r="R31">
        <v>3</v>
      </c>
      <c r="T31" t="s">
        <v>235</v>
      </c>
      <c r="V31" t="str">
        <f>CONCATENATE($R$131,$R$132,$R$133,$R$134)</f>
        <v>2341</v>
      </c>
      <c r="AC31">
        <v>5976</v>
      </c>
      <c r="AD31">
        <v>3900</v>
      </c>
      <c r="AE31">
        <v>3917</v>
      </c>
      <c r="AF31">
        <v>5968</v>
      </c>
      <c r="AI31">
        <f>(($AC$29-$AD$29)/($AC$29-$AC$28))</f>
        <v>0.76470588235294112</v>
      </c>
      <c r="AJ31">
        <f>(($AC$29-$AE$29)/($AC$29-$AC$28))</f>
        <v>0.35294117647058826</v>
      </c>
      <c r="AK31">
        <f>(($AC$29-$AF$28)/($AC$29-$AC$28))</f>
        <v>0.29411764705882354</v>
      </c>
      <c r="AL31">
        <f>(($AD$29-$AC$28)/($AD$29-$AD$28))</f>
        <v>0.22222222222222221</v>
      </c>
      <c r="AM31">
        <f>(($AD$29-$AE$28)/($AD$29-$AD$28))</f>
        <v>0.63888888888888884</v>
      </c>
      <c r="AN31">
        <f>(($AD$29-$AF$27)/($AD$29-$AD$28))</f>
        <v>0.61111111111111116</v>
      </c>
      <c r="AO31">
        <f>(($AE$29-$AC$28)/($AE$29-$AE$28))</f>
        <v>0.59459459459459463</v>
      </c>
      <c r="AP31">
        <f>(($AE$29-$AD$29)/($AE$29-$AE$28))</f>
        <v>0.3783783783783784</v>
      </c>
      <c r="AQ31">
        <f>(($AE$29-$AF$27)/($AE$29-$AE$28))</f>
        <v>0.97297297297297303</v>
      </c>
      <c r="AR31">
        <f>(($AF$28-$AC$28)/($AF$28-$AF$27))</f>
        <v>0.63157894736842102</v>
      </c>
      <c r="AS31">
        <f>(($AF$28-$AD$29)/($AF$28-$AF$27))</f>
        <v>0.42105263157894735</v>
      </c>
      <c r="AT31">
        <f>(($AF$28-$AE$29)/($AF$28-$AF$27))</f>
        <v>5.2631578947368418E-2</v>
      </c>
      <c r="AU31">
        <v>3</v>
      </c>
      <c r="AV31">
        <v>304</v>
      </c>
      <c r="AW31">
        <f>($AV$35-$AV$32)/200</f>
        <v>0.13500000000000001</v>
      </c>
      <c r="BD31">
        <f>1-(($AC$29-$AD$29)/($AC$29-$AC$28))</f>
        <v>0.23529411764705888</v>
      </c>
      <c r="BE31">
        <f>(($AC$29-$AE$29)/($AC$29-$AC$28))</f>
        <v>0.35294117647058826</v>
      </c>
      <c r="BF31">
        <f>(($AC$29-$AF$28)/($AC$29-$AC$28))</f>
        <v>0.29411764705882354</v>
      </c>
      <c r="BG31">
        <f>(($AD$29-$AC$28)/($AD$29-$AD$28))</f>
        <v>0.22222222222222221</v>
      </c>
      <c r="BH31">
        <f>1-(($AD$29-$AE$28)/($AD$29-$AD$28))</f>
        <v>0.36111111111111116</v>
      </c>
      <c r="BI31">
        <f>1-(($AD$29-$AF$27)/($AD$29-$AD$28))</f>
        <v>0.38888888888888884</v>
      </c>
      <c r="BJ31">
        <f>1-(($AE$29-$AC$28)/($AE$29-$AE$28))</f>
        <v>0.40540540540540537</v>
      </c>
      <c r="BK31">
        <f>(($AE$29-$AD$29)/($AE$29-$AE$28))</f>
        <v>0.3783783783783784</v>
      </c>
      <c r="BL31">
        <f>1-(($AE$29-$AF$27)/($AE$29-$AE$28))</f>
        <v>2.7027027027026973E-2</v>
      </c>
      <c r="BM31">
        <f>1-(($AF$28-$AC$28)/($AF$28-$AF$27))</f>
        <v>0.36842105263157898</v>
      </c>
      <c r="BN31">
        <f>(($AF$28-$AD$29)/($AF$28-$AF$27))</f>
        <v>0.42105263157894735</v>
      </c>
      <c r="BO31">
        <f>(($AF$28-$AE$29)/($AF$28-$AF$27))</f>
        <v>5.2631578947368418E-2</v>
      </c>
    </row>
    <row r="32" spans="1:67" x14ac:dyDescent="0.25">
      <c r="A32">
        <v>36</v>
      </c>
      <c r="B32">
        <v>47.205673999999995</v>
      </c>
      <c r="C32" s="3">
        <v>1</v>
      </c>
      <c r="D32">
        <v>39.06876299999999</v>
      </c>
      <c r="E32" s="1">
        <v>2</v>
      </c>
      <c r="F32">
        <v>27.841057999999997</v>
      </c>
      <c r="G32" s="2">
        <v>3</v>
      </c>
      <c r="P32">
        <v>3</v>
      </c>
      <c r="Q32" t="str">
        <f>CONCATENATE(C32,E32,G32,I32)</f>
        <v>123</v>
      </c>
      <c r="R32">
        <v>2</v>
      </c>
      <c r="T32" t="s">
        <v>232</v>
      </c>
      <c r="V32" t="str">
        <f>CONCATENATE($R$135,$R$136,$R$137,$R$138)</f>
        <v>2431</v>
      </c>
      <c r="AC32">
        <v>6023</v>
      </c>
      <c r="AD32">
        <v>5940</v>
      </c>
      <c r="AE32">
        <v>5953</v>
      </c>
      <c r="AF32">
        <v>6006</v>
      </c>
      <c r="AI32">
        <f>(($AC$30-$AD$30)/($AC$30-$AC$29))</f>
        <v>0.65789473684210531</v>
      </c>
      <c r="AJ32">
        <f>(($AC$30-$AE$30)/($AC$30-$AC$29))</f>
        <v>0.39473684210526316</v>
      </c>
      <c r="AK32">
        <f>(($AC$30-$AF$29)/($AC$30-$AC$29))</f>
        <v>0.28947368421052633</v>
      </c>
      <c r="AL32">
        <f>(($AD$30-$AC$29)/($AD$30-$AD$29))</f>
        <v>0.33333333333333331</v>
      </c>
      <c r="AM32">
        <f>(($AD$30-$AE$29)/($AD$30-$AD$29))</f>
        <v>0.64102564102564108</v>
      </c>
      <c r="AN32">
        <f>(($AD$30-$AF$28)/($AD$30-$AD$29))</f>
        <v>0.58974358974358976</v>
      </c>
      <c r="AO32">
        <f>(($AE$30-$AC$29)/($AE$30-$AE$29))</f>
        <v>0.65714285714285714</v>
      </c>
      <c r="AP32">
        <f>(($AE$30-$AD$30)/($AE$30-$AE$29))</f>
        <v>0.2857142857142857</v>
      </c>
      <c r="AQ32">
        <f>(($AE$30-$AF$28)/($AE$30-$AE$29))</f>
        <v>0.94285714285714284</v>
      </c>
      <c r="AR32">
        <f>(($AF$29-$AC$29)/($AF$29-$AF$28))</f>
        <v>0.72972972972972971</v>
      </c>
      <c r="AS32">
        <f>(($AF$29-$AD$30)/($AF$29-$AF$28))</f>
        <v>0.3783783783783784</v>
      </c>
      <c r="AT32">
        <f>(($AF$29-$AE$30)/($AF$29-$AF$28))</f>
        <v>0.10810810810810811</v>
      </c>
      <c r="AU32">
        <v>2</v>
      </c>
      <c r="AV32">
        <v>315</v>
      </c>
      <c r="AW32">
        <f>($AV$36-$AV$33)/200</f>
        <v>0.125</v>
      </c>
      <c r="BD32">
        <f>1-(($AC$30-$AD$30)/($AC$30-$AC$29))</f>
        <v>0.34210526315789469</v>
      </c>
      <c r="BE32">
        <f>(($AC$30-$AE$30)/($AC$30-$AC$29))</f>
        <v>0.39473684210526316</v>
      </c>
      <c r="BF32">
        <f>(($AC$30-$AF$29)/($AC$30-$AC$29))</f>
        <v>0.28947368421052633</v>
      </c>
      <c r="BG32">
        <f>(($AD$30-$AC$29)/($AD$30-$AD$29))</f>
        <v>0.33333333333333331</v>
      </c>
      <c r="BH32">
        <f>1-(($AD$30-$AE$29)/($AD$30-$AD$29))</f>
        <v>0.35897435897435892</v>
      </c>
      <c r="BI32">
        <f>1-(($AD$30-$AF$28)/($AD$30-$AD$29))</f>
        <v>0.41025641025641024</v>
      </c>
      <c r="BJ32">
        <f>1-(($AE$30-$AC$29)/($AE$30-$AE$29))</f>
        <v>0.34285714285714286</v>
      </c>
      <c r="BK32">
        <f>(($AE$30-$AD$30)/($AE$30-$AE$29))</f>
        <v>0.2857142857142857</v>
      </c>
      <c r="BL32">
        <f>1-(($AE$30-$AF$28)/($AE$30-$AE$29))</f>
        <v>5.7142857142857162E-2</v>
      </c>
      <c r="BM32">
        <f>1-(($AF$29-$AC$29)/($AF$29-$AF$28))</f>
        <v>0.27027027027027029</v>
      </c>
      <c r="BN32">
        <f>(($AF$29-$AD$30)/($AF$29-$AF$28))</f>
        <v>0.3783783783783784</v>
      </c>
      <c r="BO32">
        <f>(($AF$29-$AE$30)/($AF$29-$AF$28))</f>
        <v>0.10810810810810811</v>
      </c>
    </row>
    <row r="33" spans="1:67" x14ac:dyDescent="0.25">
      <c r="A33">
        <v>37</v>
      </c>
      <c r="B33">
        <v>46.890320999999993</v>
      </c>
      <c r="C33" s="3">
        <v>1</v>
      </c>
      <c r="F33">
        <v>27.841057999999997</v>
      </c>
      <c r="G33" s="2">
        <v>3</v>
      </c>
      <c r="P33">
        <v>2</v>
      </c>
      <c r="Q33" t="str">
        <f>CONCATENATE(C33,E33,G33,I33)</f>
        <v>13</v>
      </c>
      <c r="R33">
        <v>1</v>
      </c>
      <c r="T33" t="s">
        <v>233</v>
      </c>
      <c r="V33" t="str">
        <f>CONCATENATE($R$139,$R$140,$R$141,$R$142)</f>
        <v>2341</v>
      </c>
      <c r="AC33">
        <v>6055</v>
      </c>
      <c r="AD33">
        <v>5996</v>
      </c>
      <c r="AE33">
        <v>6001</v>
      </c>
      <c r="AF33">
        <v>6040</v>
      </c>
      <c r="AL33">
        <f>(($AD$31-$AC$30)/($AD$31-$AD$30))</f>
        <v>0.2857142857142857</v>
      </c>
      <c r="AM33">
        <f>(($AD$31-$AE$30)/($AD$31-$AD$30))</f>
        <v>0.7142857142857143</v>
      </c>
      <c r="AN33">
        <f>(($AD$31-$AF$29)/($AD$31-$AD$30))</f>
        <v>0.6</v>
      </c>
      <c r="AO33">
        <f>(($AE$31-$AC$30)/($AE$31-$AE$30))</f>
        <v>0.6428571428571429</v>
      </c>
      <c r="AP33">
        <f>(($AE$31-$AD$31)/($AE$31-$AE$30))</f>
        <v>0.40476190476190477</v>
      </c>
      <c r="AQ33">
        <f>(($AE$31-$AF$29)/($AE$31-$AE$30))</f>
        <v>0.90476190476190477</v>
      </c>
      <c r="AR33">
        <f>(($AF$30-$AC$30)/($AF$30-$AF$29))</f>
        <v>0.70270270270270274</v>
      </c>
      <c r="AS33">
        <f>(($AF$30-$AD$31)/($AF$30-$AF$29))</f>
        <v>0.43243243243243246</v>
      </c>
      <c r="AU33">
        <v>1</v>
      </c>
      <c r="AV33">
        <v>326</v>
      </c>
      <c r="AW33">
        <f>($AV$37-$AV$34)/200</f>
        <v>0.125</v>
      </c>
      <c r="BG33">
        <f>(($AD$31-$AC$30)/($AD$31-$AD$30))</f>
        <v>0.2857142857142857</v>
      </c>
      <c r="BH33">
        <f>1-(($AD$31-$AE$30)/($AD$31-$AD$30))</f>
        <v>0.2857142857142857</v>
      </c>
      <c r="BI33">
        <f>1-(($AD$31-$AF$29)/($AD$31-$AD$30))</f>
        <v>0.4</v>
      </c>
      <c r="BJ33">
        <f>1-(($AE$31-$AC$30)/($AE$31-$AE$30))</f>
        <v>0.3571428571428571</v>
      </c>
      <c r="BK33">
        <f>(($AE$31-$AD$31)/($AE$31-$AE$30))</f>
        <v>0.40476190476190477</v>
      </c>
      <c r="BL33">
        <f>1-(($AE$31-$AF$29)/($AE$31-$AE$30))</f>
        <v>9.5238095238095233E-2</v>
      </c>
      <c r="BM33">
        <f>1-(($AF$30-$AC$30)/($AF$30-$AF$29))</f>
        <v>0.29729729729729726</v>
      </c>
      <c r="BN33">
        <f>(($AF$30-$AD$31)/($AF$30-$AF$29))</f>
        <v>0.43243243243243246</v>
      </c>
    </row>
    <row r="34" spans="1:67" x14ac:dyDescent="0.25">
      <c r="A34">
        <v>38</v>
      </c>
      <c r="B34">
        <v>47.205673999999995</v>
      </c>
      <c r="C34" s="3">
        <v>1</v>
      </c>
      <c r="F34">
        <v>27.841057999999997</v>
      </c>
      <c r="G34" s="2">
        <v>3</v>
      </c>
      <c r="P34">
        <v>2</v>
      </c>
      <c r="Q34" t="str">
        <f>CONCATENATE(C34,E34,G34,I34)</f>
        <v>13</v>
      </c>
      <c r="R34">
        <v>4</v>
      </c>
      <c r="T34" t="s">
        <v>234</v>
      </c>
      <c r="V34" t="str">
        <f>CONCATENATE($R$143,$R$144,$R$145,$R$146)</f>
        <v>2341</v>
      </c>
      <c r="AC34">
        <v>6089</v>
      </c>
      <c r="AD34">
        <v>6027</v>
      </c>
      <c r="AE34">
        <v>6043</v>
      </c>
      <c r="AF34">
        <v>6077</v>
      </c>
      <c r="AQ34">
        <f>(($AE$31-$AF$30)/($AE$31-$AE$30))</f>
        <v>2.3809523809523808E-2</v>
      </c>
      <c r="AU34">
        <v>4</v>
      </c>
      <c r="AV34">
        <v>338</v>
      </c>
      <c r="AW34">
        <f>($AV$38-$AV$35)/200</f>
        <v>0.17</v>
      </c>
      <c r="BL34">
        <f>(($AE$31-$AF$30)/($AE$31-$AE$30))</f>
        <v>2.3809523809523808E-2</v>
      </c>
    </row>
    <row r="35" spans="1:67" x14ac:dyDescent="0.25">
      <c r="A35">
        <v>39</v>
      </c>
      <c r="B35">
        <v>47.205673999999995</v>
      </c>
      <c r="C35" s="3">
        <v>1</v>
      </c>
      <c r="F35">
        <v>27.841057999999997</v>
      </c>
      <c r="G35" s="2">
        <v>3</v>
      </c>
      <c r="P35">
        <v>2</v>
      </c>
      <c r="Q35" t="str">
        <f>CONCATENATE(C35,E35,G35,I35)</f>
        <v>13</v>
      </c>
      <c r="R35">
        <v>3</v>
      </c>
      <c r="T35" t="s">
        <v>235</v>
      </c>
      <c r="V35" t="str">
        <f>CONCATENATE($R$147,$R$148,$R$149,$R$150)</f>
        <v>2341</v>
      </c>
      <c r="AC35">
        <v>6117</v>
      </c>
      <c r="AD35">
        <v>6065</v>
      </c>
      <c r="AE35">
        <v>6077</v>
      </c>
      <c r="AF35">
        <v>6109</v>
      </c>
      <c r="AU35">
        <v>3</v>
      </c>
      <c r="AV35">
        <v>342</v>
      </c>
      <c r="AW35">
        <f>($AV$39-$AV$36)/200</f>
        <v>0.14499999999999999</v>
      </c>
    </row>
    <row r="36" spans="1:67" x14ac:dyDescent="0.25">
      <c r="A36">
        <v>40</v>
      </c>
      <c r="B36">
        <v>47.205673999999995</v>
      </c>
      <c r="C36" s="3">
        <v>1</v>
      </c>
      <c r="F36">
        <v>27.841057999999997</v>
      </c>
      <c r="G36" s="2">
        <v>3</v>
      </c>
      <c r="P36">
        <v>2</v>
      </c>
      <c r="Q36" t="str">
        <f>CONCATENATE(C36,E36,G36,I36)</f>
        <v>13</v>
      </c>
      <c r="R36">
        <v>2</v>
      </c>
      <c r="T36" t="s">
        <v>232</v>
      </c>
      <c r="V36" t="str">
        <f>CONCATENATE($R$151,$R$152,$R$153,$R$154)</f>
        <v>2431</v>
      </c>
      <c r="AC36">
        <v>6143</v>
      </c>
      <c r="AD36">
        <v>6099</v>
      </c>
      <c r="AE36">
        <v>6108</v>
      </c>
      <c r="AF36">
        <v>6133</v>
      </c>
      <c r="AI36">
        <f>(($AC$32-$AD$33)/($AC$32-$AC$31))</f>
        <v>0.57446808510638303</v>
      </c>
      <c r="AJ36">
        <f>(($AC$32-$AE$33)/($AC$32-$AC$31))</f>
        <v>0.46808510638297873</v>
      </c>
      <c r="AK36">
        <f>(($AC$32-$AF$32)/($AC$32-$AC$31))</f>
        <v>0.36170212765957449</v>
      </c>
      <c r="AL36">
        <f>(($AD$33-$AC$31)/($AD$33-$AD$32))</f>
        <v>0.35714285714285715</v>
      </c>
      <c r="AM36">
        <f>(($AD$33-$AE$32)/($AD$33-$AD$32))</f>
        <v>0.7678571428571429</v>
      </c>
      <c r="AN36">
        <f>(($AD$33-$AF$31)/($AD$33-$AD$32))</f>
        <v>0.5</v>
      </c>
      <c r="AO36">
        <f>(($AE$33-$AC$31)/($AE$33-$AE$32))</f>
        <v>0.52083333333333337</v>
      </c>
      <c r="AP36">
        <f>(($AE$33-$AD$33)/($AE$33-$AE$32))</f>
        <v>0.10416666666666667</v>
      </c>
      <c r="AQ36">
        <f>(($AE$33-$AF$31)/($AE$33-$AE$32))</f>
        <v>0.6875</v>
      </c>
      <c r="AR36">
        <f>(($AF$32-$AC$31)/($AF$32-$AF$31))</f>
        <v>0.78947368421052633</v>
      </c>
      <c r="AS36">
        <f>(($AF$32-$AD$33)/($AF$32-$AF$31))</f>
        <v>0.26315789473684209</v>
      </c>
      <c r="AT36">
        <f>(($AF$32-$AE$33)/($AF$32-$AF$31))</f>
        <v>0.13157894736842105</v>
      </c>
      <c r="AU36">
        <v>2</v>
      </c>
      <c r="AV36">
        <v>351</v>
      </c>
      <c r="AW36">
        <f>($AV$40-$AV$37)/200</f>
        <v>0.125</v>
      </c>
      <c r="BD36">
        <f>1-(($AC$32-$AD$33)/($AC$32-$AC$31))</f>
        <v>0.42553191489361697</v>
      </c>
      <c r="BE36">
        <f>(($AC$32-$AE$33)/($AC$32-$AC$31))</f>
        <v>0.46808510638297873</v>
      </c>
      <c r="BF36">
        <f>(($AC$32-$AF$32)/($AC$32-$AC$31))</f>
        <v>0.36170212765957449</v>
      </c>
      <c r="BG36">
        <f>(($AD$33-$AC$31)/($AD$33-$AD$32))</f>
        <v>0.35714285714285715</v>
      </c>
      <c r="BH36">
        <f>1-(($AD$33-$AE$32)/($AD$33-$AD$32))</f>
        <v>0.2321428571428571</v>
      </c>
      <c r="BI36">
        <f>(($AD$33-$AF$31)/($AD$33-$AD$32))</f>
        <v>0.5</v>
      </c>
      <c r="BJ36">
        <f>1-(($AE$33-$AC$31)/($AE$33-$AE$32))</f>
        <v>0.47916666666666663</v>
      </c>
      <c r="BK36">
        <f>(($AE$33-$AD$33)/($AE$33-$AE$32))</f>
        <v>0.10416666666666667</v>
      </c>
      <c r="BL36">
        <f>1-(($AE$33-$AF$31)/($AE$33-$AE$32))</f>
        <v>0.3125</v>
      </c>
      <c r="BM36">
        <f>1-(($AF$32-$AC$31)/($AF$32-$AF$31))</f>
        <v>0.21052631578947367</v>
      </c>
      <c r="BN36">
        <f>(($AF$32-$AD$33)/($AF$32-$AF$31))</f>
        <v>0.26315789473684209</v>
      </c>
      <c r="BO36">
        <f>(($AF$32-$AE$33)/($AF$32-$AF$31))</f>
        <v>0.13157894736842105</v>
      </c>
    </row>
    <row r="37" spans="1:67" x14ac:dyDescent="0.25">
      <c r="A37">
        <v>41</v>
      </c>
      <c r="B37">
        <v>47.205673999999995</v>
      </c>
      <c r="C37" s="3">
        <v>1</v>
      </c>
      <c r="P37">
        <v>1</v>
      </c>
      <c r="Q37" t="str">
        <f>CONCATENATE(C37,E37,G37,I37)</f>
        <v>1</v>
      </c>
      <c r="R37">
        <v>1</v>
      </c>
      <c r="T37" t="s">
        <v>233</v>
      </c>
      <c r="V37" t="str">
        <f>CONCATENATE($R$160,$R$161,$R$162,$R$163)</f>
        <v>1432</v>
      </c>
      <c r="AC37">
        <v>6164</v>
      </c>
      <c r="AD37">
        <v>6125</v>
      </c>
      <c r="AE37">
        <v>6133</v>
      </c>
      <c r="AF37">
        <v>6154</v>
      </c>
      <c r="AI37">
        <f>(($AC$33-$AD$34)/($AC$33-$AC$32))</f>
        <v>0.875</v>
      </c>
      <c r="AJ37">
        <f>(($AC$33-$AE$34)/($AC$33-$AC$32))</f>
        <v>0.375</v>
      </c>
      <c r="AK37">
        <f>(($AC$33-$AF$33)/($AC$33-$AC$32))</f>
        <v>0.46875</v>
      </c>
      <c r="AL37">
        <f>(($AD$34-$AC$32)/($AD$34-$AD$33))</f>
        <v>0.12903225806451613</v>
      </c>
      <c r="AM37">
        <f>(($AD$34-$AE$33)/($AD$34-$AD$33))</f>
        <v>0.83870967741935487</v>
      </c>
      <c r="AN37">
        <f>(($AD$34-$AF$32)/($AD$34-$AD$33))</f>
        <v>0.67741935483870963</v>
      </c>
      <c r="AO37">
        <f>(($AE$34-$AC$32)/($AE$34-$AE$33))</f>
        <v>0.47619047619047616</v>
      </c>
      <c r="AP37">
        <f>(($AE$34-$AD$34)/($AE$34-$AE$33))</f>
        <v>0.38095238095238093</v>
      </c>
      <c r="AQ37">
        <f>(($AE$34-$AF$32)/($AE$34-$AE$33))</f>
        <v>0.88095238095238093</v>
      </c>
      <c r="AR37">
        <f>(($AF$33-$AC$32)/($AF$33-$AF$32))</f>
        <v>0.5</v>
      </c>
      <c r="AS37">
        <f>(($AF$33-$AD$34)/($AF$33-$AF$32))</f>
        <v>0.38235294117647056</v>
      </c>
      <c r="AT37">
        <f>(($AF$34-$AE$34)/($AF$34-$AF$33))</f>
        <v>0.91891891891891897</v>
      </c>
      <c r="AU37">
        <v>1</v>
      </c>
      <c r="AV37">
        <v>363</v>
      </c>
      <c r="AW37">
        <f>($AV$41-$AV$38)/200</f>
        <v>0.125</v>
      </c>
      <c r="BD37">
        <f>1-(($AC$33-$AD$34)/($AC$33-$AC$32))</f>
        <v>0.125</v>
      </c>
      <c r="BE37">
        <f>(($AC$33-$AE$34)/($AC$33-$AC$32))</f>
        <v>0.375</v>
      </c>
      <c r="BF37">
        <f>(($AC$33-$AF$33)/($AC$33-$AC$32))</f>
        <v>0.46875</v>
      </c>
      <c r="BG37">
        <f>(($AD$34-$AC$32)/($AD$34-$AD$33))</f>
        <v>0.12903225806451613</v>
      </c>
      <c r="BH37">
        <f>1-(($AD$34-$AE$33)/($AD$34-$AD$33))</f>
        <v>0.16129032258064513</v>
      </c>
      <c r="BI37">
        <f>1-(($AD$34-$AF$32)/($AD$34-$AD$33))</f>
        <v>0.32258064516129037</v>
      </c>
      <c r="BJ37">
        <f>(($AE$34-$AC$32)/($AE$34-$AE$33))</f>
        <v>0.47619047619047616</v>
      </c>
      <c r="BK37">
        <f>(($AE$34-$AD$34)/($AE$34-$AE$33))</f>
        <v>0.38095238095238093</v>
      </c>
      <c r="BL37">
        <f>1-(($AE$34-$AF$32)/($AE$34-$AE$33))</f>
        <v>0.11904761904761907</v>
      </c>
      <c r="BM37">
        <f>(($AF$33-$AC$32)/($AF$33-$AF$32))</f>
        <v>0.5</v>
      </c>
      <c r="BN37">
        <f>(($AF$33-$AD$34)/($AF$33-$AF$32))</f>
        <v>0.38235294117647056</v>
      </c>
      <c r="BO37">
        <f>1-(($AF$34-$AE$34)/($AF$34-$AF$33))</f>
        <v>8.108108108108103E-2</v>
      </c>
    </row>
    <row r="38" spans="1:67" x14ac:dyDescent="0.25">
      <c r="A38">
        <v>42</v>
      </c>
      <c r="B38">
        <v>47.205673999999995</v>
      </c>
      <c r="C38" s="3">
        <v>1</v>
      </c>
      <c r="P38">
        <v>1</v>
      </c>
      <c r="Q38" t="str">
        <f>CONCATENATE(C38,E38,G38,I38)</f>
        <v>1</v>
      </c>
      <c r="R38">
        <v>4</v>
      </c>
      <c r="T38" t="s">
        <v>234</v>
      </c>
      <c r="V38" t="str">
        <f>CONCATENATE($R$164,$R$165,$R$166,$R$167)</f>
        <v>1432</v>
      </c>
      <c r="AC38">
        <v>9022</v>
      </c>
      <c r="AD38">
        <v>6146</v>
      </c>
      <c r="AE38">
        <v>6155</v>
      </c>
      <c r="AF38">
        <v>6178</v>
      </c>
      <c r="AI38">
        <f>(($AC$34-$AD$35)/($AC$34-$AC$33))</f>
        <v>0.70588235294117652</v>
      </c>
      <c r="AJ38">
        <f>(($AC$34-$AE$35)/($AC$34-$AC$33))</f>
        <v>0.35294117647058826</v>
      </c>
      <c r="AK38">
        <f>(($AC$34-$AF$34)/($AC$34-$AC$33))</f>
        <v>0.35294117647058826</v>
      </c>
      <c r="AL38">
        <f>(($AD$35-$AC$33)/($AD$35-$AD$34))</f>
        <v>0.26315789473684209</v>
      </c>
      <c r="AM38">
        <f>(($AD$35-$AE$34)/($AD$35-$AD$34))</f>
        <v>0.57894736842105265</v>
      </c>
      <c r="AN38">
        <f>(($AD$35-$AF$33)/($AD$35-$AD$34))</f>
        <v>0.65789473684210531</v>
      </c>
      <c r="AO38">
        <f>(($AE$35-$AC$33)/($AE$35-$AE$34))</f>
        <v>0.6470588235294118</v>
      </c>
      <c r="AP38">
        <f>(($AE$35-$AD$35)/($AE$35-$AE$34))</f>
        <v>0.35294117647058826</v>
      </c>
      <c r="AQ38">
        <f>(($AE$34-$AF$33)/($AE$34-$AE$33))</f>
        <v>7.1428571428571425E-2</v>
      </c>
      <c r="AR38">
        <f>(($AF$34-$AC$33)/($AF$34-$AF$33))</f>
        <v>0.59459459459459463</v>
      </c>
      <c r="AS38">
        <f>(($AF$34-$AD$35)/($AF$34-$AF$33))</f>
        <v>0.32432432432432434</v>
      </c>
      <c r="AT38">
        <f>(($AF$35-$AE$35)/($AF$35-$AF$34))</f>
        <v>1</v>
      </c>
      <c r="AU38">
        <v>4</v>
      </c>
      <c r="AV38">
        <v>376</v>
      </c>
      <c r="AW38">
        <f>($AV$42-$AV$39)/200</f>
        <v>0.16500000000000001</v>
      </c>
      <c r="BD38">
        <f>1-(($AC$34-$AD$35)/($AC$34-$AC$33))</f>
        <v>0.29411764705882348</v>
      </c>
      <c r="BE38">
        <f>(($AC$34-$AE$35)/($AC$34-$AC$33))</f>
        <v>0.35294117647058826</v>
      </c>
      <c r="BF38">
        <f>(($AC$34-$AF$34)/($AC$34-$AC$33))</f>
        <v>0.35294117647058826</v>
      </c>
      <c r="BG38">
        <f>(($AD$35-$AC$33)/($AD$35-$AD$34))</f>
        <v>0.26315789473684209</v>
      </c>
      <c r="BH38">
        <f>1-(($AD$35-$AE$34)/($AD$35-$AD$34))</f>
        <v>0.42105263157894735</v>
      </c>
      <c r="BI38">
        <f>1-(($AD$35-$AF$33)/($AD$35-$AD$34))</f>
        <v>0.34210526315789469</v>
      </c>
      <c r="BJ38">
        <f>1-(($AE$35-$AC$33)/($AE$35-$AE$34))</f>
        <v>0.3529411764705882</v>
      </c>
      <c r="BK38">
        <f>(($AE$35-$AD$35)/($AE$35-$AE$34))</f>
        <v>0.35294117647058826</v>
      </c>
      <c r="BL38">
        <f>(($AE$34-$AF$33)/($AE$34-$AE$33))</f>
        <v>7.1428571428571425E-2</v>
      </c>
      <c r="BM38">
        <f>1-(($AF$34-$AC$33)/($AF$34-$AF$33))</f>
        <v>0.40540540540540537</v>
      </c>
      <c r="BN38">
        <f>(($AF$34-$AD$35)/($AF$34-$AF$33))</f>
        <v>0.32432432432432434</v>
      </c>
      <c r="BO38">
        <f>1-(($AF$35-$AE$35)/($AF$35-$AF$34))</f>
        <v>0</v>
      </c>
    </row>
    <row r="39" spans="1:67" x14ac:dyDescent="0.25">
      <c r="A39">
        <v>43</v>
      </c>
      <c r="B39">
        <v>47.205673999999995</v>
      </c>
      <c r="C39" s="3">
        <v>1</v>
      </c>
      <c r="H39">
        <v>38.690314999999998</v>
      </c>
      <c r="I39" s="4">
        <v>4</v>
      </c>
      <c r="P39">
        <v>2</v>
      </c>
      <c r="Q39" t="str">
        <f>CONCATENATE(C39,E39,G39,I39)</f>
        <v>14</v>
      </c>
      <c r="R39">
        <v>3</v>
      </c>
      <c r="T39" t="s">
        <v>235</v>
      </c>
      <c r="V39" t="str">
        <f>CONCATENATE($R$168,$R$169,$R$170,$R$171)</f>
        <v>1432</v>
      </c>
      <c r="AC39">
        <v>9072</v>
      </c>
      <c r="AD39">
        <v>6168</v>
      </c>
      <c r="AE39">
        <v>6179</v>
      </c>
      <c r="AF39">
        <v>9028</v>
      </c>
      <c r="AI39">
        <f>(($AC$35-$AD$36)/($AC$35-$AC$34))</f>
        <v>0.6428571428571429</v>
      </c>
      <c r="AJ39">
        <f>(($AC$35-$AE$36)/($AC$35-$AC$34))</f>
        <v>0.32142857142857145</v>
      </c>
      <c r="AK39">
        <f>(($AC$35-$AF$35)/($AC$35-$AC$34))</f>
        <v>0.2857142857142857</v>
      </c>
      <c r="AL39">
        <f>(($AD$36-$AC$34)/($AD$36-$AD$35))</f>
        <v>0.29411764705882354</v>
      </c>
      <c r="AM39">
        <f>(($AD$36-$AE$35)/($AD$36-$AD$35))</f>
        <v>0.6470588235294118</v>
      </c>
      <c r="AN39">
        <f>(($AD$36-$AF$34)/($AD$36-$AD$35))</f>
        <v>0.6470588235294118</v>
      </c>
      <c r="AO39">
        <f>(($AE$36-$AC$34)/($AE$36-$AE$35))</f>
        <v>0.61290322580645162</v>
      </c>
      <c r="AP39">
        <f>(($AE$36-$AD$36)/($AE$36-$AE$35))</f>
        <v>0.29032258064516131</v>
      </c>
      <c r="AQ39">
        <f>(($AE$36-$AF$34)/($AE$36-$AE$35))</f>
        <v>1</v>
      </c>
      <c r="AR39">
        <f>(($AF$35-$AC$34)/($AF$35-$AF$34))</f>
        <v>0.625</v>
      </c>
      <c r="AS39">
        <f>(($AF$35-$AD$36)/($AF$35-$AF$34))</f>
        <v>0.3125</v>
      </c>
      <c r="AT39">
        <f>(($AF$35-$AE$36)/($AF$35-$AF$34))</f>
        <v>3.125E-2</v>
      </c>
      <c r="AU39">
        <v>3</v>
      </c>
      <c r="AV39">
        <v>380</v>
      </c>
      <c r="AW39">
        <f>($AV$43-$AV$40)/200</f>
        <v>0.155</v>
      </c>
      <c r="BD39">
        <f>1-(($AC$35-$AD$36)/($AC$35-$AC$34))</f>
        <v>0.3571428571428571</v>
      </c>
      <c r="BE39">
        <f>(($AC$35-$AE$36)/($AC$35-$AC$34))</f>
        <v>0.32142857142857145</v>
      </c>
      <c r="BF39">
        <f>(($AC$35-$AF$35)/($AC$35-$AC$34))</f>
        <v>0.2857142857142857</v>
      </c>
      <c r="BG39">
        <f>(($AD$36-$AC$34)/($AD$36-$AD$35))</f>
        <v>0.29411764705882354</v>
      </c>
      <c r="BH39">
        <f>1-(($AD$36-$AE$35)/($AD$36-$AD$35))</f>
        <v>0.3529411764705882</v>
      </c>
      <c r="BI39">
        <f>1-(($AD$36-$AF$34)/($AD$36-$AD$35))</f>
        <v>0.3529411764705882</v>
      </c>
      <c r="BJ39">
        <f>1-(($AE$36-$AC$34)/($AE$36-$AE$35))</f>
        <v>0.38709677419354838</v>
      </c>
      <c r="BK39">
        <f>(($AE$36-$AD$36)/($AE$36-$AE$35))</f>
        <v>0.29032258064516131</v>
      </c>
      <c r="BL39">
        <f>1-(($AE$36-$AF$34)/($AE$36-$AE$35))</f>
        <v>0</v>
      </c>
      <c r="BM39">
        <f>1-(($AF$35-$AC$34)/($AF$35-$AF$34))</f>
        <v>0.375</v>
      </c>
      <c r="BN39">
        <f>(($AF$35-$AD$36)/($AF$35-$AF$34))</f>
        <v>0.3125</v>
      </c>
      <c r="BO39">
        <f>(($AF$35-$AE$36)/($AF$35-$AF$34))</f>
        <v>3.125E-2</v>
      </c>
    </row>
    <row r="40" spans="1:67" x14ac:dyDescent="0.25">
      <c r="A40">
        <v>44</v>
      </c>
      <c r="B40">
        <v>47.205673999999995</v>
      </c>
      <c r="C40" s="3">
        <v>1</v>
      </c>
      <c r="H40">
        <v>38.690314999999998</v>
      </c>
      <c r="I40" s="4">
        <v>4</v>
      </c>
      <c r="P40">
        <v>2</v>
      </c>
      <c r="Q40" t="str">
        <f>CONCATENATE(C40,E40,G40,I40)</f>
        <v>14</v>
      </c>
      <c r="R40">
        <v>2</v>
      </c>
      <c r="T40" t="s">
        <v>232</v>
      </c>
      <c r="V40" t="str">
        <f>CONCATENATE($R$172,$R$173,$R$174,$R$175)</f>
        <v>1431</v>
      </c>
      <c r="AC40">
        <v>9108</v>
      </c>
      <c r="AD40">
        <v>9056</v>
      </c>
      <c r="AE40">
        <v>9047</v>
      </c>
      <c r="AF40">
        <v>9079</v>
      </c>
      <c r="AI40">
        <f>(($AC$36-$AD$37)/($AC$36-$AC$35))</f>
        <v>0.69230769230769229</v>
      </c>
      <c r="AJ40">
        <f>(($AC$36-$AE$37)/($AC$36-$AC$35))</f>
        <v>0.38461538461538464</v>
      </c>
      <c r="AK40">
        <f>(($AC$36-$AF$36)/($AC$36-$AC$35))</f>
        <v>0.38461538461538464</v>
      </c>
      <c r="AL40">
        <f>(($AD$37-$AC$35)/($AD$37-$AD$36))</f>
        <v>0.30769230769230771</v>
      </c>
      <c r="AM40">
        <f>(($AD$37-$AE$36)/($AD$37-$AD$36))</f>
        <v>0.65384615384615385</v>
      </c>
      <c r="AN40">
        <f>(($AD$37-$AF$35)/($AD$37-$AD$36))</f>
        <v>0.61538461538461542</v>
      </c>
      <c r="AO40">
        <f>(($AE$37-$AC$35)/($AE$37-$AE$36))</f>
        <v>0.64</v>
      </c>
      <c r="AP40">
        <f>(($AE$37-$AD$37)/($AE$37-$AE$36))</f>
        <v>0.32</v>
      </c>
      <c r="AQ40">
        <f>(($AE$37-$AF$35)/($AE$37-$AE$36))</f>
        <v>0.96</v>
      </c>
      <c r="AR40">
        <f>(($AF$36-$AC$35)/($AF$36-$AF$35))</f>
        <v>0.66666666666666663</v>
      </c>
      <c r="AS40">
        <f>(($AF$36-$AD$37)/($AF$36-$AF$35))</f>
        <v>0.33333333333333331</v>
      </c>
      <c r="AT40">
        <f>(($AF$37-$AE$37)/($AF$37-$AF$36))</f>
        <v>1</v>
      </c>
      <c r="AU40">
        <v>2</v>
      </c>
      <c r="AV40">
        <v>388</v>
      </c>
      <c r="AW40">
        <f>($AV$44-$AV$41)/200</f>
        <v>0.12</v>
      </c>
      <c r="BD40">
        <f>1-(($AC$36-$AD$37)/($AC$36-$AC$35))</f>
        <v>0.30769230769230771</v>
      </c>
      <c r="BE40">
        <f>(($AC$36-$AE$37)/($AC$36-$AC$35))</f>
        <v>0.38461538461538464</v>
      </c>
      <c r="BF40">
        <f>(($AC$36-$AF$36)/($AC$36-$AC$35))</f>
        <v>0.38461538461538464</v>
      </c>
      <c r="BG40">
        <f>(($AD$37-$AC$35)/($AD$37-$AD$36))</f>
        <v>0.30769230769230771</v>
      </c>
      <c r="BH40">
        <f>1-(($AD$37-$AE$36)/($AD$37-$AD$36))</f>
        <v>0.34615384615384615</v>
      </c>
      <c r="BI40">
        <f>1-(($AD$37-$AF$35)/($AD$37-$AD$36))</f>
        <v>0.38461538461538458</v>
      </c>
      <c r="BJ40">
        <f>1-(($AE$37-$AC$35)/($AE$37-$AE$36))</f>
        <v>0.36</v>
      </c>
      <c r="BK40">
        <f>(($AE$37-$AD$37)/($AE$37-$AE$36))</f>
        <v>0.32</v>
      </c>
      <c r="BL40">
        <f>1-(($AE$37-$AF$35)/($AE$37-$AE$36))</f>
        <v>4.0000000000000036E-2</v>
      </c>
      <c r="BM40">
        <f>1-(($AF$36-$AC$35)/($AF$36-$AF$35))</f>
        <v>0.33333333333333337</v>
      </c>
      <c r="BN40">
        <f>(($AF$36-$AD$37)/($AF$36-$AF$35))</f>
        <v>0.33333333333333331</v>
      </c>
      <c r="BO40">
        <f>1-(($AF$37-$AE$37)/($AF$37-$AF$36))</f>
        <v>0</v>
      </c>
    </row>
    <row r="41" spans="1:67" x14ac:dyDescent="0.25">
      <c r="A41">
        <v>45</v>
      </c>
      <c r="B41">
        <v>47.205673999999995</v>
      </c>
      <c r="C41" s="3">
        <v>1</v>
      </c>
      <c r="H41">
        <v>38.690314999999998</v>
      </c>
      <c r="I41" s="4">
        <v>4</v>
      </c>
      <c r="P41">
        <v>2</v>
      </c>
      <c r="Q41" t="str">
        <f>CONCATENATE(C41,E41,G41,I41)</f>
        <v>14</v>
      </c>
      <c r="R41">
        <v>1</v>
      </c>
      <c r="T41" t="s">
        <v>236</v>
      </c>
      <c r="V41" t="str">
        <f>CONCATENATE($R$176,$R$177,$R$178,$R$179)</f>
        <v>2341</v>
      </c>
      <c r="AC41">
        <v>9140</v>
      </c>
      <c r="AD41">
        <v>9100</v>
      </c>
      <c r="AE41">
        <v>9086</v>
      </c>
      <c r="AF41">
        <v>9117</v>
      </c>
      <c r="AI41">
        <f>(($AC$37-$AD$38)/($AC$37-$AC$36))</f>
        <v>0.8571428571428571</v>
      </c>
      <c r="AJ41">
        <f>(($AC$37-$AE$38)/($AC$37-$AC$36))</f>
        <v>0.42857142857142855</v>
      </c>
      <c r="AK41">
        <f>(($AC$37-$AF$37)/($AC$37-$AC$36))</f>
        <v>0.47619047619047616</v>
      </c>
      <c r="AL41">
        <f>(($AD$38-$AC$36)/($AD$38-$AD$37))</f>
        <v>0.14285714285714285</v>
      </c>
      <c r="AM41">
        <f>(($AD$38-$AE$37)/($AD$38-$AD$37))</f>
        <v>0.61904761904761907</v>
      </c>
      <c r="AN41">
        <f>(($AD$38-$AF$36)/($AD$38-$AD$37))</f>
        <v>0.61904761904761907</v>
      </c>
      <c r="AO41">
        <f>(($AE$38-$AC$36)/($AE$38-$AE$37))</f>
        <v>0.54545454545454541</v>
      </c>
      <c r="AP41">
        <f>(($AE$38-$AD$38)/($AE$38-$AE$37))</f>
        <v>0.40909090909090912</v>
      </c>
      <c r="AQ41">
        <f>(($AE$38-$AF$36)/($AE$38-$AE$37))</f>
        <v>1</v>
      </c>
      <c r="AR41">
        <f>(($AF$37-$AC$36)/($AF$37-$AF$36))</f>
        <v>0.52380952380952384</v>
      </c>
      <c r="AS41">
        <f>(($AF$37-$AD$38)/($AF$37-$AF$36))</f>
        <v>0.38095238095238093</v>
      </c>
      <c r="AT41">
        <f>(($AF$38-$AE$38)/($AF$38-$AF$37))</f>
        <v>0.95833333333333337</v>
      </c>
      <c r="AU41">
        <v>1</v>
      </c>
      <c r="AV41">
        <v>401</v>
      </c>
      <c r="AW41">
        <f>($AV$50-$AV$47)/200</f>
        <v>0.16</v>
      </c>
      <c r="BD41">
        <f>1-(($AC$37-$AD$38)/($AC$37-$AC$36))</f>
        <v>0.1428571428571429</v>
      </c>
      <c r="BE41">
        <f>(($AC$37-$AE$38)/($AC$37-$AC$36))</f>
        <v>0.42857142857142855</v>
      </c>
      <c r="BF41">
        <f>(($AC$37-$AF$37)/($AC$37-$AC$36))</f>
        <v>0.47619047619047616</v>
      </c>
      <c r="BG41">
        <f>(($AD$38-$AC$36)/($AD$38-$AD$37))</f>
        <v>0.14285714285714285</v>
      </c>
      <c r="BH41">
        <f>1-(($AD$38-$AE$37)/($AD$38-$AD$37))</f>
        <v>0.38095238095238093</v>
      </c>
      <c r="BI41">
        <f>1-(($AD$38-$AF$36)/($AD$38-$AD$37))</f>
        <v>0.38095238095238093</v>
      </c>
      <c r="BJ41">
        <f>1-(($AE$38-$AC$36)/($AE$38-$AE$37))</f>
        <v>0.45454545454545459</v>
      </c>
      <c r="BK41">
        <f>(($AE$38-$AD$38)/($AE$38-$AE$37))</f>
        <v>0.40909090909090912</v>
      </c>
      <c r="BL41">
        <f>1-(($AE$38-$AF$36)/($AE$38-$AE$37))</f>
        <v>0</v>
      </c>
      <c r="BM41">
        <f>1-(($AF$37-$AC$36)/($AF$37-$AF$36))</f>
        <v>0.47619047619047616</v>
      </c>
      <c r="BN41">
        <f>(($AF$37-$AD$38)/($AF$37-$AF$36))</f>
        <v>0.38095238095238093</v>
      </c>
      <c r="BO41">
        <f>1-(($AF$38-$AE$38)/($AF$38-$AF$37))</f>
        <v>4.166666666666663E-2</v>
      </c>
    </row>
    <row r="42" spans="1:67" x14ac:dyDescent="0.25">
      <c r="A42">
        <v>46</v>
      </c>
      <c r="B42">
        <v>47.205673999999995</v>
      </c>
      <c r="C42" s="3">
        <v>1</v>
      </c>
      <c r="H42">
        <v>38.690314999999998</v>
      </c>
      <c r="I42" s="4">
        <v>4</v>
      </c>
      <c r="P42">
        <v>2</v>
      </c>
      <c r="Q42" t="str">
        <f>CONCATENATE(C42,E42,G42,I42)</f>
        <v>14</v>
      </c>
      <c r="R42">
        <v>4</v>
      </c>
      <c r="T42" t="s">
        <v>237</v>
      </c>
      <c r="V42" t="str">
        <f>CONCATENATE($R$180,$R$181,$R$182,$R$183)</f>
        <v>2341</v>
      </c>
      <c r="AC42">
        <v>9170</v>
      </c>
      <c r="AD42">
        <v>9134</v>
      </c>
      <c r="AE42">
        <v>9120</v>
      </c>
      <c r="AF42">
        <v>9152</v>
      </c>
      <c r="AL42">
        <f>(($AD$39-$AC$37)/($AD$39-$AD$38))</f>
        <v>0.18181818181818182</v>
      </c>
      <c r="AM42">
        <f>(($AD$39-$AE$38)/($AD$39-$AD$38))</f>
        <v>0.59090909090909094</v>
      </c>
      <c r="AN42">
        <f>(($AD$39-$AF$37)/($AD$39-$AD$38))</f>
        <v>0.63636363636363635</v>
      </c>
      <c r="AO42">
        <f>(($AE$39-$AC$37)/($AE$39-$AE$38))</f>
        <v>0.625</v>
      </c>
      <c r="AP42">
        <f>(($AE$39-$AD$39)/($AE$39-$AE$38))</f>
        <v>0.45833333333333331</v>
      </c>
      <c r="AQ42">
        <f>(($AE$38-$AF$37)/($AE$38-$AE$37))</f>
        <v>4.5454545454545456E-2</v>
      </c>
      <c r="AR42">
        <f>(($AF$38-$AC$37)/($AF$38-$AF$37))</f>
        <v>0.58333333333333337</v>
      </c>
      <c r="AS42">
        <f>(($AF$38-$AD$39)/($AF$38-$AF$37))</f>
        <v>0.41666666666666669</v>
      </c>
      <c r="AU42">
        <v>4</v>
      </c>
      <c r="AV42">
        <v>413</v>
      </c>
      <c r="AW42">
        <f>($AV$51-$AV$48)/200</f>
        <v>0.12</v>
      </c>
      <c r="BG42">
        <f>(($AD$39-$AC$37)/($AD$39-$AD$38))</f>
        <v>0.18181818181818182</v>
      </c>
      <c r="BH42">
        <f>1-(($AD$39-$AE$38)/($AD$39-$AD$38))</f>
        <v>0.40909090909090906</v>
      </c>
      <c r="BI42">
        <f>1-(($AD$39-$AF$37)/($AD$39-$AD$38))</f>
        <v>0.36363636363636365</v>
      </c>
      <c r="BJ42">
        <f>1-(($AE$39-$AC$37)/($AE$39-$AE$38))</f>
        <v>0.375</v>
      </c>
      <c r="BK42">
        <f>(($AE$39-$AD$39)/($AE$39-$AE$38))</f>
        <v>0.45833333333333331</v>
      </c>
      <c r="BL42">
        <f>(($AE$38-$AF$37)/($AE$38-$AE$37))</f>
        <v>4.5454545454545456E-2</v>
      </c>
      <c r="BM42">
        <f>1-(($AF$38-$AC$37)/($AF$38-$AF$37))</f>
        <v>0.41666666666666663</v>
      </c>
      <c r="BN42">
        <f>(($AF$38-$AD$39)/($AF$38-$AF$37))</f>
        <v>0.41666666666666669</v>
      </c>
    </row>
    <row r="43" spans="1:67" x14ac:dyDescent="0.25">
      <c r="A43">
        <v>47</v>
      </c>
      <c r="B43">
        <v>47.205673999999995</v>
      </c>
      <c r="C43" s="3">
        <v>1</v>
      </c>
      <c r="H43">
        <v>38.690314999999998</v>
      </c>
      <c r="I43" s="4">
        <v>4</v>
      </c>
      <c r="P43">
        <v>2</v>
      </c>
      <c r="Q43" t="str">
        <f>CONCATENATE(C43,E43,G43,I43)</f>
        <v>14</v>
      </c>
      <c r="R43">
        <v>3</v>
      </c>
      <c r="T43" t="s">
        <v>238</v>
      </c>
      <c r="V43" t="str">
        <f>CONCATENATE($R$184,$R$185,$R$186,$R$187)</f>
        <v>2341</v>
      </c>
      <c r="AC43">
        <v>9200</v>
      </c>
      <c r="AD43">
        <v>9174</v>
      </c>
      <c r="AE43">
        <v>9153</v>
      </c>
      <c r="AF43">
        <v>9187</v>
      </c>
      <c r="AQ43">
        <f>(($AE$39-$AF$38)/($AE$39-$AE$38))</f>
        <v>4.1666666666666664E-2</v>
      </c>
      <c r="AU43">
        <v>3</v>
      </c>
      <c r="AV43">
        <v>419</v>
      </c>
      <c r="AW43">
        <f>($AV$52-$AV$49)/200</f>
        <v>0.16</v>
      </c>
      <c r="BL43">
        <f>(($AE$39-$AF$38)/($AE$39-$AE$38))</f>
        <v>4.1666666666666664E-2</v>
      </c>
    </row>
    <row r="44" spans="1:67" x14ac:dyDescent="0.25">
      <c r="A44">
        <v>48</v>
      </c>
      <c r="B44">
        <v>47.205673999999995</v>
      </c>
      <c r="C44" s="3">
        <v>1</v>
      </c>
      <c r="H44">
        <v>38.690314999999998</v>
      </c>
      <c r="I44" s="4">
        <v>4</v>
      </c>
      <c r="P44">
        <v>2</v>
      </c>
      <c r="Q44" t="str">
        <f>CONCATENATE(C44,E44,G44,I44)</f>
        <v>14</v>
      </c>
      <c r="R44">
        <v>2</v>
      </c>
      <c r="T44" t="s">
        <v>239</v>
      </c>
      <c r="V44" t="str">
        <f>CONCATENATE($R$188,$R$189,$R$190,$R$191)</f>
        <v>2341</v>
      </c>
      <c r="AC44">
        <v>9234</v>
      </c>
      <c r="AD44">
        <v>9208</v>
      </c>
      <c r="AE44">
        <v>9187</v>
      </c>
      <c r="AF44">
        <v>9222</v>
      </c>
      <c r="AU44">
        <v>2</v>
      </c>
      <c r="AV44">
        <v>425</v>
      </c>
      <c r="AW44">
        <f>($AV$53-$AV$50)/200</f>
        <v>0.155</v>
      </c>
    </row>
    <row r="45" spans="1:67" x14ac:dyDescent="0.25">
      <c r="A45">
        <v>49</v>
      </c>
      <c r="B45">
        <v>47.205673999999995</v>
      </c>
      <c r="C45" s="3">
        <v>1</v>
      </c>
      <c r="H45">
        <v>38.690314999999998</v>
      </c>
      <c r="I45" s="4">
        <v>4</v>
      </c>
      <c r="P45">
        <v>2</v>
      </c>
      <c r="Q45" t="str">
        <f>CONCATENATE(C45,E45,G45,I45)</f>
        <v>14</v>
      </c>
      <c r="R45" t="s">
        <v>22</v>
      </c>
      <c r="T45" t="s">
        <v>236</v>
      </c>
      <c r="V45" t="str">
        <f>CONCATENATE($R$192,$R$193,$R$194,$R$195)</f>
        <v>2341</v>
      </c>
      <c r="AC45">
        <v>9267</v>
      </c>
      <c r="AD45">
        <v>9244</v>
      </c>
      <c r="AE45">
        <v>9222</v>
      </c>
      <c r="AF45">
        <v>9257</v>
      </c>
      <c r="AI45">
        <f>(($AC$39-$AD$40)/($AC$39-$AC$38))</f>
        <v>0.32</v>
      </c>
      <c r="AJ45">
        <f>(($AC$39-$AE$40)/($AC$39-$AC$38))</f>
        <v>0.5</v>
      </c>
      <c r="AK45">
        <f>(($AC$39-$AF$39)/($AC$39-$AC$38))</f>
        <v>0.88</v>
      </c>
      <c r="AL45">
        <f>(($AD$41-$AC$39)/($AD$41-$AD$40))</f>
        <v>0.63636363636363635</v>
      </c>
      <c r="AM45">
        <f>(($AD$41-$AE$41)/($AD$41-$AD$40))</f>
        <v>0.31818181818181818</v>
      </c>
      <c r="AN45">
        <f>(($AD$41-$AF$40)/($AD$41-$AD$40))</f>
        <v>0.47727272727272729</v>
      </c>
      <c r="AO45">
        <f>(($AE$41-$AC$39)/($AE$41-$AE$40))</f>
        <v>0.35897435897435898</v>
      </c>
      <c r="AP45">
        <f>(($AE$41-$AD$40)/($AE$41-$AE$40))</f>
        <v>0.76923076923076927</v>
      </c>
      <c r="AQ45">
        <f>(($AE$41-$AF$40)/($AE$41-$AE$40))</f>
        <v>0.17948717948717949</v>
      </c>
      <c r="AR45">
        <f>(($AF$40-$AC$39)/($AF$40-$AF$39))</f>
        <v>0.13725490196078433</v>
      </c>
      <c r="AS45">
        <f>(($AF$40-$AD$40)/($AF$40-$AF$39))</f>
        <v>0.45098039215686275</v>
      </c>
      <c r="AT45">
        <f>(($AF$40-$AE$40)/($AF$40-$AF$39))</f>
        <v>0.62745098039215685</v>
      </c>
      <c r="AU45" t="s">
        <v>22</v>
      </c>
      <c r="AV45">
        <v>435</v>
      </c>
      <c r="AW45">
        <f>($AV$54-$AV$51)/200</f>
        <v>0.18</v>
      </c>
      <c r="BD45">
        <f>(($AC$39-$AD$40)/($AC$39-$AC$38))</f>
        <v>0.32</v>
      </c>
      <c r="BE45">
        <f>(($AC$39-$AE$40)/($AC$39-$AC$38))</f>
        <v>0.5</v>
      </c>
      <c r="BF45">
        <f>1-(($AC$39-$AF$39)/($AC$39-$AC$38))</f>
        <v>0.12</v>
      </c>
      <c r="BG45">
        <f>1-(($AD$41-$AC$39)/($AD$41-$AD$40))</f>
        <v>0.36363636363636365</v>
      </c>
      <c r="BH45">
        <f>(($AD$41-$AE$41)/($AD$41-$AD$40))</f>
        <v>0.31818181818181818</v>
      </c>
      <c r="BI45">
        <f>(($AD$41-$AF$40)/($AD$41-$AD$40))</f>
        <v>0.47727272727272729</v>
      </c>
      <c r="BJ45">
        <f>(($AE$41-$AC$39)/($AE$41-$AE$40))</f>
        <v>0.35897435897435898</v>
      </c>
      <c r="BK45">
        <f>1-(($AE$41-$AD$40)/($AE$41-$AE$40))</f>
        <v>0.23076923076923073</v>
      </c>
      <c r="BL45">
        <f>(($AE$41-$AF$40)/($AE$41-$AE$40))</f>
        <v>0.17948717948717949</v>
      </c>
      <c r="BM45">
        <f>(($AF$40-$AC$39)/($AF$40-$AF$39))</f>
        <v>0.13725490196078433</v>
      </c>
      <c r="BN45">
        <f>(($AF$40-$AD$40)/($AF$40-$AF$39))</f>
        <v>0.45098039215686275</v>
      </c>
      <c r="BO45">
        <f>1-(($AF$40-$AE$40)/($AF$40-$AF$39))</f>
        <v>0.37254901960784315</v>
      </c>
    </row>
    <row r="46" spans="1:67" x14ac:dyDescent="0.25">
      <c r="A46">
        <v>50</v>
      </c>
      <c r="B46">
        <v>47.205673999999995</v>
      </c>
      <c r="C46" s="3">
        <v>1</v>
      </c>
      <c r="H46">
        <v>38.690314999999998</v>
      </c>
      <c r="I46" s="4">
        <v>4</v>
      </c>
      <c r="P46">
        <v>2</v>
      </c>
      <c r="Q46" t="str">
        <f>CONCATENATE(C46,E46,G46,I46)</f>
        <v>14</v>
      </c>
      <c r="R46" t="s">
        <v>22</v>
      </c>
      <c r="T46" t="s">
        <v>237</v>
      </c>
      <c r="V46" t="str">
        <f>CONCATENATE($R$196,$R$197,$R$198,$R$199)</f>
        <v>2341</v>
      </c>
      <c r="AC46">
        <v>9303</v>
      </c>
      <c r="AD46">
        <v>9280</v>
      </c>
      <c r="AE46">
        <v>9256</v>
      </c>
      <c r="AF46">
        <v>9294</v>
      </c>
      <c r="AI46">
        <f>(($AC$40-$AD$41)/($AC$40-$AC$39))</f>
        <v>0.22222222222222221</v>
      </c>
      <c r="AJ46">
        <f>(($AC$40-$AE$41)/($AC$40-$AC$39))</f>
        <v>0.61111111111111116</v>
      </c>
      <c r="AK46">
        <f>(($AC$40-$AF$40)/($AC$40-$AC$39))</f>
        <v>0.80555555555555558</v>
      </c>
      <c r="AL46">
        <f>(($AD$42-$AC$40)/($AD$42-$AD$41))</f>
        <v>0.76470588235294112</v>
      </c>
      <c r="AM46">
        <f>(($AD$42-$AE$42)/($AD$42-$AD$41))</f>
        <v>0.41176470588235292</v>
      </c>
      <c r="AN46">
        <f>(($AD$42-$AF$41)/($AD$42-$AD$41))</f>
        <v>0.5</v>
      </c>
      <c r="AO46">
        <f>(($AE$42-$AC$40)/($AE$42-$AE$41))</f>
        <v>0.35294117647058826</v>
      </c>
      <c r="AP46">
        <f>(($AE$42-$AD$41)/($AE$42-$AE$41))</f>
        <v>0.58823529411764708</v>
      </c>
      <c r="AQ46">
        <f>(($AE$42-$AF$41)/($AE$42-$AE$41))</f>
        <v>8.8235294117647065E-2</v>
      </c>
      <c r="AR46">
        <f>(($AF$41-$AC$40)/($AF$41-$AF$40))</f>
        <v>0.23684210526315788</v>
      </c>
      <c r="AS46">
        <f>(($AF$41-$AD$41)/($AF$41-$AF$40))</f>
        <v>0.44736842105263158</v>
      </c>
      <c r="AT46">
        <f>(($AF$41-$AE$41)/($AF$41-$AF$40))</f>
        <v>0.81578947368421051</v>
      </c>
      <c r="AU46" t="s">
        <v>22</v>
      </c>
      <c r="AV46">
        <v>1336</v>
      </c>
      <c r="AW46">
        <f>($AV$55-$AV$52)/200</f>
        <v>0.16500000000000001</v>
      </c>
      <c r="BD46">
        <f>(($AC$40-$AD$41)/($AC$40-$AC$39))</f>
        <v>0.22222222222222221</v>
      </c>
      <c r="BE46">
        <f>1-(($AC$40-$AE$41)/($AC$40-$AC$39))</f>
        <v>0.38888888888888884</v>
      </c>
      <c r="BF46">
        <f>1-(($AC$40-$AF$40)/($AC$40-$AC$39))</f>
        <v>0.19444444444444442</v>
      </c>
      <c r="BG46">
        <f>1-(($AD$42-$AC$40)/($AD$42-$AD$41))</f>
        <v>0.23529411764705888</v>
      </c>
      <c r="BH46">
        <f>(($AD$42-$AE$42)/($AD$42-$AD$41))</f>
        <v>0.41176470588235292</v>
      </c>
      <c r="BI46">
        <f>(($AD$42-$AF$41)/($AD$42-$AD$41))</f>
        <v>0.5</v>
      </c>
      <c r="BJ46">
        <f>(($AE$42-$AC$40)/($AE$42-$AE$41))</f>
        <v>0.35294117647058826</v>
      </c>
      <c r="BK46">
        <f>1-(($AE$42-$AD$41)/($AE$42-$AE$41))</f>
        <v>0.41176470588235292</v>
      </c>
      <c r="BL46">
        <f>(($AE$42-$AF$41)/($AE$42-$AE$41))</f>
        <v>8.8235294117647065E-2</v>
      </c>
      <c r="BM46">
        <f>(($AF$41-$AC$40)/($AF$41-$AF$40))</f>
        <v>0.23684210526315788</v>
      </c>
      <c r="BN46">
        <f>(($AF$41-$AD$41)/($AF$41-$AF$40))</f>
        <v>0.44736842105263158</v>
      </c>
      <c r="BO46">
        <f>1-(($AF$41-$AE$41)/($AF$41-$AF$40))</f>
        <v>0.18421052631578949</v>
      </c>
    </row>
    <row r="47" spans="1:67" x14ac:dyDescent="0.25">
      <c r="A47">
        <v>51</v>
      </c>
      <c r="B47">
        <v>47.205673999999995</v>
      </c>
      <c r="C47" s="3">
        <v>1</v>
      </c>
      <c r="H47">
        <v>38.690314999999998</v>
      </c>
      <c r="I47" s="4">
        <v>4</v>
      </c>
      <c r="P47">
        <v>2</v>
      </c>
      <c r="Q47" t="str">
        <f>CONCATENATE(C47,E47,G47,I47)</f>
        <v>14</v>
      </c>
      <c r="R47">
        <v>1</v>
      </c>
      <c r="T47" t="s">
        <v>238</v>
      </c>
      <c r="V47" t="str">
        <f>CONCATENATE($R$200,$R$201,$R$202,$R$203)</f>
        <v>2341</v>
      </c>
      <c r="AC47">
        <v>9340</v>
      </c>
      <c r="AD47">
        <v>9316</v>
      </c>
      <c r="AE47">
        <v>9292</v>
      </c>
      <c r="AF47">
        <v>9333</v>
      </c>
      <c r="AI47">
        <f>(($AC$41-$AD$42)/($AC$41-$AC$40))</f>
        <v>0.1875</v>
      </c>
      <c r="AJ47">
        <f>(($AC$41-$AE$42)/($AC$41-$AC$40))</f>
        <v>0.625</v>
      </c>
      <c r="AK47">
        <f>(($AC$41-$AF$41)/($AC$41-$AC$40))</f>
        <v>0.71875</v>
      </c>
      <c r="AL47">
        <f>(($AD$43-$AC$41)/($AD$43-$AD$42))</f>
        <v>0.85</v>
      </c>
      <c r="AM47">
        <f>(($AD$43-$AE$43)/($AD$43-$AD$42))</f>
        <v>0.52500000000000002</v>
      </c>
      <c r="AN47">
        <f>(($AD$43-$AF$42)/($AD$43-$AD$42))</f>
        <v>0.55000000000000004</v>
      </c>
      <c r="AO47">
        <f>(($AE$43-$AC$41)/($AE$43-$AE$42))</f>
        <v>0.39393939393939392</v>
      </c>
      <c r="AP47">
        <f>(($AE$43-$AD$42)/($AE$43-$AE$42))</f>
        <v>0.5757575757575758</v>
      </c>
      <c r="AQ47">
        <f>(($AE$43-$AF$42)/($AE$43-$AE$42))</f>
        <v>3.0303030303030304E-2</v>
      </c>
      <c r="AR47">
        <f>(($AF$42-$AC$41)/($AF$42-$AF$41))</f>
        <v>0.34285714285714286</v>
      </c>
      <c r="AS47">
        <f>(($AF$42-$AD$42)/($AF$42-$AF$41))</f>
        <v>0.51428571428571423</v>
      </c>
      <c r="AT47">
        <f>(($AF$42-$AE$42)/($AF$42-$AF$41))</f>
        <v>0.91428571428571426</v>
      </c>
      <c r="AU47">
        <v>1</v>
      </c>
      <c r="AV47">
        <v>1337</v>
      </c>
      <c r="AW47">
        <f>($AV$56-$AV$53)/200</f>
        <v>0.16500000000000001</v>
      </c>
      <c r="BD47">
        <f>(($AC$41-$AD$42)/($AC$41-$AC$40))</f>
        <v>0.1875</v>
      </c>
      <c r="BE47">
        <f>1-(($AC$41-$AE$42)/($AC$41-$AC$40))</f>
        <v>0.375</v>
      </c>
      <c r="BF47">
        <f>1-(($AC$41-$AF$41)/($AC$41-$AC$40))</f>
        <v>0.28125</v>
      </c>
      <c r="BG47">
        <f>1-(($AD$43-$AC$41)/($AD$43-$AD$42))</f>
        <v>0.15000000000000002</v>
      </c>
      <c r="BH47">
        <f>1-(($AD$43-$AE$43)/($AD$43-$AD$42))</f>
        <v>0.47499999999999998</v>
      </c>
      <c r="BI47">
        <f>1-(($AD$43-$AF$42)/($AD$43-$AD$42))</f>
        <v>0.44999999999999996</v>
      </c>
      <c r="BJ47">
        <f>(($AE$43-$AC$41)/($AE$43-$AE$42))</f>
        <v>0.39393939393939392</v>
      </c>
      <c r="BK47">
        <f>1-(($AE$43-$AD$42)/($AE$43-$AE$42))</f>
        <v>0.4242424242424242</v>
      </c>
      <c r="BL47">
        <f>(($AE$43-$AF$42)/($AE$43-$AE$42))</f>
        <v>3.0303030303030304E-2</v>
      </c>
      <c r="BM47">
        <f>(($AF$42-$AC$41)/($AF$42-$AF$41))</f>
        <v>0.34285714285714286</v>
      </c>
      <c r="BN47">
        <f>1-(($AF$42-$AD$42)/($AF$42-$AF$41))</f>
        <v>0.48571428571428577</v>
      </c>
      <c r="BO47">
        <f>1-(($AF$42-$AE$42)/($AF$42-$AF$41))</f>
        <v>8.5714285714285743E-2</v>
      </c>
    </row>
    <row r="48" spans="1:67" x14ac:dyDescent="0.25">
      <c r="A48">
        <v>52</v>
      </c>
      <c r="B48">
        <v>47.205673999999995</v>
      </c>
      <c r="C48" s="3">
        <v>1</v>
      </c>
      <c r="H48">
        <v>38.690314999999998</v>
      </c>
      <c r="I48" s="4">
        <v>4</v>
      </c>
      <c r="P48">
        <v>2</v>
      </c>
      <c r="Q48" t="str">
        <f>CONCATENATE(C48,E48,G48,I48)</f>
        <v>14</v>
      </c>
      <c r="R48">
        <v>2</v>
      </c>
      <c r="T48" t="s">
        <v>240</v>
      </c>
      <c r="AC48">
        <v>9379</v>
      </c>
      <c r="AD48">
        <v>9354</v>
      </c>
      <c r="AE48">
        <v>9329</v>
      </c>
      <c r="AF48">
        <v>9374</v>
      </c>
      <c r="AI48">
        <f>(($AC$43-$AD$43)/($AC$43-$AC$42))</f>
        <v>0.8666666666666667</v>
      </c>
      <c r="AJ48">
        <f>(($AC$42-$AE$43)/($AC$42-$AC$41))</f>
        <v>0.56666666666666665</v>
      </c>
      <c r="AK48">
        <f>(($AC$42-$AF$42)/($AC$42-$AC$41))</f>
        <v>0.6</v>
      </c>
      <c r="AL48">
        <f>(($AD$43-$AC$42)/($AD$43-$AD$42))</f>
        <v>0.1</v>
      </c>
      <c r="AM48">
        <f>(($AD$44-$AE$44)/($AD$44-$AD$43))</f>
        <v>0.61764705882352944</v>
      </c>
      <c r="AN48">
        <f>(($AD$44-$AF$43)/($AD$44-$AD$43))</f>
        <v>0.61764705882352944</v>
      </c>
      <c r="AO48">
        <f>(($AE$44-$AC$42)/($AE$44-$AE$43))</f>
        <v>0.5</v>
      </c>
      <c r="AP48">
        <f>(($AE$44-$AD$43)/($AE$44-$AE$43))</f>
        <v>0.38235294117647056</v>
      </c>
      <c r="AQ48">
        <f>(($AE$45-$AF$43)/($AE$45-$AE$44))</f>
        <v>1</v>
      </c>
      <c r="AR48">
        <f>(($AF$43-$AC$42)/($AF$43-$AF$42))</f>
        <v>0.48571428571428571</v>
      </c>
      <c r="AS48">
        <f>(($AF$43-$AD$43)/($AF$43-$AF$42))</f>
        <v>0.37142857142857144</v>
      </c>
      <c r="AT48">
        <f>(($AF$43-$AE$43)/($AF$43-$AF$42))</f>
        <v>0.97142857142857142</v>
      </c>
      <c r="AU48">
        <v>2</v>
      </c>
      <c r="AV48">
        <v>1348</v>
      </c>
      <c r="AW48">
        <f>($AV$57-$AV$54)/200</f>
        <v>0.17499999999999999</v>
      </c>
      <c r="BD48">
        <f>1-(($AC$43-$AD$43)/($AC$43-$AC$42))</f>
        <v>0.1333333333333333</v>
      </c>
      <c r="BE48">
        <f>1-(($AC$42-$AE$43)/($AC$42-$AC$41))</f>
        <v>0.43333333333333335</v>
      </c>
      <c r="BF48">
        <f>1-(($AC$42-$AF$42)/($AC$42-$AC$41))</f>
        <v>0.4</v>
      </c>
      <c r="BG48">
        <f>(($AD$43-$AC$42)/($AD$43-$AD$42))</f>
        <v>0.1</v>
      </c>
      <c r="BH48">
        <f>1-(($AD$44-$AE$44)/($AD$44-$AD$43))</f>
        <v>0.38235294117647056</v>
      </c>
      <c r="BI48">
        <f>1-(($AD$44-$AF$43)/($AD$44-$AD$43))</f>
        <v>0.38235294117647056</v>
      </c>
      <c r="BJ48">
        <f>(($AE$44-$AC$42)/($AE$44-$AE$43))</f>
        <v>0.5</v>
      </c>
      <c r="BK48">
        <f>(($AE$44-$AD$43)/($AE$44-$AE$43))</f>
        <v>0.38235294117647056</v>
      </c>
      <c r="BL48">
        <f>1-(($AE$45-$AF$43)/($AE$45-$AE$44))</f>
        <v>0</v>
      </c>
      <c r="BM48">
        <f>(($AF$43-$AC$42)/($AF$43-$AF$42))</f>
        <v>0.48571428571428571</v>
      </c>
      <c r="BN48">
        <f>(($AF$43-$AD$43)/($AF$43-$AF$42))</f>
        <v>0.37142857142857144</v>
      </c>
      <c r="BO48">
        <f>1-(($AF$43-$AE$43)/($AF$43-$AF$42))</f>
        <v>2.8571428571428581E-2</v>
      </c>
    </row>
    <row r="49" spans="1:67" x14ac:dyDescent="0.25">
      <c r="A49">
        <v>53</v>
      </c>
      <c r="B49">
        <v>47.205673999999995</v>
      </c>
      <c r="C49" s="3">
        <v>1</v>
      </c>
      <c r="H49">
        <v>38.690314999999998</v>
      </c>
      <c r="I49" s="4">
        <v>4</v>
      </c>
      <c r="P49">
        <v>2</v>
      </c>
      <c r="Q49" t="str">
        <f>CONCATENATE(C49,E49,G49,I49)</f>
        <v>14</v>
      </c>
      <c r="R49">
        <v>3</v>
      </c>
      <c r="T49" t="s">
        <v>241</v>
      </c>
      <c r="AC49">
        <v>9425</v>
      </c>
      <c r="AD49">
        <v>9397</v>
      </c>
      <c r="AE49">
        <v>9369</v>
      </c>
      <c r="AF49">
        <v>9422</v>
      </c>
      <c r="AI49">
        <f>(($AC$44-$AD$44)/($AC$44-$AC$43))</f>
        <v>0.76470588235294112</v>
      </c>
      <c r="AJ49">
        <f>(($AC$43-$AE$44)/($AC$43-$AC$42))</f>
        <v>0.43333333333333335</v>
      </c>
      <c r="AK49">
        <f>(($AC$43-$AF$43)/($AC$43-$AC$42))</f>
        <v>0.43333333333333335</v>
      </c>
      <c r="AL49">
        <f>(($AD$44-$AC$43)/($AD$44-$AD$43))</f>
        <v>0.23529411764705882</v>
      </c>
      <c r="AM49">
        <f>(($AD$45-$AE$45)/($AD$45-$AD$44))</f>
        <v>0.61111111111111116</v>
      </c>
      <c r="AN49">
        <f>(($AD$45-$AF$44)/($AD$45-$AD$44))</f>
        <v>0.61111111111111116</v>
      </c>
      <c r="AO49">
        <f>(($AE$45-$AC$43)/($AE$45-$AE$44))</f>
        <v>0.62857142857142856</v>
      </c>
      <c r="AP49">
        <f>(($AE$45-$AD$44)/($AE$45-$AE$44))</f>
        <v>0.4</v>
      </c>
      <c r="AQ49">
        <f>(($AE$46-$AF$44)/($AE$46-$AE$45))</f>
        <v>1</v>
      </c>
      <c r="AR49">
        <f>(($AF$44-$AC$43)/($AF$44-$AF$43))</f>
        <v>0.62857142857142856</v>
      </c>
      <c r="AS49">
        <f>(($AF$44-$AD$44)/($AF$44-$AF$43))</f>
        <v>0.4</v>
      </c>
      <c r="AT49">
        <f>(($AF$44-$AE$44)/($AF$44-$AF$43))</f>
        <v>1</v>
      </c>
      <c r="AU49">
        <v>3</v>
      </c>
      <c r="AV49">
        <v>1361</v>
      </c>
      <c r="AW49">
        <f>($AV$58-$AV$55)/200</f>
        <v>0.1</v>
      </c>
      <c r="BD49">
        <f>1-(($AC$44-$AD$44)/($AC$44-$AC$43))</f>
        <v>0.23529411764705888</v>
      </c>
      <c r="BE49">
        <f>(($AC$43-$AE$44)/($AC$43-$AC$42))</f>
        <v>0.43333333333333335</v>
      </c>
      <c r="BF49">
        <f>(($AC$43-$AF$43)/($AC$43-$AC$42))</f>
        <v>0.43333333333333335</v>
      </c>
      <c r="BG49">
        <f>(($AD$44-$AC$43)/($AD$44-$AD$43))</f>
        <v>0.23529411764705882</v>
      </c>
      <c r="BH49">
        <f>1-(($AD$45-$AE$45)/($AD$45-$AD$44))</f>
        <v>0.38888888888888884</v>
      </c>
      <c r="BI49">
        <f>1-(($AD$45-$AF$44)/($AD$45-$AD$44))</f>
        <v>0.38888888888888884</v>
      </c>
      <c r="BJ49">
        <f>1-(($AE$45-$AC$43)/($AE$45-$AE$44))</f>
        <v>0.37142857142857144</v>
      </c>
      <c r="BK49">
        <f>(($AE$45-$AD$44)/($AE$45-$AE$44))</f>
        <v>0.4</v>
      </c>
      <c r="BL49">
        <f>1-(($AE$46-$AF$44)/($AE$46-$AE$45))</f>
        <v>0</v>
      </c>
      <c r="BM49">
        <f>1-(($AF$44-$AC$43)/($AF$44-$AF$43))</f>
        <v>0.37142857142857144</v>
      </c>
      <c r="BN49">
        <f>(($AF$44-$AD$44)/($AF$44-$AF$43))</f>
        <v>0.4</v>
      </c>
      <c r="BO49">
        <f>1-(($AF$44-$AE$44)/($AF$44-$AF$43))</f>
        <v>0</v>
      </c>
    </row>
    <row r="50" spans="1:67" x14ac:dyDescent="0.25">
      <c r="A50">
        <v>54</v>
      </c>
      <c r="B50">
        <v>47.205673999999995</v>
      </c>
      <c r="C50" s="3">
        <v>1</v>
      </c>
      <c r="H50">
        <v>38.690314999999998</v>
      </c>
      <c r="I50" s="4">
        <v>4</v>
      </c>
      <c r="P50">
        <v>2</v>
      </c>
      <c r="Q50" t="str">
        <f>CONCATENATE(C50,E50,G50,I50)</f>
        <v>14</v>
      </c>
      <c r="R50">
        <v>4</v>
      </c>
      <c r="T50" t="s">
        <v>242</v>
      </c>
      <c r="AE50">
        <v>9411</v>
      </c>
      <c r="AI50">
        <f>(($AC$45-$AD$45)/($AC$45-$AC$44))</f>
        <v>0.69696969696969702</v>
      </c>
      <c r="AJ50">
        <f>(($AC$44-$AE$45)/($AC$44-$AC$43))</f>
        <v>0.35294117647058826</v>
      </c>
      <c r="AK50">
        <f>(($AC$44-$AF$44)/($AC$44-$AC$43))</f>
        <v>0.35294117647058826</v>
      </c>
      <c r="AL50">
        <f>(($AD$45-$AC$44)/($AD$45-$AD$44))</f>
        <v>0.27777777777777779</v>
      </c>
      <c r="AM50">
        <f>(($AD$46-$AE$46)/($AD$46-$AD$45))</f>
        <v>0.66666666666666663</v>
      </c>
      <c r="AN50">
        <f>(($AD$46-$AF$45)/($AD$46-$AD$45))</f>
        <v>0.63888888888888884</v>
      </c>
      <c r="AO50">
        <f>(($AE$46-$AC$44)/($AE$46-$AE$45))</f>
        <v>0.6470588235294118</v>
      </c>
      <c r="AP50">
        <f>(($AE$46-$AD$45)/($AE$46-$AE$45))</f>
        <v>0.35294117647058826</v>
      </c>
      <c r="AQ50">
        <f>(($AE$47-$AF$45)/($AE$47-$AE$46))</f>
        <v>0.97222222222222221</v>
      </c>
      <c r="AR50">
        <f>(($AF$45-$AC$44)/($AF$45-$AF$44))</f>
        <v>0.65714285714285714</v>
      </c>
      <c r="AS50">
        <f>(($AF$45-$AD$45)/($AF$45-$AF$44))</f>
        <v>0.37142857142857144</v>
      </c>
      <c r="AT50">
        <f>(($AF$45-$AE$45)/($AF$45-$AF$44))</f>
        <v>1</v>
      </c>
      <c r="AU50">
        <v>4</v>
      </c>
      <c r="AV50">
        <v>1369</v>
      </c>
      <c r="AW50">
        <f>($AV$59-$AV$56)/200</f>
        <v>0.14499999999999999</v>
      </c>
      <c r="BD50">
        <f>1-(($AC$45-$AD$45)/($AC$45-$AC$44))</f>
        <v>0.30303030303030298</v>
      </c>
      <c r="BE50">
        <f>(($AC$44-$AE$45)/($AC$44-$AC$43))</f>
        <v>0.35294117647058826</v>
      </c>
      <c r="BF50">
        <f>(($AC$44-$AF$44)/($AC$44-$AC$43))</f>
        <v>0.35294117647058826</v>
      </c>
      <c r="BG50">
        <f>(($AD$45-$AC$44)/($AD$45-$AD$44))</f>
        <v>0.27777777777777779</v>
      </c>
      <c r="BH50">
        <f>1-(($AD$46-$AE$46)/($AD$46-$AD$45))</f>
        <v>0.33333333333333337</v>
      </c>
      <c r="BI50">
        <f>1-(($AD$46-$AF$45)/($AD$46-$AD$45))</f>
        <v>0.36111111111111116</v>
      </c>
      <c r="BJ50">
        <f>1-(($AE$46-$AC$44)/($AE$46-$AE$45))</f>
        <v>0.3529411764705882</v>
      </c>
      <c r="BK50">
        <f>(($AE$46-$AD$45)/($AE$46-$AE$45))</f>
        <v>0.35294117647058826</v>
      </c>
      <c r="BL50">
        <f>1-(($AE$47-$AF$45)/($AE$47-$AE$46))</f>
        <v>2.777777777777779E-2</v>
      </c>
      <c r="BM50">
        <f>1-(($AF$45-$AC$44)/($AF$45-$AF$44))</f>
        <v>0.34285714285714286</v>
      </c>
      <c r="BN50">
        <f>(($AF$45-$AD$45)/($AF$45-$AF$44))</f>
        <v>0.37142857142857144</v>
      </c>
      <c r="BO50">
        <f>1-(($AF$45-$AE$45)/($AF$45-$AF$44))</f>
        <v>0</v>
      </c>
    </row>
    <row r="51" spans="1:67" x14ac:dyDescent="0.25">
      <c r="A51">
        <v>55</v>
      </c>
      <c r="B51">
        <v>47.205673999999995</v>
      </c>
      <c r="C51" s="3">
        <v>1</v>
      </c>
      <c r="H51">
        <v>38.690314999999998</v>
      </c>
      <c r="I51" s="4">
        <v>4</v>
      </c>
      <c r="P51">
        <v>2</v>
      </c>
      <c r="Q51" t="str">
        <f>CONCATENATE(C51,E51,G51,I51)</f>
        <v>14</v>
      </c>
      <c r="R51">
        <v>1</v>
      </c>
      <c r="T51" t="s">
        <v>243</v>
      </c>
      <c r="AI51">
        <f>(($AC$46-$AD$46)/($AC$46-$AC$45))</f>
        <v>0.63888888888888884</v>
      </c>
      <c r="AJ51">
        <f>(($AC$45-$AE$46)/($AC$45-$AC$44))</f>
        <v>0.33333333333333331</v>
      </c>
      <c r="AK51">
        <f>(($AC$45-$AF$45)/($AC$45-$AC$44))</f>
        <v>0.30303030303030304</v>
      </c>
      <c r="AL51">
        <f>(($AD$46-$AC$45)/($AD$46-$AD$45))</f>
        <v>0.3611111111111111</v>
      </c>
      <c r="AM51">
        <f>(($AD$47-$AE$47)/($AD$47-$AD$46))</f>
        <v>0.66666666666666663</v>
      </c>
      <c r="AN51">
        <f>(($AD$47-$AF$46)/($AD$47-$AD$46))</f>
        <v>0.61111111111111116</v>
      </c>
      <c r="AO51">
        <f>(($AE$47-$AC$45)/($AE$47-$AE$46))</f>
        <v>0.69444444444444442</v>
      </c>
      <c r="AP51">
        <f>(($AE$47-$AD$46)/($AE$47-$AE$46))</f>
        <v>0.33333333333333331</v>
      </c>
      <c r="AQ51">
        <f>(($AE$48-$AF$46)/($AE$48-$AE$47))</f>
        <v>0.94594594594594594</v>
      </c>
      <c r="AR51">
        <f>(($AF$46-$AC$45)/($AF$46-$AF$45))</f>
        <v>0.72972972972972971</v>
      </c>
      <c r="AS51">
        <f>(($AF$46-$AD$46)/($AF$46-$AF$45))</f>
        <v>0.3783783783783784</v>
      </c>
      <c r="AT51">
        <f>(($AF$45-$AE$46)/($AF$45-$AF$44))</f>
        <v>2.8571428571428571E-2</v>
      </c>
      <c r="AU51">
        <v>1</v>
      </c>
      <c r="AV51">
        <v>1372</v>
      </c>
      <c r="AW51">
        <f>($AV$60-$AV$57)/200</f>
        <v>0.125</v>
      </c>
      <c r="BD51">
        <f>1-(($AC$46-$AD$46)/($AC$46-$AC$45))</f>
        <v>0.36111111111111116</v>
      </c>
      <c r="BE51">
        <f>(($AC$45-$AE$46)/($AC$45-$AC$44))</f>
        <v>0.33333333333333331</v>
      </c>
      <c r="BF51">
        <f>(($AC$45-$AF$45)/($AC$45-$AC$44))</f>
        <v>0.30303030303030304</v>
      </c>
      <c r="BG51">
        <f>(($AD$46-$AC$45)/($AD$46-$AD$45))</f>
        <v>0.3611111111111111</v>
      </c>
      <c r="BH51">
        <f>1-(($AD$47-$AE$47)/($AD$47-$AD$46))</f>
        <v>0.33333333333333337</v>
      </c>
      <c r="BI51">
        <f>1-(($AD$47-$AF$46)/($AD$47-$AD$46))</f>
        <v>0.38888888888888884</v>
      </c>
      <c r="BJ51">
        <f>1-(($AE$47-$AC$45)/($AE$47-$AE$46))</f>
        <v>0.30555555555555558</v>
      </c>
      <c r="BK51">
        <f>(($AE$47-$AD$46)/($AE$47-$AE$46))</f>
        <v>0.33333333333333331</v>
      </c>
      <c r="BL51">
        <f>1-(($AE$48-$AF$46)/($AE$48-$AE$47))</f>
        <v>5.4054054054054057E-2</v>
      </c>
      <c r="BM51">
        <f>1-(($AF$46-$AC$45)/($AF$46-$AF$45))</f>
        <v>0.27027027027027029</v>
      </c>
      <c r="BN51">
        <f>(($AF$46-$AD$46)/($AF$46-$AF$45))</f>
        <v>0.3783783783783784</v>
      </c>
      <c r="BO51">
        <f>(($AF$45-$AE$46)/($AF$45-$AF$44))</f>
        <v>2.8571428571428571E-2</v>
      </c>
    </row>
    <row r="52" spans="1:67" x14ac:dyDescent="0.25">
      <c r="A52">
        <v>56</v>
      </c>
      <c r="B52">
        <v>47.205673999999995</v>
      </c>
      <c r="C52" s="3">
        <v>1</v>
      </c>
      <c r="H52">
        <v>38.690314999999998</v>
      </c>
      <c r="I52" s="4">
        <v>4</v>
      </c>
      <c r="P52">
        <v>2</v>
      </c>
      <c r="Q52" t="str">
        <f>CONCATENATE(C52,E52,G52,I52)</f>
        <v>14</v>
      </c>
      <c r="R52">
        <v>2</v>
      </c>
      <c r="T52" t="s">
        <v>244</v>
      </c>
      <c r="AI52">
        <f>(($AC$47-$AD$47)/($AC$47-$AC$46))</f>
        <v>0.64864864864864868</v>
      </c>
      <c r="AJ52">
        <f>(($AC$46-$AE$47)/($AC$46-$AC$45))</f>
        <v>0.30555555555555558</v>
      </c>
      <c r="AK52">
        <f>(($AC$46-$AF$46)/($AC$46-$AC$45))</f>
        <v>0.25</v>
      </c>
      <c r="AL52">
        <f>(($AD$47-$AC$46)/($AD$47-$AD$46))</f>
        <v>0.3611111111111111</v>
      </c>
      <c r="AM52">
        <f>(($AD$48-$AE$48)/($AD$48-$AD$47))</f>
        <v>0.65789473684210531</v>
      </c>
      <c r="AN52">
        <f>(($AD$48-$AF$47)/($AD$48-$AD$47))</f>
        <v>0.55263157894736847</v>
      </c>
      <c r="AO52">
        <f>(($AE$48-$AC$46)/($AE$48-$AE$47))</f>
        <v>0.70270270270270274</v>
      </c>
      <c r="AP52">
        <f>(($AE$48-$AD$47)/($AE$48-$AE$47))</f>
        <v>0.35135135135135137</v>
      </c>
      <c r="AQ52">
        <f>(($AE$49-$AF$47)/($AE$49-$AE$48))</f>
        <v>0.9</v>
      </c>
      <c r="AR52">
        <f>(($AF$47-$AC$46)/($AF$47-$AF$46))</f>
        <v>0.76923076923076927</v>
      </c>
      <c r="AS52">
        <f>(($AF$47-$AD$47)/($AF$47-$AF$46))</f>
        <v>0.4358974358974359</v>
      </c>
      <c r="AT52">
        <f>(($AF$46-$AE$47)/($AF$46-$AF$45))</f>
        <v>5.4054054054054057E-2</v>
      </c>
      <c r="AU52">
        <v>2</v>
      </c>
      <c r="AV52">
        <v>1393</v>
      </c>
      <c r="AW52">
        <f>($AV$61-$AV$58)/200</f>
        <v>0.17499999999999999</v>
      </c>
      <c r="BD52">
        <f>1-(($AC$47-$AD$47)/($AC$47-$AC$46))</f>
        <v>0.35135135135135132</v>
      </c>
      <c r="BE52">
        <f>(($AC$46-$AE$47)/($AC$46-$AC$45))</f>
        <v>0.30555555555555558</v>
      </c>
      <c r="BF52">
        <f>(($AC$46-$AF$46)/($AC$46-$AC$45))</f>
        <v>0.25</v>
      </c>
      <c r="BG52">
        <f>(($AD$47-$AC$46)/($AD$47-$AD$46))</f>
        <v>0.3611111111111111</v>
      </c>
      <c r="BH52">
        <f>1-(($AD$48-$AE$48)/($AD$48-$AD$47))</f>
        <v>0.34210526315789469</v>
      </c>
      <c r="BI52">
        <f>1-(($AD$48-$AF$47)/($AD$48-$AD$47))</f>
        <v>0.44736842105263153</v>
      </c>
      <c r="BJ52">
        <f>1-(($AE$48-$AC$46)/($AE$48-$AE$47))</f>
        <v>0.29729729729729726</v>
      </c>
      <c r="BK52">
        <f>(($AE$48-$AD$47)/($AE$48-$AE$47))</f>
        <v>0.35135135135135137</v>
      </c>
      <c r="BL52">
        <f>1-(($AE$49-$AF$47)/($AE$49-$AE$48))</f>
        <v>9.9999999999999978E-2</v>
      </c>
      <c r="BM52">
        <f>1-(($AF$47-$AC$46)/($AF$47-$AF$46))</f>
        <v>0.23076923076923073</v>
      </c>
      <c r="BN52">
        <f>(($AF$47-$AD$47)/($AF$47-$AF$46))</f>
        <v>0.4358974358974359</v>
      </c>
      <c r="BO52">
        <f>(($AF$46-$AE$47)/($AF$46-$AF$45))</f>
        <v>5.4054054054054057E-2</v>
      </c>
    </row>
    <row r="53" spans="1:67" x14ac:dyDescent="0.25">
      <c r="A53">
        <v>57</v>
      </c>
      <c r="B53">
        <v>47.205673999999995</v>
      </c>
      <c r="C53" s="3">
        <v>1</v>
      </c>
      <c r="H53">
        <v>38.690314999999998</v>
      </c>
      <c r="I53" s="4">
        <v>4</v>
      </c>
      <c r="P53">
        <v>2</v>
      </c>
      <c r="Q53" t="str">
        <f>CONCATENATE(C53,E53,G53,I53)</f>
        <v>14</v>
      </c>
      <c r="R53">
        <v>3</v>
      </c>
      <c r="T53" t="s">
        <v>236</v>
      </c>
      <c r="AI53">
        <f>(($AC$48-$AD$48)/($AC$48-$AC$47))</f>
        <v>0.64102564102564108</v>
      </c>
      <c r="AJ53">
        <f>(($AC$47-$AE$48)/($AC$47-$AC$46))</f>
        <v>0.29729729729729731</v>
      </c>
      <c r="AK53">
        <f>(($AC$47-$AF$47)/($AC$47-$AC$46))</f>
        <v>0.1891891891891892</v>
      </c>
      <c r="AL53">
        <f>(($AD$48-$AC$47)/($AD$48-$AD$47))</f>
        <v>0.36842105263157893</v>
      </c>
      <c r="AM53">
        <f>(($AD$49-$AE$49)/($AD$49-$AD$48))</f>
        <v>0.65116279069767447</v>
      </c>
      <c r="AN53">
        <f>(($AD$49-$AF$48)/($AD$49-$AD$48))</f>
        <v>0.53488372093023251</v>
      </c>
      <c r="AO53">
        <f>(($AE$49-$AC$47)/($AE$49-$AE$48))</f>
        <v>0.72499999999999998</v>
      </c>
      <c r="AP53">
        <f>(($AE$49-$AD$48)/($AE$49-$AE$48))</f>
        <v>0.375</v>
      </c>
      <c r="AQ53">
        <f>(($AE$50-$AF$48)/($AE$50-$AE$49))</f>
        <v>0.88095238095238093</v>
      </c>
      <c r="AR53">
        <f>(($AF$48-$AC$47)/($AF$48-$AF$47))</f>
        <v>0.82926829268292679</v>
      </c>
      <c r="AS53">
        <f>(($AF$48-$AD$48)/($AF$48-$AF$47))</f>
        <v>0.48780487804878048</v>
      </c>
      <c r="AT53">
        <f>(($AF$47-$AE$48)/($AF$47-$AF$46))</f>
        <v>0.10256410256410256</v>
      </c>
      <c r="AU53">
        <v>3</v>
      </c>
      <c r="AV53">
        <v>1400</v>
      </c>
      <c r="AW53">
        <f>($AV$62-$AV$59)/200</f>
        <v>9.5000000000000001E-2</v>
      </c>
      <c r="BD53">
        <f>1-(($AC$48-$AD$48)/($AC$48-$AC$47))</f>
        <v>0.35897435897435892</v>
      </c>
      <c r="BE53">
        <f>(($AC$47-$AE$48)/($AC$47-$AC$46))</f>
        <v>0.29729729729729731</v>
      </c>
      <c r="BF53">
        <f>(($AC$47-$AF$47)/($AC$47-$AC$46))</f>
        <v>0.1891891891891892</v>
      </c>
      <c r="BG53">
        <f>(($AD$48-$AC$47)/($AD$48-$AD$47))</f>
        <v>0.36842105263157893</v>
      </c>
      <c r="BH53">
        <f>1-(($AD$49-$AE$49)/($AD$49-$AD$48))</f>
        <v>0.34883720930232553</v>
      </c>
      <c r="BI53">
        <f>1-(($AD$49-$AF$48)/($AD$49-$AD$48))</f>
        <v>0.46511627906976749</v>
      </c>
      <c r="BJ53">
        <f>1-(($AE$49-$AC$47)/($AE$49-$AE$48))</f>
        <v>0.27500000000000002</v>
      </c>
      <c r="BK53">
        <f>(($AE$49-$AD$48)/($AE$49-$AE$48))</f>
        <v>0.375</v>
      </c>
      <c r="BL53">
        <f>1-(($AE$50-$AF$48)/($AE$50-$AE$49))</f>
        <v>0.11904761904761907</v>
      </c>
      <c r="BM53">
        <f>1-(($AF$48-$AC$47)/($AF$48-$AF$47))</f>
        <v>0.17073170731707321</v>
      </c>
      <c r="BN53">
        <f>(($AF$48-$AD$48)/($AF$48-$AF$47))</f>
        <v>0.48780487804878048</v>
      </c>
      <c r="BO53">
        <f>(($AF$47-$AE$48)/($AF$47-$AF$46))</f>
        <v>0.10256410256410256</v>
      </c>
    </row>
    <row r="54" spans="1:67" x14ac:dyDescent="0.25">
      <c r="A54">
        <v>58</v>
      </c>
      <c r="B54">
        <v>47.205673999999995</v>
      </c>
      <c r="C54" s="3">
        <v>1</v>
      </c>
      <c r="H54">
        <v>38.690314999999998</v>
      </c>
      <c r="I54" s="4">
        <v>4</v>
      </c>
      <c r="P54">
        <v>2</v>
      </c>
      <c r="Q54" t="str">
        <f>CONCATENATE(C54,E54,G54,I54)</f>
        <v>14</v>
      </c>
      <c r="R54">
        <v>4</v>
      </c>
      <c r="T54" t="s">
        <v>237</v>
      </c>
      <c r="AI54">
        <f>(($AC$49-$AD$49)/($AC$49-$AC$48))</f>
        <v>0.60869565217391308</v>
      </c>
      <c r="AJ54">
        <f>(($AC$48-$AE$49)/($AC$48-$AC$47))</f>
        <v>0.25641025641025639</v>
      </c>
      <c r="AK54">
        <f>(($AC$48-$AF$48)/($AC$48-$AC$47))</f>
        <v>0.12820512820512819</v>
      </c>
      <c r="AL54">
        <f>(($AD$49-$AC$48)/($AD$49-$AD$48))</f>
        <v>0.41860465116279072</v>
      </c>
      <c r="AO54">
        <f>(($AE$50-$AC$48)/($AE$50-$AE$49))</f>
        <v>0.76190476190476186</v>
      </c>
      <c r="AP54">
        <f>(($AE$50-$AD$49)/($AE$50-$AE$49))</f>
        <v>0.33333333333333331</v>
      </c>
      <c r="AR54">
        <f>(($AF$49-$AC$48)/($AF$49-$AF$48))</f>
        <v>0.89583333333333337</v>
      </c>
      <c r="AS54">
        <f>(($AF$49-$AD$49)/($AF$49-$AF$48))</f>
        <v>0.52083333333333337</v>
      </c>
      <c r="AT54">
        <f>(($AF$48-$AE$49)/($AF$48-$AF$47))</f>
        <v>0.12195121951219512</v>
      </c>
      <c r="AU54">
        <v>4</v>
      </c>
      <c r="AV54">
        <v>1408</v>
      </c>
      <c r="AW54">
        <f>($AV$63-$AV$60)/200</f>
        <v>0.14499999999999999</v>
      </c>
      <c r="BD54">
        <f>1-(($AC$49-$AD$49)/($AC$49-$AC$48))</f>
        <v>0.39130434782608692</v>
      </c>
      <c r="BE54">
        <f>(($AC$48-$AE$49)/($AC$48-$AC$47))</f>
        <v>0.25641025641025639</v>
      </c>
      <c r="BF54">
        <f>(($AC$48-$AF$48)/($AC$48-$AC$47))</f>
        <v>0.12820512820512819</v>
      </c>
      <c r="BG54">
        <f>(($AD$49-$AC$48)/($AD$49-$AD$48))</f>
        <v>0.41860465116279072</v>
      </c>
      <c r="BJ54">
        <f>1-(($AE$50-$AC$48)/($AE$50-$AE$49))</f>
        <v>0.23809523809523814</v>
      </c>
      <c r="BK54">
        <f>(($AE$50-$AD$49)/($AE$50-$AE$49))</f>
        <v>0.33333333333333331</v>
      </c>
      <c r="BM54">
        <f>1-(($AF$49-$AC$48)/($AF$49-$AF$48))</f>
        <v>0.10416666666666663</v>
      </c>
      <c r="BN54">
        <f>1-(($AF$49-$AD$49)/($AF$49-$AF$48))</f>
        <v>0.47916666666666663</v>
      </c>
      <c r="BO54">
        <f>(($AF$48-$AE$49)/($AF$48-$AF$47))</f>
        <v>0.12195121951219512</v>
      </c>
    </row>
    <row r="55" spans="1:67" x14ac:dyDescent="0.25">
      <c r="A55">
        <v>59</v>
      </c>
      <c r="B55">
        <v>47.205673999999995</v>
      </c>
      <c r="C55" s="3">
        <v>1</v>
      </c>
      <c r="H55">
        <v>38.690314999999998</v>
      </c>
      <c r="I55" s="4">
        <v>4</v>
      </c>
      <c r="P55">
        <v>2</v>
      </c>
      <c r="Q55" t="str">
        <f>CONCATENATE(C55,E55,G55,I55)</f>
        <v>14</v>
      </c>
      <c r="R55">
        <v>1</v>
      </c>
      <c r="T55" t="s">
        <v>238</v>
      </c>
      <c r="AJ55">
        <f>(($AC$49-$AE$50)/($AC$49-$AC$48))</f>
        <v>0.30434782608695654</v>
      </c>
      <c r="AK55">
        <f>(($AC$49-$AF$49)/($AC$49-$AC$48))</f>
        <v>6.5217391304347824E-2</v>
      </c>
      <c r="AT55">
        <f>(($AF$49-$AE$50)/($AF$49-$AF$48))</f>
        <v>0.22916666666666666</v>
      </c>
      <c r="AU55">
        <v>1</v>
      </c>
      <c r="AV55">
        <v>1426</v>
      </c>
      <c r="AW55">
        <f>($AV$64-$AV$61)/200</f>
        <v>0.1</v>
      </c>
      <c r="BE55">
        <f>(($AC$49-$AE$50)/($AC$49-$AC$48))</f>
        <v>0.30434782608695654</v>
      </c>
      <c r="BF55">
        <f>(($AC$49-$AF$49)/($AC$49-$AC$48))</f>
        <v>6.5217391304347824E-2</v>
      </c>
      <c r="BO55">
        <f>(($AF$49-$AE$50)/($AF$49-$AF$48))</f>
        <v>0.22916666666666666</v>
      </c>
    </row>
    <row r="56" spans="1:67" x14ac:dyDescent="0.25">
      <c r="A56">
        <v>60</v>
      </c>
      <c r="B56">
        <v>47.205673999999995</v>
      </c>
      <c r="C56" s="3">
        <v>1</v>
      </c>
      <c r="H56">
        <v>38.690314999999998</v>
      </c>
      <c r="I56" s="4">
        <v>4</v>
      </c>
      <c r="P56">
        <v>2</v>
      </c>
      <c r="Q56" t="str">
        <f>CONCATENATE(C56,E56,G56,I56)</f>
        <v>14</v>
      </c>
      <c r="R56">
        <v>2</v>
      </c>
      <c r="T56" t="s">
        <v>239</v>
      </c>
      <c r="AU56">
        <v>2</v>
      </c>
      <c r="AV56">
        <v>1433</v>
      </c>
      <c r="AW56">
        <f>($AV$65-$AV$62)/200</f>
        <v>0.17499999999999999</v>
      </c>
    </row>
    <row r="57" spans="1:67" x14ac:dyDescent="0.25">
      <c r="A57">
        <v>61</v>
      </c>
      <c r="B57">
        <v>47.205673999999995</v>
      </c>
      <c r="C57" s="3">
        <v>1</v>
      </c>
      <c r="D57">
        <v>55.910316999999992</v>
      </c>
      <c r="E57" s="1">
        <v>2</v>
      </c>
      <c r="H57">
        <v>38.690314999999998</v>
      </c>
      <c r="I57" s="4">
        <v>4</v>
      </c>
      <c r="P57">
        <v>3</v>
      </c>
      <c r="Q57" t="str">
        <f>CONCATENATE(C57,E57,G57,I57)</f>
        <v>124</v>
      </c>
      <c r="R57">
        <v>4</v>
      </c>
      <c r="T57" t="s">
        <v>236</v>
      </c>
      <c r="AU57">
        <v>4</v>
      </c>
      <c r="AV57">
        <v>1443</v>
      </c>
      <c r="AW57">
        <f>($AV$66-$AV$63)/200</f>
        <v>9.5000000000000001E-2</v>
      </c>
    </row>
    <row r="58" spans="1:67" x14ac:dyDescent="0.25">
      <c r="A58">
        <v>62</v>
      </c>
      <c r="B58">
        <v>47.205673999999995</v>
      </c>
      <c r="C58" s="3">
        <v>1</v>
      </c>
      <c r="D58">
        <v>55.910316999999992</v>
      </c>
      <c r="E58" s="1">
        <v>2</v>
      </c>
      <c r="H58">
        <v>38.690314999999998</v>
      </c>
      <c r="I58" s="4">
        <v>4</v>
      </c>
      <c r="P58">
        <v>3</v>
      </c>
      <c r="Q58" t="str">
        <f>CONCATENATE(C58,E58,G58,I58)</f>
        <v>124</v>
      </c>
      <c r="R58">
        <v>3</v>
      </c>
      <c r="T58" t="s">
        <v>237</v>
      </c>
      <c r="AU58">
        <v>3</v>
      </c>
      <c r="AV58">
        <v>1446</v>
      </c>
      <c r="AW58">
        <f>($AV$67-$AV$64)/200</f>
        <v>0.15</v>
      </c>
    </row>
    <row r="59" spans="1:67" x14ac:dyDescent="0.25">
      <c r="A59">
        <v>63</v>
      </c>
      <c r="B59">
        <v>47.205673999999995</v>
      </c>
      <c r="C59" s="3">
        <v>1</v>
      </c>
      <c r="D59">
        <v>55.910316999999992</v>
      </c>
      <c r="E59" s="1">
        <v>2</v>
      </c>
      <c r="H59">
        <v>38.690314999999998</v>
      </c>
      <c r="I59" s="4">
        <v>4</v>
      </c>
      <c r="P59">
        <v>3</v>
      </c>
      <c r="Q59" t="str">
        <f>CONCATENATE(C59,E59,G59,I59)</f>
        <v>124</v>
      </c>
      <c r="R59">
        <v>1</v>
      </c>
      <c r="T59" t="s">
        <v>238</v>
      </c>
      <c r="AU59">
        <v>1</v>
      </c>
      <c r="AV59">
        <v>1462</v>
      </c>
      <c r="AW59">
        <f>($AV$68-$AV$65)/200</f>
        <v>0.105</v>
      </c>
    </row>
    <row r="60" spans="1:67" x14ac:dyDescent="0.25">
      <c r="A60">
        <v>64</v>
      </c>
      <c r="D60">
        <v>55.910316999999992</v>
      </c>
      <c r="E60" s="1">
        <v>2</v>
      </c>
      <c r="F60">
        <v>45.628790999999993</v>
      </c>
      <c r="G60" s="2">
        <v>3</v>
      </c>
      <c r="H60">
        <v>38.690314999999998</v>
      </c>
      <c r="I60" s="4">
        <v>4</v>
      </c>
      <c r="P60">
        <v>3</v>
      </c>
      <c r="Q60" t="str">
        <f>CONCATENATE(C60,E60,G60,I60)</f>
        <v>234</v>
      </c>
      <c r="R60">
        <v>2</v>
      </c>
      <c r="T60" t="s">
        <v>239</v>
      </c>
      <c r="AU60">
        <v>2</v>
      </c>
      <c r="AV60">
        <v>1468</v>
      </c>
      <c r="AW60">
        <f>($AV$69-$AV$66)/200</f>
        <v>0.16500000000000001</v>
      </c>
    </row>
    <row r="61" spans="1:67" x14ac:dyDescent="0.25">
      <c r="A61">
        <v>65</v>
      </c>
      <c r="D61">
        <v>55.910316999999992</v>
      </c>
      <c r="E61" s="1">
        <v>2</v>
      </c>
      <c r="F61">
        <v>45.628790999999993</v>
      </c>
      <c r="G61" s="2">
        <v>3</v>
      </c>
      <c r="H61">
        <v>38.690314999999998</v>
      </c>
      <c r="I61" s="4">
        <v>4</v>
      </c>
      <c r="P61">
        <v>3</v>
      </c>
      <c r="Q61" t="str">
        <f>CONCATENATE(C61,E61,G61,I61)</f>
        <v>234</v>
      </c>
      <c r="R61">
        <v>3</v>
      </c>
      <c r="T61" t="s">
        <v>236</v>
      </c>
      <c r="AU61">
        <v>3</v>
      </c>
      <c r="AV61">
        <v>1481</v>
      </c>
      <c r="AW61">
        <f>($AV$70-$AV$67)/200</f>
        <v>0.09</v>
      </c>
    </row>
    <row r="62" spans="1:67" x14ac:dyDescent="0.25">
      <c r="A62">
        <v>66</v>
      </c>
      <c r="D62">
        <v>55.910316999999992</v>
      </c>
      <c r="E62" s="1">
        <v>2</v>
      </c>
      <c r="F62">
        <v>45.628790999999993</v>
      </c>
      <c r="G62" s="2">
        <v>3</v>
      </c>
      <c r="H62">
        <v>38.690314999999998</v>
      </c>
      <c r="I62" s="4">
        <v>4</v>
      </c>
      <c r="P62">
        <v>3</v>
      </c>
      <c r="Q62" t="str">
        <f>CONCATENATE(C62,E62,G62,I62)</f>
        <v>234</v>
      </c>
      <c r="R62">
        <v>4</v>
      </c>
      <c r="T62" t="s">
        <v>237</v>
      </c>
      <c r="AU62">
        <v>4</v>
      </c>
      <c r="AV62">
        <v>1481</v>
      </c>
      <c r="AW62">
        <f>($AV$71-$AV$68)/200</f>
        <v>0.14000000000000001</v>
      </c>
    </row>
    <row r="63" spans="1:67" x14ac:dyDescent="0.25">
      <c r="A63">
        <v>67</v>
      </c>
      <c r="D63">
        <v>55.910316999999992</v>
      </c>
      <c r="E63" s="1">
        <v>2</v>
      </c>
      <c r="F63">
        <v>45.628790999999993</v>
      </c>
      <c r="G63" s="2">
        <v>3</v>
      </c>
      <c r="H63">
        <v>38.690314999999998</v>
      </c>
      <c r="I63" s="4">
        <v>4</v>
      </c>
      <c r="P63">
        <v>3</v>
      </c>
      <c r="Q63" t="str">
        <f>CONCATENATE(C63,E63,G63,I63)</f>
        <v>234</v>
      </c>
      <c r="R63">
        <v>1</v>
      </c>
      <c r="T63" t="s">
        <v>238</v>
      </c>
      <c r="AU63">
        <v>1</v>
      </c>
      <c r="AV63">
        <v>1497</v>
      </c>
      <c r="AW63">
        <f>($AV$72-$AV$69)/200</f>
        <v>0.105</v>
      </c>
    </row>
    <row r="64" spans="1:67" x14ac:dyDescent="0.25">
      <c r="A64">
        <v>68</v>
      </c>
      <c r="D64">
        <v>55.910316999999992</v>
      </c>
      <c r="E64" s="1">
        <v>2</v>
      </c>
      <c r="F64">
        <v>45.628790999999993</v>
      </c>
      <c r="G64" s="2">
        <v>3</v>
      </c>
      <c r="H64">
        <v>38.690314999999998</v>
      </c>
      <c r="I64" s="4">
        <v>4</v>
      </c>
      <c r="P64">
        <v>3</v>
      </c>
      <c r="Q64" t="str">
        <f>CONCATENATE(C64,E64,G64,I64)</f>
        <v>234</v>
      </c>
      <c r="R64">
        <v>2</v>
      </c>
      <c r="T64" t="s">
        <v>240</v>
      </c>
      <c r="AU64">
        <v>2</v>
      </c>
      <c r="AV64">
        <v>1501</v>
      </c>
      <c r="AW64">
        <f>($AV$73-$AV$70)/200</f>
        <v>0.18</v>
      </c>
    </row>
    <row r="65" spans="1:49" x14ac:dyDescent="0.25">
      <c r="A65">
        <v>69</v>
      </c>
      <c r="D65">
        <v>55.910316999999992</v>
      </c>
      <c r="E65" s="1">
        <v>2</v>
      </c>
      <c r="F65">
        <v>45.628790999999993</v>
      </c>
      <c r="G65" s="2">
        <v>3</v>
      </c>
      <c r="P65">
        <v>2</v>
      </c>
      <c r="Q65" t="str">
        <f>CONCATENATE(C65,E65,G65,I65)</f>
        <v>23</v>
      </c>
      <c r="R65">
        <v>3</v>
      </c>
      <c r="T65" t="s">
        <v>241</v>
      </c>
      <c r="AU65">
        <v>3</v>
      </c>
      <c r="AV65">
        <v>1516</v>
      </c>
      <c r="AW65">
        <f>($AV$74-$AV$71)/200</f>
        <v>0.11</v>
      </c>
    </row>
    <row r="66" spans="1:49" x14ac:dyDescent="0.25">
      <c r="A66">
        <v>70</v>
      </c>
      <c r="D66">
        <v>55.910316999999992</v>
      </c>
      <c r="E66" s="1">
        <v>2</v>
      </c>
      <c r="F66">
        <v>45.628790999999993</v>
      </c>
      <c r="G66" s="2">
        <v>3</v>
      </c>
      <c r="P66">
        <v>2</v>
      </c>
      <c r="Q66" t="str">
        <f>CONCATENATE(C66,E66,G66,I66)</f>
        <v>23</v>
      </c>
      <c r="R66">
        <v>4</v>
      </c>
      <c r="T66" t="s">
        <v>242</v>
      </c>
      <c r="AU66">
        <v>4</v>
      </c>
      <c r="AV66">
        <v>1516</v>
      </c>
      <c r="AW66">
        <f>($AV$75-$AV$72)/200</f>
        <v>0.13500000000000001</v>
      </c>
    </row>
    <row r="67" spans="1:49" x14ac:dyDescent="0.25">
      <c r="A67">
        <v>71</v>
      </c>
      <c r="D67">
        <v>55.910316999999992</v>
      </c>
      <c r="E67" s="1">
        <v>2</v>
      </c>
      <c r="F67">
        <v>45.628790999999993</v>
      </c>
      <c r="G67" s="2">
        <v>3</v>
      </c>
      <c r="P67">
        <v>2</v>
      </c>
      <c r="Q67" t="str">
        <f>CONCATENATE(C67,E67,G67,I67)</f>
        <v>23</v>
      </c>
      <c r="R67">
        <v>1</v>
      </c>
      <c r="T67" t="s">
        <v>243</v>
      </c>
      <c r="AU67">
        <v>1</v>
      </c>
      <c r="AV67">
        <v>1531</v>
      </c>
      <c r="AW67">
        <f>($AV$76-$AV$73)/200</f>
        <v>0.115</v>
      </c>
    </row>
    <row r="68" spans="1:49" x14ac:dyDescent="0.25">
      <c r="A68">
        <v>72</v>
      </c>
      <c r="D68">
        <v>55.910316999999992</v>
      </c>
      <c r="E68" s="1">
        <v>2</v>
      </c>
      <c r="F68">
        <v>45.628790999999993</v>
      </c>
      <c r="G68" s="2">
        <v>3</v>
      </c>
      <c r="P68">
        <v>2</v>
      </c>
      <c r="Q68" t="str">
        <f>CONCATENATE(C68,E68,G68,I68)</f>
        <v>23</v>
      </c>
      <c r="R68">
        <v>2</v>
      </c>
      <c r="T68" t="s">
        <v>244</v>
      </c>
      <c r="AU68">
        <v>2</v>
      </c>
      <c r="AV68">
        <v>1537</v>
      </c>
      <c r="AW68">
        <f>($AV$77-$AV$74)/200</f>
        <v>0.18</v>
      </c>
    </row>
    <row r="69" spans="1:49" x14ac:dyDescent="0.25">
      <c r="A69">
        <v>73</v>
      </c>
      <c r="D69">
        <v>55.910316999999992</v>
      </c>
      <c r="E69" s="1">
        <v>2</v>
      </c>
      <c r="F69">
        <v>45.628790999999993</v>
      </c>
      <c r="G69" s="2">
        <v>3</v>
      </c>
      <c r="P69">
        <v>2</v>
      </c>
      <c r="Q69" t="str">
        <f>CONCATENATE(C69,E69,G69,I69)</f>
        <v>23</v>
      </c>
      <c r="R69">
        <v>3</v>
      </c>
      <c r="T69" t="s">
        <v>236</v>
      </c>
      <c r="AU69">
        <v>3</v>
      </c>
      <c r="AV69">
        <v>1549</v>
      </c>
      <c r="AW69">
        <f>($AV$78-$AV$75)/200</f>
        <v>0.13</v>
      </c>
    </row>
    <row r="70" spans="1:49" x14ac:dyDescent="0.25">
      <c r="A70">
        <v>74</v>
      </c>
      <c r="D70">
        <v>55.910316999999992</v>
      </c>
      <c r="E70" s="1">
        <v>2</v>
      </c>
      <c r="F70">
        <v>45.628790999999993</v>
      </c>
      <c r="G70" s="2">
        <v>3</v>
      </c>
      <c r="P70">
        <v>2</v>
      </c>
      <c r="Q70" t="str">
        <f>CONCATENATE(C70,E70,G70,I70)</f>
        <v>23</v>
      </c>
      <c r="R70">
        <v>4</v>
      </c>
      <c r="T70" t="s">
        <v>237</v>
      </c>
      <c r="AU70">
        <v>4</v>
      </c>
      <c r="AV70">
        <v>1549</v>
      </c>
      <c r="AW70">
        <f>($AV$79-$AV$76)/200</f>
        <v>0.12</v>
      </c>
    </row>
    <row r="71" spans="1:49" x14ac:dyDescent="0.25">
      <c r="A71">
        <v>75</v>
      </c>
      <c r="D71">
        <v>55.910316999999992</v>
      </c>
      <c r="E71" s="1">
        <v>2</v>
      </c>
      <c r="F71">
        <v>45.628790999999993</v>
      </c>
      <c r="G71" s="2">
        <v>3</v>
      </c>
      <c r="P71">
        <v>2</v>
      </c>
      <c r="Q71" t="str">
        <f>CONCATENATE(C71,E71,G71,I71)</f>
        <v>23</v>
      </c>
      <c r="R71">
        <v>1</v>
      </c>
      <c r="T71" t="s">
        <v>238</v>
      </c>
      <c r="AU71">
        <v>1</v>
      </c>
      <c r="AV71">
        <v>1565</v>
      </c>
      <c r="AW71">
        <f>($AV$80-$AV$77)/200</f>
        <v>0.105</v>
      </c>
    </row>
    <row r="72" spans="1:49" x14ac:dyDescent="0.25">
      <c r="A72">
        <v>76</v>
      </c>
      <c r="D72">
        <v>55.910316999999992</v>
      </c>
      <c r="E72" s="1">
        <v>2</v>
      </c>
      <c r="F72">
        <v>45.628790999999993</v>
      </c>
      <c r="G72" s="2">
        <v>3</v>
      </c>
      <c r="P72">
        <v>2</v>
      </c>
      <c r="Q72" t="str">
        <f>CONCATENATE(C72,E72,G72,I72)</f>
        <v>23</v>
      </c>
      <c r="R72">
        <v>2</v>
      </c>
      <c r="T72" t="s">
        <v>239</v>
      </c>
      <c r="AU72">
        <v>2</v>
      </c>
      <c r="AV72">
        <v>1570</v>
      </c>
      <c r="AW72">
        <f>($AV$81-$AV$78)/200</f>
        <v>0.16</v>
      </c>
    </row>
    <row r="73" spans="1:49" x14ac:dyDescent="0.25">
      <c r="A73">
        <v>77</v>
      </c>
      <c r="D73">
        <v>55.910316999999992</v>
      </c>
      <c r="E73" s="1">
        <v>2</v>
      </c>
      <c r="F73">
        <v>45.628790999999993</v>
      </c>
      <c r="G73" s="2">
        <v>3</v>
      </c>
      <c r="P73">
        <v>2</v>
      </c>
      <c r="Q73" t="str">
        <f>CONCATENATE(C73,E73,G73,I73)</f>
        <v>23</v>
      </c>
      <c r="R73">
        <v>4</v>
      </c>
      <c r="T73" t="s">
        <v>236</v>
      </c>
      <c r="AU73">
        <v>4</v>
      </c>
      <c r="AV73">
        <v>1585</v>
      </c>
      <c r="AW73">
        <f>($AV$82-$AV$79)/200</f>
        <v>0.125</v>
      </c>
    </row>
    <row r="74" spans="1:49" x14ac:dyDescent="0.25">
      <c r="A74">
        <v>78</v>
      </c>
      <c r="D74">
        <v>55.910316999999992</v>
      </c>
      <c r="E74" s="1">
        <v>2</v>
      </c>
      <c r="F74">
        <v>45.628790999999993</v>
      </c>
      <c r="G74" s="2">
        <v>3</v>
      </c>
      <c r="P74">
        <v>2</v>
      </c>
      <c r="Q74" t="str">
        <f>CONCATENATE(C74,E74,G74,I74)</f>
        <v>23</v>
      </c>
      <c r="R74">
        <v>3</v>
      </c>
      <c r="T74" t="s">
        <v>237</v>
      </c>
      <c r="AU74">
        <v>3</v>
      </c>
      <c r="AV74">
        <v>1587</v>
      </c>
      <c r="AW74">
        <f>($AV$83-$AV$80)/200</f>
        <v>0.125</v>
      </c>
    </row>
    <row r="75" spans="1:49" x14ac:dyDescent="0.25">
      <c r="A75">
        <v>79</v>
      </c>
      <c r="D75">
        <v>55.910316999999992</v>
      </c>
      <c r="E75" s="1">
        <v>2</v>
      </c>
      <c r="F75">
        <v>45.628790999999993</v>
      </c>
      <c r="G75" s="2">
        <v>3</v>
      </c>
      <c r="P75">
        <v>2</v>
      </c>
      <c r="Q75" t="str">
        <f>CONCATENATE(C75,E75,G75,I75)</f>
        <v>23</v>
      </c>
      <c r="R75">
        <v>1</v>
      </c>
      <c r="T75" t="s">
        <v>237</v>
      </c>
      <c r="AU75">
        <v>1</v>
      </c>
      <c r="AV75">
        <v>1597</v>
      </c>
      <c r="AW75">
        <f>($AV$89-$AV$86)/200</f>
        <v>0.105</v>
      </c>
    </row>
    <row r="76" spans="1:49" x14ac:dyDescent="0.25">
      <c r="A76">
        <v>80</v>
      </c>
      <c r="D76">
        <v>55.910316999999992</v>
      </c>
      <c r="E76" s="1">
        <v>2</v>
      </c>
      <c r="F76">
        <v>45.628790999999993</v>
      </c>
      <c r="G76" s="2">
        <v>3</v>
      </c>
      <c r="P76">
        <v>2</v>
      </c>
      <c r="Q76" t="str">
        <f>CONCATENATE(C76,E76,G76,I76)</f>
        <v>23</v>
      </c>
      <c r="R76">
        <v>2</v>
      </c>
      <c r="T76" t="s">
        <v>238</v>
      </c>
      <c r="AU76">
        <v>2</v>
      </c>
      <c r="AV76">
        <v>1608</v>
      </c>
      <c r="AW76">
        <f>($AV$90-$AV$87)/200</f>
        <v>0.15</v>
      </c>
    </row>
    <row r="77" spans="1:49" x14ac:dyDescent="0.25">
      <c r="A77">
        <v>81</v>
      </c>
      <c r="D77">
        <v>55.910316999999992</v>
      </c>
      <c r="E77" s="1">
        <v>2</v>
      </c>
      <c r="F77">
        <v>45.628790999999993</v>
      </c>
      <c r="G77" s="2">
        <v>3</v>
      </c>
      <c r="P77">
        <v>2</v>
      </c>
      <c r="Q77" t="str">
        <f>CONCATENATE(C77,E77,G77,I77)</f>
        <v>23</v>
      </c>
      <c r="R77">
        <v>3</v>
      </c>
      <c r="T77" t="s">
        <v>239</v>
      </c>
      <c r="AU77">
        <v>3</v>
      </c>
      <c r="AV77">
        <v>1623</v>
      </c>
      <c r="AW77">
        <f>($AV$91-$AV$88)/200</f>
        <v>0.15</v>
      </c>
    </row>
    <row r="78" spans="1:49" x14ac:dyDescent="0.25">
      <c r="A78">
        <v>82</v>
      </c>
      <c r="D78">
        <v>55.910316999999992</v>
      </c>
      <c r="E78" s="1">
        <v>2</v>
      </c>
      <c r="F78">
        <v>45.628790999999993</v>
      </c>
      <c r="G78" s="2">
        <v>3</v>
      </c>
      <c r="P78">
        <v>2</v>
      </c>
      <c r="Q78" t="str">
        <f>CONCATENATE(C78,E78,G78,I78)</f>
        <v>23</v>
      </c>
      <c r="R78">
        <v>4</v>
      </c>
      <c r="T78" t="s">
        <v>236</v>
      </c>
      <c r="AU78">
        <v>4</v>
      </c>
      <c r="AV78">
        <v>1623</v>
      </c>
      <c r="AW78">
        <f>($AV$92-$AV$89)/200</f>
        <v>0.17</v>
      </c>
    </row>
    <row r="79" spans="1:49" x14ac:dyDescent="0.25">
      <c r="A79">
        <v>83</v>
      </c>
      <c r="D79">
        <v>55.910316999999992</v>
      </c>
      <c r="E79" s="1">
        <v>2</v>
      </c>
      <c r="F79">
        <v>45.628790999999993</v>
      </c>
      <c r="G79" s="2">
        <v>3</v>
      </c>
      <c r="P79">
        <v>2</v>
      </c>
      <c r="Q79" t="str">
        <f>CONCATENATE(C79,E79,G79,I79)</f>
        <v>23</v>
      </c>
      <c r="R79">
        <v>1</v>
      </c>
      <c r="T79" t="s">
        <v>237</v>
      </c>
      <c r="AU79">
        <v>1</v>
      </c>
      <c r="AV79">
        <v>1632</v>
      </c>
      <c r="AW79">
        <f>($AV$93-$AV$90)/200</f>
        <v>0.115</v>
      </c>
    </row>
    <row r="80" spans="1:49" x14ac:dyDescent="0.25">
      <c r="A80">
        <v>84</v>
      </c>
      <c r="D80">
        <v>55.910316999999992</v>
      </c>
      <c r="E80" s="1">
        <v>2</v>
      </c>
      <c r="F80">
        <v>45.628790999999993</v>
      </c>
      <c r="G80" s="2">
        <v>3</v>
      </c>
      <c r="P80">
        <v>2</v>
      </c>
      <c r="Q80" t="str">
        <f>CONCATENATE(C80,E80,G80,I80)</f>
        <v>23</v>
      </c>
      <c r="R80">
        <v>2</v>
      </c>
      <c r="T80" t="s">
        <v>238</v>
      </c>
      <c r="AU80">
        <v>2</v>
      </c>
      <c r="AV80">
        <v>1644</v>
      </c>
      <c r="AW80">
        <f>($AV$94-$AV$91)/200</f>
        <v>0.155</v>
      </c>
    </row>
    <row r="81" spans="1:49" x14ac:dyDescent="0.25">
      <c r="A81">
        <v>85</v>
      </c>
      <c r="D81">
        <v>55.910316999999992</v>
      </c>
      <c r="E81" s="1">
        <v>2</v>
      </c>
      <c r="F81">
        <v>45.628790999999993</v>
      </c>
      <c r="G81" s="2">
        <v>3</v>
      </c>
      <c r="P81">
        <v>2</v>
      </c>
      <c r="Q81" t="str">
        <f>CONCATENATE(C81,E81,G81,I81)</f>
        <v>23</v>
      </c>
      <c r="R81">
        <v>3</v>
      </c>
      <c r="T81" t="s">
        <v>239</v>
      </c>
      <c r="AU81">
        <v>3</v>
      </c>
      <c r="AV81">
        <v>1655</v>
      </c>
      <c r="AW81">
        <f>($AV$95-$AV$92)/200</f>
        <v>0.15</v>
      </c>
    </row>
    <row r="82" spans="1:49" x14ac:dyDescent="0.25">
      <c r="A82">
        <v>86</v>
      </c>
      <c r="D82">
        <v>55.910316999999992</v>
      </c>
      <c r="E82" s="1">
        <v>2</v>
      </c>
      <c r="F82">
        <v>45.628790999999993</v>
      </c>
      <c r="G82" s="2">
        <v>3</v>
      </c>
      <c r="P82">
        <v>2</v>
      </c>
      <c r="Q82" t="str">
        <f>CONCATENATE(C82,E82,G82,I82)</f>
        <v>23</v>
      </c>
      <c r="R82">
        <v>4</v>
      </c>
      <c r="T82" t="s">
        <v>236</v>
      </c>
      <c r="AU82">
        <v>4</v>
      </c>
      <c r="AV82">
        <v>1657</v>
      </c>
      <c r="AW82">
        <f>($AV$96-$AV$93)/200</f>
        <v>0.15</v>
      </c>
    </row>
    <row r="83" spans="1:49" x14ac:dyDescent="0.25">
      <c r="A83">
        <v>87</v>
      </c>
      <c r="B83">
        <v>63.290334999999992</v>
      </c>
      <c r="C83" s="3">
        <v>1</v>
      </c>
      <c r="D83">
        <v>55.910316999999992</v>
      </c>
      <c r="E83" s="1">
        <v>2</v>
      </c>
      <c r="F83">
        <v>45.628790999999993</v>
      </c>
      <c r="G83" s="2">
        <v>3</v>
      </c>
      <c r="P83">
        <v>3</v>
      </c>
      <c r="Q83" t="str">
        <f>CONCATENATE(C83,E83,G83,I83)</f>
        <v>123</v>
      </c>
      <c r="R83">
        <v>1</v>
      </c>
      <c r="T83" t="s">
        <v>237</v>
      </c>
      <c r="AU83">
        <v>1</v>
      </c>
      <c r="AV83">
        <v>1669</v>
      </c>
      <c r="AW83">
        <f>($AV$97-$AV$94)/200</f>
        <v>0.12</v>
      </c>
    </row>
    <row r="84" spans="1:49" x14ac:dyDescent="0.25">
      <c r="A84">
        <v>88</v>
      </c>
      <c r="B84">
        <v>63.290334999999992</v>
      </c>
      <c r="C84" s="3">
        <v>1</v>
      </c>
      <c r="D84">
        <v>55.910316999999992</v>
      </c>
      <c r="E84" s="1">
        <v>2</v>
      </c>
      <c r="F84">
        <v>45.628790999999993</v>
      </c>
      <c r="G84" s="2">
        <v>3</v>
      </c>
      <c r="P84">
        <v>3</v>
      </c>
      <c r="Q84" t="str">
        <f>CONCATENATE(C84,E84,G84,I84)</f>
        <v>123</v>
      </c>
      <c r="R84" t="s">
        <v>22</v>
      </c>
      <c r="T84" t="s">
        <v>238</v>
      </c>
      <c r="AU84" t="s">
        <v>22</v>
      </c>
      <c r="AV84">
        <v>1678</v>
      </c>
      <c r="AW84">
        <f>($AV$98-$AV$95)/200</f>
        <v>0.125</v>
      </c>
    </row>
    <row r="85" spans="1:49" x14ac:dyDescent="0.25">
      <c r="A85">
        <v>89</v>
      </c>
      <c r="B85">
        <v>63.290334999999992</v>
      </c>
      <c r="C85" s="3">
        <v>1</v>
      </c>
      <c r="D85">
        <v>55.910316999999992</v>
      </c>
      <c r="E85" s="1">
        <v>2</v>
      </c>
      <c r="F85">
        <v>45.628790999999993</v>
      </c>
      <c r="G85" s="2">
        <v>3</v>
      </c>
      <c r="P85">
        <v>3</v>
      </c>
      <c r="Q85" t="str">
        <f>CONCATENATE(C85,E85,G85,I85)</f>
        <v>123</v>
      </c>
      <c r="R85" t="s">
        <v>22</v>
      </c>
      <c r="T85" t="s">
        <v>240</v>
      </c>
      <c r="AU85" t="s">
        <v>22</v>
      </c>
      <c r="AV85">
        <v>3575</v>
      </c>
      <c r="AW85">
        <f>($AV$99-$AV$96)/200</f>
        <v>0.16500000000000001</v>
      </c>
    </row>
    <row r="86" spans="1:49" x14ac:dyDescent="0.25">
      <c r="A86">
        <v>90</v>
      </c>
      <c r="B86">
        <v>63.290334999999992</v>
      </c>
      <c r="C86" s="3">
        <v>1</v>
      </c>
      <c r="F86">
        <v>45.628790999999993</v>
      </c>
      <c r="G86" s="2">
        <v>3</v>
      </c>
      <c r="P86">
        <v>2</v>
      </c>
      <c r="Q86" t="str">
        <f>CONCATENATE(C86,E86,G86,I86)</f>
        <v>13</v>
      </c>
      <c r="R86">
        <v>2</v>
      </c>
      <c r="T86" t="s">
        <v>241</v>
      </c>
      <c r="AU86">
        <v>2</v>
      </c>
      <c r="AV86">
        <v>3576</v>
      </c>
      <c r="AW86">
        <f>($AV$100-$AV$97)/200</f>
        <v>0.115</v>
      </c>
    </row>
    <row r="87" spans="1:49" x14ac:dyDescent="0.25">
      <c r="A87">
        <v>91</v>
      </c>
      <c r="B87">
        <v>63.290334999999992</v>
      </c>
      <c r="C87" s="3">
        <v>1</v>
      </c>
      <c r="F87">
        <v>45.628790999999993</v>
      </c>
      <c r="G87" s="2">
        <v>3</v>
      </c>
      <c r="P87">
        <v>2</v>
      </c>
      <c r="Q87" t="str">
        <f>CONCATENATE(C87,E87,G87,I87)</f>
        <v>13</v>
      </c>
      <c r="R87">
        <v>3</v>
      </c>
      <c r="T87" t="s">
        <v>242</v>
      </c>
      <c r="AU87">
        <v>3</v>
      </c>
      <c r="AV87">
        <v>3583</v>
      </c>
      <c r="AW87">
        <f>($AV$101-$AV$98)/200</f>
        <v>0.14000000000000001</v>
      </c>
    </row>
    <row r="88" spans="1:49" x14ac:dyDescent="0.25">
      <c r="A88">
        <v>92</v>
      </c>
      <c r="B88">
        <v>63.290334999999992</v>
      </c>
      <c r="C88" s="3">
        <v>1</v>
      </c>
      <c r="P88">
        <v>1</v>
      </c>
      <c r="Q88" t="str">
        <f>CONCATENATE(C88,E88,G88,I88)</f>
        <v>1</v>
      </c>
      <c r="R88">
        <v>4</v>
      </c>
      <c r="T88" t="s">
        <v>243</v>
      </c>
      <c r="AU88">
        <v>4</v>
      </c>
      <c r="AV88">
        <v>3592</v>
      </c>
      <c r="AW88">
        <f>($AV$102-$AV$99)/200</f>
        <v>0.1</v>
      </c>
    </row>
    <row r="89" spans="1:49" x14ac:dyDescent="0.25">
      <c r="A89">
        <v>93</v>
      </c>
      <c r="B89">
        <v>63.290334999999992</v>
      </c>
      <c r="C89" s="3">
        <v>1</v>
      </c>
      <c r="P89">
        <v>1</v>
      </c>
      <c r="Q89" t="str">
        <f>CONCATENATE(C89,E89,G89,I89)</f>
        <v>1</v>
      </c>
      <c r="R89">
        <v>1</v>
      </c>
      <c r="T89" t="s">
        <v>245</v>
      </c>
      <c r="AU89">
        <v>1</v>
      </c>
      <c r="AV89">
        <v>3597</v>
      </c>
      <c r="AW89">
        <f>($AV$103-$AV$100)/200</f>
        <v>0.16</v>
      </c>
    </row>
    <row r="90" spans="1:49" x14ac:dyDescent="0.25">
      <c r="A90">
        <v>94</v>
      </c>
      <c r="B90">
        <v>63.290334999999992</v>
      </c>
      <c r="C90" s="3">
        <v>1</v>
      </c>
      <c r="P90">
        <v>1</v>
      </c>
      <c r="Q90" t="str">
        <f>CONCATENATE(C90,E90,G90,I90)</f>
        <v>1</v>
      </c>
      <c r="R90">
        <v>2</v>
      </c>
      <c r="T90" t="s">
        <v>241</v>
      </c>
      <c r="AU90">
        <v>2</v>
      </c>
      <c r="AV90">
        <v>3613</v>
      </c>
      <c r="AW90">
        <f>($AV$104-$AV$101)/200</f>
        <v>9.5000000000000001E-2</v>
      </c>
    </row>
    <row r="91" spans="1:49" x14ac:dyDescent="0.25">
      <c r="A91">
        <v>95</v>
      </c>
      <c r="B91">
        <v>63.290334999999992</v>
      </c>
      <c r="C91" s="3">
        <v>1</v>
      </c>
      <c r="P91">
        <v>1</v>
      </c>
      <c r="Q91" t="str">
        <f>CONCATENATE(C91,E91,G91,I91)</f>
        <v>1</v>
      </c>
      <c r="R91">
        <v>3</v>
      </c>
      <c r="T91" t="s">
        <v>242</v>
      </c>
      <c r="AU91">
        <v>3</v>
      </c>
      <c r="AV91">
        <v>3622</v>
      </c>
      <c r="AW91">
        <f>($AV$105-$AV$102)/200</f>
        <v>0.13500000000000001</v>
      </c>
    </row>
    <row r="92" spans="1:49" x14ac:dyDescent="0.25">
      <c r="A92">
        <v>96</v>
      </c>
      <c r="B92">
        <v>63.290334999999992</v>
      </c>
      <c r="C92" s="3">
        <v>1</v>
      </c>
      <c r="H92">
        <v>56.162573999999992</v>
      </c>
      <c r="I92" s="4">
        <v>4</v>
      </c>
      <c r="P92">
        <v>2</v>
      </c>
      <c r="Q92" t="str">
        <f>CONCATENATE(C92,E92,G92,I92)</f>
        <v>14</v>
      </c>
      <c r="R92">
        <v>4</v>
      </c>
      <c r="T92" t="s">
        <v>243</v>
      </c>
      <c r="AU92">
        <v>4</v>
      </c>
      <c r="AV92">
        <v>3631</v>
      </c>
      <c r="AW92">
        <f>($AV$106-$AV$103)/200</f>
        <v>9.5000000000000001E-2</v>
      </c>
    </row>
    <row r="93" spans="1:49" x14ac:dyDescent="0.25">
      <c r="A93">
        <v>97</v>
      </c>
      <c r="B93">
        <v>63.290334999999992</v>
      </c>
      <c r="C93" s="3">
        <v>1</v>
      </c>
      <c r="H93">
        <v>56.162573999999992</v>
      </c>
      <c r="I93" s="4">
        <v>4</v>
      </c>
      <c r="P93">
        <v>2</v>
      </c>
      <c r="Q93" t="str">
        <f>CONCATENATE(C93,E93,G93,I93)</f>
        <v>14</v>
      </c>
      <c r="R93">
        <v>1</v>
      </c>
      <c r="T93" t="s">
        <v>245</v>
      </c>
      <c r="AU93">
        <v>1</v>
      </c>
      <c r="AV93">
        <v>3636</v>
      </c>
      <c r="AW93">
        <f>($AV$107-$AV$104)/200</f>
        <v>0.17</v>
      </c>
    </row>
    <row r="94" spans="1:49" x14ac:dyDescent="0.25">
      <c r="A94">
        <v>98</v>
      </c>
      <c r="B94">
        <v>63.290334999999992</v>
      </c>
      <c r="C94" s="3">
        <v>1</v>
      </c>
      <c r="H94">
        <v>56.162573999999992</v>
      </c>
      <c r="I94" s="4">
        <v>4</v>
      </c>
      <c r="P94">
        <v>2</v>
      </c>
      <c r="Q94" t="str">
        <f>CONCATENATE(C94,E94,G94,I94)</f>
        <v>14</v>
      </c>
      <c r="R94">
        <v>2</v>
      </c>
      <c r="T94" t="s">
        <v>241</v>
      </c>
      <c r="AU94">
        <v>2</v>
      </c>
      <c r="AV94">
        <v>3653</v>
      </c>
      <c r="AW94">
        <f>($AV$108-$AV$105)/200</f>
        <v>0.11</v>
      </c>
    </row>
    <row r="95" spans="1:49" x14ac:dyDescent="0.25">
      <c r="A95">
        <v>99</v>
      </c>
      <c r="B95">
        <v>63.290334999999992</v>
      </c>
      <c r="C95" s="3">
        <v>1</v>
      </c>
      <c r="H95">
        <v>56.162573999999992</v>
      </c>
      <c r="I95" s="4">
        <v>4</v>
      </c>
      <c r="P95">
        <v>2</v>
      </c>
      <c r="Q95" t="str">
        <f>CONCATENATE(C95,E95,G95,I95)</f>
        <v>14</v>
      </c>
      <c r="R95">
        <v>3</v>
      </c>
      <c r="T95" t="s">
        <v>242</v>
      </c>
      <c r="AU95">
        <v>3</v>
      </c>
      <c r="AV95">
        <v>3661</v>
      </c>
      <c r="AW95">
        <f>($AV$109-$AV$106)/200</f>
        <v>0.155</v>
      </c>
    </row>
    <row r="96" spans="1:49" x14ac:dyDescent="0.25">
      <c r="A96">
        <v>100</v>
      </c>
      <c r="B96">
        <v>63.290334999999992</v>
      </c>
      <c r="C96" s="3">
        <v>1</v>
      </c>
      <c r="H96">
        <v>56.162573999999992</v>
      </c>
      <c r="I96" s="4">
        <v>4</v>
      </c>
      <c r="P96">
        <v>2</v>
      </c>
      <c r="Q96" t="str">
        <f>CONCATENATE(C96,E96,G96,I96)</f>
        <v>14</v>
      </c>
      <c r="R96">
        <v>4</v>
      </c>
      <c r="T96" t="s">
        <v>243</v>
      </c>
      <c r="AU96">
        <v>4</v>
      </c>
      <c r="AV96">
        <v>3666</v>
      </c>
      <c r="AW96">
        <f>($AV$110-$AV$107)/200</f>
        <v>0.115</v>
      </c>
    </row>
    <row r="97" spans="1:49" x14ac:dyDescent="0.25">
      <c r="A97">
        <v>101</v>
      </c>
      <c r="B97">
        <v>63.290334999999992</v>
      </c>
      <c r="C97" s="3">
        <v>1</v>
      </c>
      <c r="H97">
        <v>56.162573999999992</v>
      </c>
      <c r="I97" s="4">
        <v>4</v>
      </c>
      <c r="P97">
        <v>2</v>
      </c>
      <c r="Q97" t="str">
        <f>CONCATENATE(C97,E97,G97,I97)</f>
        <v>14</v>
      </c>
      <c r="R97">
        <v>1</v>
      </c>
      <c r="T97" t="s">
        <v>244</v>
      </c>
      <c r="AU97">
        <v>1</v>
      </c>
      <c r="AV97">
        <v>3677</v>
      </c>
      <c r="AW97">
        <f>($AV$111-$AV$108)/200</f>
        <v>0.17499999999999999</v>
      </c>
    </row>
    <row r="98" spans="1:49" x14ac:dyDescent="0.25">
      <c r="A98">
        <v>102</v>
      </c>
      <c r="B98">
        <v>63.290334999999992</v>
      </c>
      <c r="C98" s="3">
        <v>1</v>
      </c>
      <c r="H98">
        <v>56.162573999999992</v>
      </c>
      <c r="I98" s="4">
        <v>4</v>
      </c>
      <c r="P98">
        <v>2</v>
      </c>
      <c r="Q98" t="str">
        <f>CONCATENATE(C98,E98,G98,I98)</f>
        <v>14</v>
      </c>
      <c r="R98">
        <v>2</v>
      </c>
      <c r="T98" t="s">
        <v>236</v>
      </c>
      <c r="AU98">
        <v>2</v>
      </c>
      <c r="AV98">
        <v>3686</v>
      </c>
      <c r="AW98">
        <f>($AV$112-$AV$109)/200</f>
        <v>0.11</v>
      </c>
    </row>
    <row r="99" spans="1:49" x14ac:dyDescent="0.25">
      <c r="A99">
        <v>103</v>
      </c>
      <c r="B99">
        <v>63.290334999999992</v>
      </c>
      <c r="C99" s="3">
        <v>1</v>
      </c>
      <c r="H99">
        <v>56.162573999999992</v>
      </c>
      <c r="I99" s="4">
        <v>4</v>
      </c>
      <c r="P99">
        <v>2</v>
      </c>
      <c r="Q99" t="str">
        <f>CONCATENATE(C99,E99,G99,I99)</f>
        <v>14</v>
      </c>
      <c r="R99">
        <v>4</v>
      </c>
      <c r="T99" t="s">
        <v>237</v>
      </c>
      <c r="AU99">
        <v>4</v>
      </c>
      <c r="AV99">
        <v>3699</v>
      </c>
      <c r="AW99">
        <f>($AV$113-$AV$110)/200</f>
        <v>0.14000000000000001</v>
      </c>
    </row>
    <row r="100" spans="1:49" x14ac:dyDescent="0.25">
      <c r="A100">
        <v>104</v>
      </c>
      <c r="B100">
        <v>63.290334999999992</v>
      </c>
      <c r="C100" s="3">
        <v>1</v>
      </c>
      <c r="H100">
        <v>56.162573999999992</v>
      </c>
      <c r="I100" s="4">
        <v>4</v>
      </c>
      <c r="P100">
        <v>2</v>
      </c>
      <c r="Q100" t="str">
        <f>CONCATENATE(C100,E100,G100,I100)</f>
        <v>14</v>
      </c>
      <c r="R100">
        <v>3</v>
      </c>
      <c r="T100" t="s">
        <v>238</v>
      </c>
      <c r="AU100">
        <v>3</v>
      </c>
      <c r="AV100">
        <v>3700</v>
      </c>
      <c r="AW100">
        <f>($AV$114-$AV$111)/200</f>
        <v>0.115</v>
      </c>
    </row>
    <row r="101" spans="1:49" x14ac:dyDescent="0.25">
      <c r="A101">
        <v>105</v>
      </c>
      <c r="B101">
        <v>63.290334999999992</v>
      </c>
      <c r="C101" s="3">
        <v>1</v>
      </c>
      <c r="H101">
        <v>56.162573999999992</v>
      </c>
      <c r="I101" s="4">
        <v>4</v>
      </c>
      <c r="P101">
        <v>2</v>
      </c>
      <c r="Q101" t="str">
        <f>CONCATENATE(C101,E101,G101,I101)</f>
        <v>14</v>
      </c>
      <c r="R101">
        <v>1</v>
      </c>
      <c r="T101" t="s">
        <v>239</v>
      </c>
      <c r="AU101">
        <v>1</v>
      </c>
      <c r="AV101">
        <v>3714</v>
      </c>
      <c r="AW101">
        <f>($AV$115-$AV$112)/200</f>
        <v>0.18</v>
      </c>
    </row>
    <row r="102" spans="1:49" x14ac:dyDescent="0.25">
      <c r="A102">
        <v>106</v>
      </c>
      <c r="B102">
        <v>63.290334999999992</v>
      </c>
      <c r="C102" s="3">
        <v>1</v>
      </c>
      <c r="H102">
        <v>56.162573999999992</v>
      </c>
      <c r="I102" s="4">
        <v>4</v>
      </c>
      <c r="P102">
        <v>2</v>
      </c>
      <c r="Q102" t="str">
        <f>CONCATENATE(C102,E102,G102,I102)</f>
        <v>14</v>
      </c>
      <c r="R102">
        <v>2</v>
      </c>
      <c r="T102" t="s">
        <v>236</v>
      </c>
      <c r="AU102">
        <v>2</v>
      </c>
      <c r="AV102">
        <v>3719</v>
      </c>
      <c r="AW102">
        <f>($AV$116-$AV$113)/200</f>
        <v>0.12</v>
      </c>
    </row>
    <row r="103" spans="1:49" x14ac:dyDescent="0.25">
      <c r="A103">
        <v>107</v>
      </c>
      <c r="B103">
        <v>63.290334999999992</v>
      </c>
      <c r="C103" s="3">
        <v>1</v>
      </c>
      <c r="H103">
        <v>56.162573999999992</v>
      </c>
      <c r="I103" s="4">
        <v>4</v>
      </c>
      <c r="P103">
        <v>2</v>
      </c>
      <c r="Q103" t="str">
        <f>CONCATENATE(C103,E103,G103,I103)</f>
        <v>14</v>
      </c>
      <c r="R103">
        <v>4</v>
      </c>
      <c r="T103" t="s">
        <v>237</v>
      </c>
      <c r="AU103">
        <v>4</v>
      </c>
      <c r="AV103">
        <v>3732</v>
      </c>
      <c r="AW103">
        <f>($AV$117-$AV$114)/200</f>
        <v>0.13</v>
      </c>
    </row>
    <row r="104" spans="1:49" x14ac:dyDescent="0.25">
      <c r="A104">
        <v>108</v>
      </c>
      <c r="B104">
        <v>63.290334999999992</v>
      </c>
      <c r="C104" s="3">
        <v>1</v>
      </c>
      <c r="H104">
        <v>56.162573999999992</v>
      </c>
      <c r="I104" s="4">
        <v>4</v>
      </c>
      <c r="P104">
        <v>2</v>
      </c>
      <c r="Q104" t="str">
        <f>CONCATENATE(C104,E104,G104,I104)</f>
        <v>14</v>
      </c>
      <c r="R104">
        <v>3</v>
      </c>
      <c r="T104" t="s">
        <v>238</v>
      </c>
      <c r="AU104">
        <v>3</v>
      </c>
      <c r="AV104">
        <v>3733</v>
      </c>
      <c r="AW104">
        <f>($AV$118-$AV$115)/200</f>
        <v>0.125</v>
      </c>
    </row>
    <row r="105" spans="1:49" x14ac:dyDescent="0.25">
      <c r="A105">
        <v>109</v>
      </c>
      <c r="B105">
        <v>63.290334999999992</v>
      </c>
      <c r="C105" s="3">
        <v>1</v>
      </c>
      <c r="H105">
        <v>56.162573999999992</v>
      </c>
      <c r="I105" s="4">
        <v>4</v>
      </c>
      <c r="P105">
        <v>2</v>
      </c>
      <c r="Q105" t="str">
        <f>CONCATENATE(C105,E105,G105,I105)</f>
        <v>14</v>
      </c>
      <c r="R105">
        <v>1</v>
      </c>
      <c r="T105" t="s">
        <v>239</v>
      </c>
      <c r="AU105">
        <v>1</v>
      </c>
      <c r="AV105">
        <v>3746</v>
      </c>
      <c r="AW105">
        <f>($AV$119-$AV$116)/200</f>
        <v>0.16500000000000001</v>
      </c>
    </row>
    <row r="106" spans="1:49" x14ac:dyDescent="0.25">
      <c r="A106">
        <v>110</v>
      </c>
      <c r="B106">
        <v>63.290334999999992</v>
      </c>
      <c r="C106" s="3">
        <v>1</v>
      </c>
      <c r="H106">
        <v>56.162573999999992</v>
      </c>
      <c r="I106" s="4">
        <v>4</v>
      </c>
      <c r="P106">
        <v>2</v>
      </c>
      <c r="Q106" t="str">
        <f>CONCATENATE(C106,E106,G106,I106)</f>
        <v>14</v>
      </c>
      <c r="R106">
        <v>2</v>
      </c>
      <c r="T106" t="s">
        <v>236</v>
      </c>
      <c r="AU106">
        <v>2</v>
      </c>
      <c r="AV106">
        <v>3751</v>
      </c>
      <c r="AW106">
        <f>($AV$120-$AV$117)/200</f>
        <v>0.13500000000000001</v>
      </c>
    </row>
    <row r="107" spans="1:49" x14ac:dyDescent="0.25">
      <c r="A107">
        <v>111</v>
      </c>
      <c r="B107">
        <v>63.290334999999992</v>
      </c>
      <c r="C107" s="3">
        <v>1</v>
      </c>
      <c r="F107">
        <v>61.397978999999992</v>
      </c>
      <c r="G107" s="2">
        <v>3</v>
      </c>
      <c r="H107">
        <v>56.162573999999992</v>
      </c>
      <c r="I107" s="4">
        <v>4</v>
      </c>
      <c r="P107">
        <v>3</v>
      </c>
      <c r="Q107" t="str">
        <f>CONCATENATE(C107,E107,G107,I107)</f>
        <v>134</v>
      </c>
      <c r="R107">
        <v>4</v>
      </c>
      <c r="T107" t="s">
        <v>237</v>
      </c>
      <c r="AU107">
        <v>4</v>
      </c>
      <c r="AV107">
        <v>3767</v>
      </c>
      <c r="AW107">
        <f>($AV$121-$AV$118)/200</f>
        <v>0.125</v>
      </c>
    </row>
    <row r="108" spans="1:49" x14ac:dyDescent="0.25">
      <c r="A108">
        <v>112</v>
      </c>
      <c r="F108">
        <v>61.397978999999992</v>
      </c>
      <c r="G108" s="2">
        <v>3</v>
      </c>
      <c r="H108">
        <v>56.162573999999992</v>
      </c>
      <c r="I108" s="4">
        <v>4</v>
      </c>
      <c r="P108">
        <v>2</v>
      </c>
      <c r="Q108" t="str">
        <f>CONCATENATE(C108,E108,G108,I108)</f>
        <v>34</v>
      </c>
      <c r="R108">
        <v>3</v>
      </c>
      <c r="T108" t="s">
        <v>238</v>
      </c>
      <c r="AU108">
        <v>3</v>
      </c>
      <c r="AV108">
        <v>3768</v>
      </c>
      <c r="AW108">
        <f>($AV$122-$AV$119)/200</f>
        <v>0.125</v>
      </c>
    </row>
    <row r="109" spans="1:49" x14ac:dyDescent="0.25">
      <c r="A109">
        <v>113</v>
      </c>
      <c r="F109">
        <v>61.397978999999992</v>
      </c>
      <c r="G109" s="2">
        <v>3</v>
      </c>
      <c r="H109">
        <v>56.162573999999992</v>
      </c>
      <c r="I109" s="4">
        <v>4</v>
      </c>
      <c r="P109">
        <v>2</v>
      </c>
      <c r="Q109" t="str">
        <f>CONCATENATE(C109,E109,G109,I109)</f>
        <v>34</v>
      </c>
      <c r="R109">
        <v>1</v>
      </c>
      <c r="T109" t="s">
        <v>240</v>
      </c>
      <c r="AU109">
        <v>1</v>
      </c>
      <c r="AV109">
        <v>3782</v>
      </c>
      <c r="AW109">
        <f>($AV$123-$AV$120)/200</f>
        <v>0.185</v>
      </c>
    </row>
    <row r="110" spans="1:49" x14ac:dyDescent="0.25">
      <c r="A110">
        <v>114</v>
      </c>
      <c r="F110">
        <v>61.397978999999992</v>
      </c>
      <c r="G110" s="2">
        <v>3</v>
      </c>
      <c r="H110">
        <v>56.162573999999992</v>
      </c>
      <c r="I110" s="4">
        <v>4</v>
      </c>
      <c r="P110">
        <v>2</v>
      </c>
      <c r="Q110" t="str">
        <f>CONCATENATE(C110,E110,G110,I110)</f>
        <v>34</v>
      </c>
      <c r="R110">
        <v>2</v>
      </c>
      <c r="T110" t="s">
        <v>241</v>
      </c>
      <c r="AU110">
        <v>2</v>
      </c>
      <c r="AV110">
        <v>3790</v>
      </c>
      <c r="AW110">
        <f>($AV$124-$AV$121)/200</f>
        <v>0.13500000000000001</v>
      </c>
    </row>
    <row r="111" spans="1:49" x14ac:dyDescent="0.25">
      <c r="A111">
        <v>115</v>
      </c>
      <c r="F111">
        <v>61.397978999999992</v>
      </c>
      <c r="G111" s="2">
        <v>3</v>
      </c>
      <c r="H111">
        <v>56.162573999999992</v>
      </c>
      <c r="I111" s="4">
        <v>4</v>
      </c>
      <c r="P111">
        <v>2</v>
      </c>
      <c r="Q111" t="str">
        <f>CONCATENATE(C111,E111,G111,I111)</f>
        <v>34</v>
      </c>
      <c r="R111">
        <v>3</v>
      </c>
      <c r="T111" t="s">
        <v>237</v>
      </c>
      <c r="AU111">
        <v>3</v>
      </c>
      <c r="AV111">
        <v>3803</v>
      </c>
      <c r="AW111">
        <f>($AV$130-$AV$127)/200</f>
        <v>0.18</v>
      </c>
    </row>
    <row r="112" spans="1:49" x14ac:dyDescent="0.25">
      <c r="A112">
        <v>116</v>
      </c>
      <c r="F112">
        <v>61.397978999999992</v>
      </c>
      <c r="G112" s="2">
        <v>3</v>
      </c>
      <c r="H112">
        <v>56.162573999999992</v>
      </c>
      <c r="I112" s="4">
        <v>4</v>
      </c>
      <c r="P112">
        <v>2</v>
      </c>
      <c r="Q112" t="str">
        <f>CONCATENATE(C112,E112,G112,I112)</f>
        <v>34</v>
      </c>
      <c r="R112">
        <v>4</v>
      </c>
      <c r="T112" t="s">
        <v>238</v>
      </c>
      <c r="AU112">
        <v>4</v>
      </c>
      <c r="AV112">
        <v>3804</v>
      </c>
      <c r="AW112">
        <f>($AV$131-$AV$128)/200</f>
        <v>0.215</v>
      </c>
    </row>
    <row r="113" spans="1:49" x14ac:dyDescent="0.25">
      <c r="A113">
        <v>117</v>
      </c>
      <c r="F113">
        <v>61.397978999999992</v>
      </c>
      <c r="G113" s="2">
        <v>3</v>
      </c>
      <c r="H113">
        <v>56.162573999999992</v>
      </c>
      <c r="I113" s="4">
        <v>4</v>
      </c>
      <c r="P113">
        <v>2</v>
      </c>
      <c r="Q113" t="str">
        <f>CONCATENATE(C113,E113,G113,I113)</f>
        <v>34</v>
      </c>
      <c r="R113">
        <v>1</v>
      </c>
      <c r="T113" t="s">
        <v>239</v>
      </c>
      <c r="AU113">
        <v>1</v>
      </c>
      <c r="AV113">
        <v>3818</v>
      </c>
      <c r="AW113">
        <f>($AV$132-$AV$129)/200</f>
        <v>0.16500000000000001</v>
      </c>
    </row>
    <row r="114" spans="1:49" x14ac:dyDescent="0.25">
      <c r="A114">
        <v>118</v>
      </c>
      <c r="F114">
        <v>61.397978999999992</v>
      </c>
      <c r="G114" s="2">
        <v>3</v>
      </c>
      <c r="H114">
        <v>56.162573999999992</v>
      </c>
      <c r="I114" s="4">
        <v>4</v>
      </c>
      <c r="P114">
        <v>2</v>
      </c>
      <c r="Q114" t="str">
        <f>CONCATENATE(C114,E114,G114,I114)</f>
        <v>34</v>
      </c>
      <c r="R114">
        <v>2</v>
      </c>
      <c r="T114" t="s">
        <v>236</v>
      </c>
      <c r="AU114">
        <v>2</v>
      </c>
      <c r="AV114">
        <v>3826</v>
      </c>
      <c r="AW114">
        <f>($AV$133-$AV$130)/200</f>
        <v>0.15</v>
      </c>
    </row>
    <row r="115" spans="1:49" x14ac:dyDescent="0.25">
      <c r="A115">
        <v>119</v>
      </c>
      <c r="F115">
        <v>61.397978999999992</v>
      </c>
      <c r="G115" s="2">
        <v>3</v>
      </c>
      <c r="P115">
        <v>1</v>
      </c>
      <c r="Q115" t="str">
        <f>CONCATENATE(C115,E115,G115,I115)</f>
        <v>3</v>
      </c>
      <c r="R115">
        <v>3</v>
      </c>
      <c r="T115" t="s">
        <v>237</v>
      </c>
      <c r="AU115">
        <v>3</v>
      </c>
      <c r="AV115">
        <v>3840</v>
      </c>
      <c r="AW115">
        <f>($AV$134-$AV$131)/200</f>
        <v>0.13500000000000001</v>
      </c>
    </row>
    <row r="116" spans="1:49" x14ac:dyDescent="0.25">
      <c r="A116">
        <v>120</v>
      </c>
      <c r="F116">
        <v>61.397978999999992</v>
      </c>
      <c r="G116" s="2">
        <v>3</v>
      </c>
      <c r="P116">
        <v>1</v>
      </c>
      <c r="Q116" t="str">
        <f>CONCATENATE(C116,E116,G116,I116)</f>
        <v>3</v>
      </c>
      <c r="R116">
        <v>4</v>
      </c>
      <c r="T116" t="s">
        <v>238</v>
      </c>
      <c r="AU116">
        <v>4</v>
      </c>
      <c r="AV116">
        <v>3842</v>
      </c>
      <c r="AW116">
        <f>($AV$135-$AV$132)/200</f>
        <v>0.13</v>
      </c>
    </row>
    <row r="117" spans="1:49" x14ac:dyDescent="0.25">
      <c r="A117">
        <v>121</v>
      </c>
      <c r="D117">
        <v>75.852029999999985</v>
      </c>
      <c r="E117" s="1">
        <v>2</v>
      </c>
      <c r="F117">
        <v>61.397978999999992</v>
      </c>
      <c r="G117" s="2">
        <v>3</v>
      </c>
      <c r="P117">
        <v>2</v>
      </c>
      <c r="Q117" t="str">
        <f>CONCATENATE(C117,E117,G117,I117)</f>
        <v>23</v>
      </c>
      <c r="R117">
        <v>1</v>
      </c>
      <c r="T117" t="s">
        <v>240</v>
      </c>
      <c r="AU117">
        <v>1</v>
      </c>
      <c r="AV117">
        <v>3852</v>
      </c>
      <c r="AW117">
        <f>($AV$136-$AV$133)/200</f>
        <v>0.17</v>
      </c>
    </row>
    <row r="118" spans="1:49" x14ac:dyDescent="0.25">
      <c r="A118">
        <v>122</v>
      </c>
      <c r="D118">
        <v>75.852029999999985</v>
      </c>
      <c r="E118" s="1">
        <v>2</v>
      </c>
      <c r="F118">
        <v>61.397978999999992</v>
      </c>
      <c r="G118" s="2">
        <v>3</v>
      </c>
      <c r="P118">
        <v>2</v>
      </c>
      <c r="Q118" t="str">
        <f>CONCATENATE(C118,E118,G118,I118)</f>
        <v>23</v>
      </c>
      <c r="R118">
        <v>2</v>
      </c>
      <c r="T118" t="s">
        <v>241</v>
      </c>
      <c r="AU118">
        <v>2</v>
      </c>
      <c r="AV118">
        <v>3865</v>
      </c>
      <c r="AW118">
        <f>($AV$137-$AV$134)/200</f>
        <v>0.1</v>
      </c>
    </row>
    <row r="119" spans="1:49" x14ac:dyDescent="0.25">
      <c r="A119">
        <v>123</v>
      </c>
      <c r="D119">
        <v>75.852029999999985</v>
      </c>
      <c r="E119" s="1">
        <v>2</v>
      </c>
      <c r="F119">
        <v>61.397978999999992</v>
      </c>
      <c r="G119" s="2">
        <v>3</v>
      </c>
      <c r="P119">
        <v>2</v>
      </c>
      <c r="Q119" t="str">
        <f>CONCATENATE(C119,E119,G119,I119)</f>
        <v>23</v>
      </c>
      <c r="R119">
        <v>3</v>
      </c>
      <c r="T119" t="s">
        <v>242</v>
      </c>
      <c r="AU119">
        <v>3</v>
      </c>
      <c r="AV119">
        <v>3875</v>
      </c>
      <c r="AW119">
        <f>($AV$138-$AV$135)/200</f>
        <v>0.14000000000000001</v>
      </c>
    </row>
    <row r="120" spans="1:49" x14ac:dyDescent="0.25">
      <c r="A120">
        <v>124</v>
      </c>
      <c r="D120">
        <v>75.852029999999985</v>
      </c>
      <c r="E120" s="1">
        <v>2</v>
      </c>
      <c r="F120">
        <v>61.397978999999992</v>
      </c>
      <c r="G120" s="2">
        <v>3</v>
      </c>
      <c r="P120">
        <v>2</v>
      </c>
      <c r="Q120" t="str">
        <f>CONCATENATE(C120,E120,G120,I120)</f>
        <v>23</v>
      </c>
      <c r="R120">
        <v>4</v>
      </c>
      <c r="T120" t="s">
        <v>243</v>
      </c>
      <c r="AU120">
        <v>4</v>
      </c>
      <c r="AV120">
        <v>3879</v>
      </c>
      <c r="AW120">
        <f>($AV$139-$AV$136)/200</f>
        <v>0.125</v>
      </c>
    </row>
    <row r="121" spans="1:49" x14ac:dyDescent="0.25">
      <c r="A121">
        <v>125</v>
      </c>
      <c r="D121">
        <v>75.852029999999985</v>
      </c>
      <c r="E121" s="1">
        <v>2</v>
      </c>
      <c r="F121">
        <v>61.397978999999992</v>
      </c>
      <c r="G121" s="2">
        <v>3</v>
      </c>
      <c r="P121">
        <v>2</v>
      </c>
      <c r="Q121" t="str">
        <f>CONCATENATE(C121,E121,G121,I121)</f>
        <v>23</v>
      </c>
      <c r="R121">
        <v>1</v>
      </c>
      <c r="T121" t="s">
        <v>244</v>
      </c>
      <c r="AU121">
        <v>1</v>
      </c>
      <c r="AV121">
        <v>3890</v>
      </c>
      <c r="AW121">
        <f>($AV$140-$AV$137)/200</f>
        <v>0.17</v>
      </c>
    </row>
    <row r="122" spans="1:49" x14ac:dyDescent="0.25">
      <c r="A122">
        <v>126</v>
      </c>
      <c r="D122">
        <v>75.852029999999985</v>
      </c>
      <c r="E122" s="1">
        <v>2</v>
      </c>
      <c r="F122">
        <v>61.397978999999992</v>
      </c>
      <c r="G122" s="2">
        <v>3</v>
      </c>
      <c r="P122">
        <v>2</v>
      </c>
      <c r="Q122" t="str">
        <f>CONCATENATE(C122,E122,G122,I122)</f>
        <v>23</v>
      </c>
      <c r="R122">
        <v>2</v>
      </c>
      <c r="T122" t="s">
        <v>236</v>
      </c>
      <c r="AU122">
        <v>2</v>
      </c>
      <c r="AV122">
        <v>3900</v>
      </c>
      <c r="AW122">
        <f>($AV$141-$AV$138)/200</f>
        <v>0.11</v>
      </c>
    </row>
    <row r="123" spans="1:49" x14ac:dyDescent="0.25">
      <c r="A123">
        <v>127</v>
      </c>
      <c r="D123">
        <v>75.852029999999985</v>
      </c>
      <c r="E123" s="1">
        <v>2</v>
      </c>
      <c r="F123">
        <v>61.397978999999992</v>
      </c>
      <c r="G123" s="2">
        <v>3</v>
      </c>
      <c r="P123">
        <v>2</v>
      </c>
      <c r="Q123" t="str">
        <f>CONCATENATE(C123,E123,G123,I123)</f>
        <v>23</v>
      </c>
      <c r="R123">
        <v>4</v>
      </c>
      <c r="T123" t="s">
        <v>237</v>
      </c>
      <c r="AU123">
        <v>4</v>
      </c>
      <c r="AV123">
        <v>3916</v>
      </c>
      <c r="AW123">
        <f>($AV$142-$AV$139)/200</f>
        <v>0.12</v>
      </c>
    </row>
    <row r="124" spans="1:49" x14ac:dyDescent="0.25">
      <c r="A124">
        <v>128</v>
      </c>
      <c r="D124">
        <v>75.852029999999985</v>
      </c>
      <c r="E124" s="1">
        <v>2</v>
      </c>
      <c r="F124">
        <v>61.397978999999992</v>
      </c>
      <c r="G124" s="2">
        <v>3</v>
      </c>
      <c r="P124">
        <v>2</v>
      </c>
      <c r="Q124" t="str">
        <f>CONCATENATE(C124,E124,G124,I124)</f>
        <v>23</v>
      </c>
      <c r="R124">
        <v>3</v>
      </c>
      <c r="T124" t="s">
        <v>238</v>
      </c>
      <c r="AU124">
        <v>3</v>
      </c>
      <c r="AV124">
        <v>3917</v>
      </c>
      <c r="AW124">
        <f>($AV$143-$AV$140)/200</f>
        <v>0.11</v>
      </c>
    </row>
    <row r="125" spans="1:49" x14ac:dyDescent="0.25">
      <c r="A125">
        <v>129</v>
      </c>
      <c r="B125">
        <v>80.260423000000003</v>
      </c>
      <c r="C125" s="3">
        <v>1</v>
      </c>
      <c r="D125">
        <v>75.852029999999985</v>
      </c>
      <c r="E125" s="1">
        <v>2</v>
      </c>
      <c r="F125">
        <v>61.397978999999992</v>
      </c>
      <c r="G125" s="2">
        <v>3</v>
      </c>
      <c r="P125">
        <v>3</v>
      </c>
      <c r="Q125" t="str">
        <f>CONCATENATE(C125,E125,G125,I125)</f>
        <v>123</v>
      </c>
      <c r="R125" t="s">
        <v>22</v>
      </c>
      <c r="T125" t="s">
        <v>239</v>
      </c>
      <c r="AU125" t="s">
        <v>22</v>
      </c>
      <c r="AV125">
        <v>3926</v>
      </c>
      <c r="AW125">
        <f>($AV$144-$AV$141)/200</f>
        <v>0.155</v>
      </c>
    </row>
    <row r="126" spans="1:49" x14ac:dyDescent="0.25">
      <c r="A126">
        <v>130</v>
      </c>
      <c r="B126">
        <v>80.260423000000003</v>
      </c>
      <c r="C126" s="3">
        <v>1</v>
      </c>
      <c r="D126">
        <v>75.852029999999985</v>
      </c>
      <c r="E126" s="1">
        <v>2</v>
      </c>
      <c r="P126">
        <v>2</v>
      </c>
      <c r="Q126" t="str">
        <f>CONCATENATE(C126,E126,G126,I126)</f>
        <v>12</v>
      </c>
      <c r="R126" t="s">
        <v>22</v>
      </c>
      <c r="T126" t="s">
        <v>236</v>
      </c>
      <c r="AU126" t="s">
        <v>22</v>
      </c>
      <c r="AV126">
        <v>5939</v>
      </c>
      <c r="AW126">
        <f>($AV$145-$AV$142)/200</f>
        <v>0.1</v>
      </c>
    </row>
    <row r="127" spans="1:49" x14ac:dyDescent="0.25">
      <c r="A127">
        <v>131</v>
      </c>
      <c r="B127">
        <v>80.260423000000003</v>
      </c>
      <c r="C127" s="3">
        <v>1</v>
      </c>
      <c r="D127">
        <v>75.852029999999985</v>
      </c>
      <c r="E127" s="1">
        <v>2</v>
      </c>
      <c r="P127">
        <v>2</v>
      </c>
      <c r="Q127" t="str">
        <f>CONCATENATE(C127,E127,G127,I127)</f>
        <v>12</v>
      </c>
      <c r="R127">
        <v>2</v>
      </c>
      <c r="T127" t="s">
        <v>237</v>
      </c>
      <c r="AU127">
        <v>2</v>
      </c>
      <c r="AV127">
        <v>5940</v>
      </c>
      <c r="AW127">
        <f>($AV$146-$AV$143)/200</f>
        <v>0.09</v>
      </c>
    </row>
    <row r="128" spans="1:49" x14ac:dyDescent="0.25">
      <c r="A128">
        <v>132</v>
      </c>
      <c r="B128">
        <v>80.260423000000003</v>
      </c>
      <c r="C128" s="3">
        <v>1</v>
      </c>
      <c r="D128">
        <v>75.852029999999985</v>
      </c>
      <c r="E128" s="1">
        <v>2</v>
      </c>
      <c r="P128">
        <v>2</v>
      </c>
      <c r="Q128" t="str">
        <f>CONCATENATE(C128,E128,G128,I128)</f>
        <v>12</v>
      </c>
      <c r="R128">
        <v>3</v>
      </c>
      <c r="T128" t="s">
        <v>238</v>
      </c>
      <c r="AU128">
        <v>3</v>
      </c>
      <c r="AV128">
        <v>5953</v>
      </c>
      <c r="AW128">
        <f>($AV$147-$AV$144)/200</f>
        <v>8.5000000000000006E-2</v>
      </c>
    </row>
    <row r="129" spans="1:49" x14ac:dyDescent="0.25">
      <c r="A129">
        <v>133</v>
      </c>
      <c r="B129">
        <v>80.260423000000003</v>
      </c>
      <c r="C129" s="3">
        <v>1</v>
      </c>
      <c r="D129">
        <v>75.852029999999985</v>
      </c>
      <c r="E129" s="1">
        <v>2</v>
      </c>
      <c r="P129">
        <v>2</v>
      </c>
      <c r="Q129" t="str">
        <f>CONCATENATE(C129,E129,G129,I129)</f>
        <v>12</v>
      </c>
      <c r="R129">
        <v>4</v>
      </c>
      <c r="T129" t="s">
        <v>239</v>
      </c>
      <c r="AU129">
        <v>4</v>
      </c>
      <c r="AV129">
        <v>5968</v>
      </c>
      <c r="AW129">
        <f>($AV$148-$AV$145)/200</f>
        <v>0.12</v>
      </c>
    </row>
    <row r="130" spans="1:49" x14ac:dyDescent="0.25">
      <c r="A130">
        <v>134</v>
      </c>
      <c r="B130">
        <v>80.260423000000003</v>
      </c>
      <c r="C130" s="3">
        <v>1</v>
      </c>
      <c r="D130">
        <v>75.852029999999985</v>
      </c>
      <c r="E130" s="1">
        <v>2</v>
      </c>
      <c r="P130">
        <v>2</v>
      </c>
      <c r="Q130" t="str">
        <f>CONCATENATE(C130,E130,G130,I130)</f>
        <v>12</v>
      </c>
      <c r="R130">
        <v>1</v>
      </c>
      <c r="T130" t="s">
        <v>236</v>
      </c>
      <c r="AU130">
        <v>1</v>
      </c>
      <c r="AV130">
        <v>5976</v>
      </c>
      <c r="AW130">
        <f>($AV$149-$AV$146)/200</f>
        <v>0.08</v>
      </c>
    </row>
    <row r="131" spans="1:49" x14ac:dyDescent="0.25">
      <c r="A131">
        <v>135</v>
      </c>
      <c r="B131">
        <v>80.260423000000003</v>
      </c>
      <c r="C131" s="3">
        <v>1</v>
      </c>
      <c r="D131">
        <v>75.852029999999985</v>
      </c>
      <c r="E131" s="1">
        <v>2</v>
      </c>
      <c r="P131">
        <v>2</v>
      </c>
      <c r="Q131" t="str">
        <f>CONCATENATE(C131,E131,G131,I131)</f>
        <v>12</v>
      </c>
      <c r="R131">
        <v>2</v>
      </c>
      <c r="T131" t="s">
        <v>237</v>
      </c>
      <c r="AU131">
        <v>2</v>
      </c>
      <c r="AV131">
        <v>5996</v>
      </c>
      <c r="AW131">
        <f>($AV$150-$AV$147)/200</f>
        <v>0.09</v>
      </c>
    </row>
    <row r="132" spans="1:49" x14ac:dyDescent="0.25">
      <c r="A132">
        <v>136</v>
      </c>
      <c r="B132">
        <v>80.260423000000003</v>
      </c>
      <c r="C132" s="3">
        <v>1</v>
      </c>
      <c r="D132">
        <v>75.852029999999985</v>
      </c>
      <c r="E132" s="1">
        <v>2</v>
      </c>
      <c r="P132">
        <v>2</v>
      </c>
      <c r="Q132" t="str">
        <f>CONCATENATE(C132,E132,G132,I132)</f>
        <v>12</v>
      </c>
      <c r="R132">
        <v>3</v>
      </c>
      <c r="T132" t="s">
        <v>238</v>
      </c>
      <c r="AU132">
        <v>3</v>
      </c>
      <c r="AV132">
        <v>6001</v>
      </c>
      <c r="AW132">
        <f>($AV$151-$AV$148)/200</f>
        <v>6.5000000000000002E-2</v>
      </c>
    </row>
    <row r="133" spans="1:49" x14ac:dyDescent="0.25">
      <c r="A133">
        <v>137</v>
      </c>
      <c r="B133">
        <v>80.260423000000003</v>
      </c>
      <c r="C133" s="3">
        <v>1</v>
      </c>
      <c r="D133">
        <v>75.852029999999985</v>
      </c>
      <c r="E133" s="1">
        <v>2</v>
      </c>
      <c r="P133">
        <v>2</v>
      </c>
      <c r="Q133" t="str">
        <f>CONCATENATE(C133,E133,G133,I133)</f>
        <v>12</v>
      </c>
      <c r="R133">
        <v>4</v>
      </c>
      <c r="T133" t="s">
        <v>240</v>
      </c>
      <c r="AU133">
        <v>4</v>
      </c>
      <c r="AV133">
        <v>6006</v>
      </c>
      <c r="AW133">
        <f>($AV$152-$AV$149)/200</f>
        <v>0.105</v>
      </c>
    </row>
    <row r="134" spans="1:49" x14ac:dyDescent="0.25">
      <c r="A134">
        <v>138</v>
      </c>
      <c r="B134">
        <v>80.260423000000003</v>
      </c>
      <c r="C134" s="3">
        <v>1</v>
      </c>
      <c r="D134">
        <v>75.852029999999985</v>
      </c>
      <c r="E134" s="1">
        <v>2</v>
      </c>
      <c r="P134">
        <v>2</v>
      </c>
      <c r="Q134" t="str">
        <f>CONCATENATE(C134,E134,G134,I134)</f>
        <v>12</v>
      </c>
      <c r="R134">
        <v>1</v>
      </c>
      <c r="T134" t="s">
        <v>241</v>
      </c>
      <c r="AU134">
        <v>1</v>
      </c>
      <c r="AV134">
        <v>6023</v>
      </c>
      <c r="AW134">
        <f>($AV$153-$AV$150)/200</f>
        <v>0.06</v>
      </c>
    </row>
    <row r="135" spans="1:49" x14ac:dyDescent="0.25">
      <c r="A135">
        <v>139</v>
      </c>
      <c r="B135">
        <v>80.260423000000003</v>
      </c>
      <c r="C135" s="3">
        <v>1</v>
      </c>
      <c r="D135">
        <v>75.852029999999985</v>
      </c>
      <c r="E135" s="1">
        <v>2</v>
      </c>
      <c r="P135">
        <v>2</v>
      </c>
      <c r="Q135" t="str">
        <f>CONCATENATE(C135,E135,G135,I135)</f>
        <v>12</v>
      </c>
      <c r="R135">
        <v>2</v>
      </c>
      <c r="T135" t="s">
        <v>242</v>
      </c>
      <c r="AU135">
        <v>2</v>
      </c>
      <c r="AV135">
        <v>6027</v>
      </c>
      <c r="AW135">
        <f>($AV$154-$AV$151)/200</f>
        <v>0.09</v>
      </c>
    </row>
    <row r="136" spans="1:49" x14ac:dyDescent="0.25">
      <c r="A136">
        <v>140</v>
      </c>
      <c r="B136">
        <v>80.260423000000003</v>
      </c>
      <c r="C136" s="3">
        <v>1</v>
      </c>
      <c r="P136">
        <v>1</v>
      </c>
      <c r="Q136" t="str">
        <f>CONCATENATE(C136,E136,G136,I136)</f>
        <v>1</v>
      </c>
      <c r="R136">
        <v>4</v>
      </c>
      <c r="T136" t="s">
        <v>243</v>
      </c>
      <c r="AU136">
        <v>4</v>
      </c>
      <c r="AV136">
        <v>6040</v>
      </c>
      <c r="AW136">
        <f>($AV$155-$AV$152)/200</f>
        <v>7.0000000000000007E-2</v>
      </c>
    </row>
    <row r="137" spans="1:49" x14ac:dyDescent="0.25">
      <c r="A137">
        <v>141</v>
      </c>
      <c r="B137">
        <v>80.260423000000003</v>
      </c>
      <c r="C137" s="3">
        <v>1</v>
      </c>
      <c r="P137">
        <v>1</v>
      </c>
      <c r="Q137" t="str">
        <f>CONCATENATE(C137,E137,G137,I137)</f>
        <v>1</v>
      </c>
      <c r="R137">
        <v>3</v>
      </c>
      <c r="T137" t="s">
        <v>245</v>
      </c>
      <c r="AU137">
        <v>3</v>
      </c>
      <c r="AV137">
        <v>6043</v>
      </c>
      <c r="AW137">
        <f>($AV$156-$AV$153)/200</f>
        <v>0.115</v>
      </c>
    </row>
    <row r="138" spans="1:49" x14ac:dyDescent="0.25">
      <c r="A138">
        <v>142</v>
      </c>
      <c r="B138">
        <v>80.260423000000003</v>
      </c>
      <c r="C138" s="3">
        <v>1</v>
      </c>
      <c r="H138">
        <v>75.245927999999992</v>
      </c>
      <c r="I138" s="4">
        <v>4</v>
      </c>
      <c r="P138">
        <v>2</v>
      </c>
      <c r="Q138" t="str">
        <f>CONCATENATE(C138,E138,G138,I138)</f>
        <v>14</v>
      </c>
      <c r="R138">
        <v>1</v>
      </c>
      <c r="T138" t="s">
        <v>241</v>
      </c>
      <c r="AU138">
        <v>1</v>
      </c>
      <c r="AV138">
        <v>6055</v>
      </c>
      <c r="AW138">
        <f>($AV$157-$AV$154)/200</f>
        <v>7.4999999999999997E-2</v>
      </c>
    </row>
    <row r="139" spans="1:49" x14ac:dyDescent="0.25">
      <c r="A139">
        <v>143</v>
      </c>
      <c r="B139">
        <v>80.260423000000003</v>
      </c>
      <c r="C139" s="3">
        <v>1</v>
      </c>
      <c r="H139">
        <v>75.245927999999992</v>
      </c>
      <c r="I139" s="4">
        <v>4</v>
      </c>
      <c r="P139">
        <v>2</v>
      </c>
      <c r="Q139" t="str">
        <f>CONCATENATE(C139,E139,G139,I139)</f>
        <v>14</v>
      </c>
      <c r="R139">
        <v>2</v>
      </c>
      <c r="T139" t="s">
        <v>232</v>
      </c>
      <c r="AU139">
        <v>2</v>
      </c>
      <c r="AV139">
        <v>6065</v>
      </c>
      <c r="AW139">
        <f>($AV$163-$AV$160)/200</f>
        <v>0.17</v>
      </c>
    </row>
    <row r="140" spans="1:49" x14ac:dyDescent="0.25">
      <c r="A140">
        <v>144</v>
      </c>
      <c r="B140">
        <v>80.260423000000003</v>
      </c>
      <c r="C140" s="3">
        <v>1</v>
      </c>
      <c r="H140">
        <v>75.245927999999992</v>
      </c>
      <c r="I140" s="4">
        <v>4</v>
      </c>
      <c r="P140">
        <v>2</v>
      </c>
      <c r="Q140" t="str">
        <f>CONCATENATE(C140,E140,G140,I140)</f>
        <v>14</v>
      </c>
      <c r="R140">
        <v>3</v>
      </c>
      <c r="T140" t="s">
        <v>233</v>
      </c>
      <c r="AU140">
        <v>3</v>
      </c>
      <c r="AV140">
        <v>6077</v>
      </c>
      <c r="AW140">
        <f>($AV$164-$AV$161)/200</f>
        <v>0.22</v>
      </c>
    </row>
    <row r="141" spans="1:49" x14ac:dyDescent="0.25">
      <c r="A141">
        <v>145</v>
      </c>
      <c r="B141">
        <v>80.260423000000003</v>
      </c>
      <c r="C141" s="3">
        <v>1</v>
      </c>
      <c r="H141">
        <v>75.245927999999992</v>
      </c>
      <c r="I141" s="4">
        <v>4</v>
      </c>
      <c r="P141">
        <v>2</v>
      </c>
      <c r="Q141" t="str">
        <f>CONCATENATE(C141,E141,G141,I141)</f>
        <v>14</v>
      </c>
      <c r="R141">
        <v>4</v>
      </c>
      <c r="T141" t="s">
        <v>234</v>
      </c>
      <c r="AU141">
        <v>4</v>
      </c>
      <c r="AV141">
        <v>6077</v>
      </c>
      <c r="AW141">
        <f>($AV$165-$AV$162)/200</f>
        <v>0.16</v>
      </c>
    </row>
    <row r="142" spans="1:49" x14ac:dyDescent="0.25">
      <c r="A142">
        <v>146</v>
      </c>
      <c r="B142">
        <v>80.260423000000003</v>
      </c>
      <c r="C142" s="3">
        <v>1</v>
      </c>
      <c r="H142">
        <v>75.245927999999992</v>
      </c>
      <c r="I142" s="4">
        <v>4</v>
      </c>
      <c r="P142">
        <v>2</v>
      </c>
      <c r="Q142" t="str">
        <f>CONCATENATE(C142,E142,G142,I142)</f>
        <v>14</v>
      </c>
      <c r="R142">
        <v>1</v>
      </c>
      <c r="T142" t="s">
        <v>235</v>
      </c>
      <c r="AU142">
        <v>1</v>
      </c>
      <c r="AV142">
        <v>6089</v>
      </c>
      <c r="AW142">
        <f>($AV$166-$AV$163)/200</f>
        <v>0.15</v>
      </c>
    </row>
    <row r="143" spans="1:49" x14ac:dyDescent="0.25">
      <c r="A143">
        <v>147</v>
      </c>
      <c r="B143">
        <v>80.260423000000003</v>
      </c>
      <c r="C143" s="3">
        <v>1</v>
      </c>
      <c r="H143">
        <v>75.245927999999992</v>
      </c>
      <c r="I143" s="4">
        <v>4</v>
      </c>
      <c r="P143">
        <v>2</v>
      </c>
      <c r="Q143" t="str">
        <f>CONCATENATE(C143,E143,G143,I143)</f>
        <v>14</v>
      </c>
      <c r="R143">
        <v>2</v>
      </c>
      <c r="T143" t="s">
        <v>232</v>
      </c>
      <c r="AU143">
        <v>2</v>
      </c>
      <c r="AV143">
        <v>6099</v>
      </c>
      <c r="AW143">
        <f>($AV$167-$AV$164)/200</f>
        <v>0.14000000000000001</v>
      </c>
    </row>
    <row r="144" spans="1:49" x14ac:dyDescent="0.25">
      <c r="A144">
        <v>148</v>
      </c>
      <c r="B144">
        <v>80.260423000000003</v>
      </c>
      <c r="C144" s="3">
        <v>1</v>
      </c>
      <c r="H144">
        <v>75.245927999999992</v>
      </c>
      <c r="I144" s="4">
        <v>4</v>
      </c>
      <c r="P144">
        <v>2</v>
      </c>
      <c r="Q144" t="str">
        <f>CONCATENATE(C144,E144,G144,I144)</f>
        <v>14</v>
      </c>
      <c r="R144">
        <v>3</v>
      </c>
      <c r="T144" t="s">
        <v>233</v>
      </c>
      <c r="AU144">
        <v>3</v>
      </c>
      <c r="AV144">
        <v>6108</v>
      </c>
      <c r="AW144">
        <f>($AV$168-$AV$165)/200</f>
        <v>0.14499999999999999</v>
      </c>
    </row>
    <row r="145" spans="1:49" x14ac:dyDescent="0.25">
      <c r="A145">
        <v>149</v>
      </c>
      <c r="B145">
        <v>80.260423000000003</v>
      </c>
      <c r="C145" s="3">
        <v>1</v>
      </c>
      <c r="H145">
        <v>75.245927999999992</v>
      </c>
      <c r="I145" s="4">
        <v>4</v>
      </c>
      <c r="P145">
        <v>2</v>
      </c>
      <c r="Q145" t="str">
        <f>CONCATENATE(C145,E145,G145,I145)</f>
        <v>14</v>
      </c>
      <c r="R145">
        <v>4</v>
      </c>
      <c r="T145" t="s">
        <v>234</v>
      </c>
      <c r="AU145">
        <v>4</v>
      </c>
      <c r="AV145">
        <v>6109</v>
      </c>
      <c r="AW145">
        <f>($AV$169-$AV$166)/200</f>
        <v>0.155</v>
      </c>
    </row>
    <row r="146" spans="1:49" x14ac:dyDescent="0.25">
      <c r="A146">
        <v>150</v>
      </c>
      <c r="B146">
        <v>80.260423000000003</v>
      </c>
      <c r="C146" s="3">
        <v>1</v>
      </c>
      <c r="F146">
        <v>78.386891999999989</v>
      </c>
      <c r="G146" s="2">
        <v>3</v>
      </c>
      <c r="H146">
        <v>75.245927999999992</v>
      </c>
      <c r="I146" s="4">
        <v>4</v>
      </c>
      <c r="P146">
        <v>3</v>
      </c>
      <c r="Q146" t="str">
        <f>CONCATENATE(C146,E146,G146,I146)</f>
        <v>134</v>
      </c>
      <c r="R146">
        <v>1</v>
      </c>
      <c r="T146" t="s">
        <v>235</v>
      </c>
      <c r="AU146">
        <v>1</v>
      </c>
      <c r="AV146">
        <v>6117</v>
      </c>
      <c r="AW146">
        <f>($AV$170-$AV$167)/200</f>
        <v>0.1</v>
      </c>
    </row>
    <row r="147" spans="1:49" x14ac:dyDescent="0.25">
      <c r="A147">
        <v>151</v>
      </c>
      <c r="B147">
        <v>80.260423000000003</v>
      </c>
      <c r="C147" s="3">
        <v>1</v>
      </c>
      <c r="F147">
        <v>78.386891999999989</v>
      </c>
      <c r="G147" s="2">
        <v>3</v>
      </c>
      <c r="H147">
        <v>75.245927999999992</v>
      </c>
      <c r="I147" s="4">
        <v>4</v>
      </c>
      <c r="P147">
        <v>3</v>
      </c>
      <c r="Q147" t="str">
        <f>CONCATENATE(C147,E147,G147,I147)</f>
        <v>134</v>
      </c>
      <c r="R147">
        <v>2</v>
      </c>
      <c r="T147" t="s">
        <v>232</v>
      </c>
      <c r="AU147">
        <v>2</v>
      </c>
      <c r="AV147">
        <v>6125</v>
      </c>
      <c r="AW147">
        <f>($AV$171-$AV$168)/200</f>
        <v>0.13</v>
      </c>
    </row>
    <row r="148" spans="1:49" x14ac:dyDescent="0.25">
      <c r="A148">
        <v>152</v>
      </c>
      <c r="F148">
        <v>78.386891999999989</v>
      </c>
      <c r="G148" s="2">
        <v>3</v>
      </c>
      <c r="H148">
        <v>75.245927999999992</v>
      </c>
      <c r="I148" s="4">
        <v>4</v>
      </c>
      <c r="P148">
        <v>2</v>
      </c>
      <c r="Q148" t="str">
        <f>CONCATENATE(C148,E148,G148,I148)</f>
        <v>34</v>
      </c>
      <c r="R148">
        <v>3</v>
      </c>
      <c r="T148" t="s">
        <v>233</v>
      </c>
      <c r="AU148">
        <v>3</v>
      </c>
      <c r="AV148">
        <v>6133</v>
      </c>
      <c r="AW148">
        <f>($AV$172-$AV$169)/200</f>
        <v>0.115</v>
      </c>
    </row>
    <row r="149" spans="1:49" x14ac:dyDescent="0.25">
      <c r="A149">
        <v>153</v>
      </c>
      <c r="F149">
        <v>78.386891999999989</v>
      </c>
      <c r="G149" s="2">
        <v>3</v>
      </c>
      <c r="H149">
        <v>75.245927999999992</v>
      </c>
      <c r="I149" s="4">
        <v>4</v>
      </c>
      <c r="P149">
        <v>2</v>
      </c>
      <c r="Q149" t="str">
        <f>CONCATENATE(C149,E149,G149,I149)</f>
        <v>34</v>
      </c>
      <c r="R149">
        <v>4</v>
      </c>
      <c r="T149" t="s">
        <v>234</v>
      </c>
      <c r="AU149">
        <v>4</v>
      </c>
      <c r="AV149">
        <v>6133</v>
      </c>
      <c r="AW149">
        <f>($AV$173-$AV$170)/200</f>
        <v>0.16</v>
      </c>
    </row>
    <row r="150" spans="1:49" x14ac:dyDescent="0.25">
      <c r="A150">
        <v>154</v>
      </c>
      <c r="F150">
        <v>78.386891999999989</v>
      </c>
      <c r="G150" s="2">
        <v>3</v>
      </c>
      <c r="H150">
        <v>75.245927999999992</v>
      </c>
      <c r="I150" s="4">
        <v>4</v>
      </c>
      <c r="P150">
        <v>2</v>
      </c>
      <c r="Q150" t="str">
        <f>CONCATENATE(C150,E150,G150,I150)</f>
        <v>34</v>
      </c>
      <c r="R150">
        <v>1</v>
      </c>
      <c r="T150" t="s">
        <v>235</v>
      </c>
      <c r="AU150">
        <v>1</v>
      </c>
      <c r="AV150">
        <v>6143</v>
      </c>
      <c r="AW150">
        <f>($AV$174-$AV$171)/200</f>
        <v>9.5000000000000001E-2</v>
      </c>
    </row>
    <row r="151" spans="1:49" x14ac:dyDescent="0.25">
      <c r="A151">
        <v>155</v>
      </c>
      <c r="F151">
        <v>78.386891999999989</v>
      </c>
      <c r="G151" s="2">
        <v>3</v>
      </c>
      <c r="H151">
        <v>75.245927999999992</v>
      </c>
      <c r="I151" s="4">
        <v>4</v>
      </c>
      <c r="P151">
        <v>2</v>
      </c>
      <c r="Q151" t="str">
        <f>CONCATENATE(C151,E151,G151,I151)</f>
        <v>34</v>
      </c>
      <c r="R151">
        <v>2</v>
      </c>
      <c r="T151" t="s">
        <v>246</v>
      </c>
      <c r="AU151">
        <v>2</v>
      </c>
      <c r="AV151">
        <v>6146</v>
      </c>
      <c r="AW151">
        <f>($AV$175-$AV$172)/200</f>
        <v>0.15</v>
      </c>
    </row>
    <row r="152" spans="1:49" x14ac:dyDescent="0.25">
      <c r="A152">
        <v>156</v>
      </c>
      <c r="F152">
        <v>78.386891999999989</v>
      </c>
      <c r="G152" s="2">
        <v>3</v>
      </c>
      <c r="H152">
        <v>75.245927999999992</v>
      </c>
      <c r="I152" s="4">
        <v>4</v>
      </c>
      <c r="P152">
        <v>2</v>
      </c>
      <c r="Q152" t="str">
        <f>CONCATENATE(C152,E152,G152,I152)</f>
        <v>34</v>
      </c>
      <c r="R152">
        <v>4</v>
      </c>
      <c r="T152" t="s">
        <v>243</v>
      </c>
      <c r="AU152">
        <v>4</v>
      </c>
      <c r="AV152">
        <v>6154</v>
      </c>
      <c r="AW152">
        <f>($AV$176-$AV$173)/200</f>
        <v>0.11</v>
      </c>
    </row>
    <row r="153" spans="1:49" x14ac:dyDescent="0.25">
      <c r="A153">
        <v>157</v>
      </c>
      <c r="F153">
        <v>78.386891999999989</v>
      </c>
      <c r="G153" s="2">
        <v>3</v>
      </c>
      <c r="H153">
        <v>75.245927999999992</v>
      </c>
      <c r="I153" s="4">
        <v>4</v>
      </c>
      <c r="P153">
        <v>2</v>
      </c>
      <c r="Q153" t="str">
        <f>CONCATENATE(C153,E153,G153,I153)</f>
        <v>34</v>
      </c>
      <c r="R153">
        <v>3</v>
      </c>
      <c r="T153" t="s">
        <v>244</v>
      </c>
      <c r="AU153">
        <v>3</v>
      </c>
      <c r="AV153">
        <v>6155</v>
      </c>
      <c r="AW153">
        <f>($AV$177-$AV$174)/200</f>
        <v>0.17</v>
      </c>
    </row>
    <row r="154" spans="1:49" x14ac:dyDescent="0.25">
      <c r="A154">
        <v>158</v>
      </c>
      <c r="F154">
        <v>78.386891999999989</v>
      </c>
      <c r="G154" s="2">
        <v>3</v>
      </c>
      <c r="H154">
        <v>75.245927999999992</v>
      </c>
      <c r="I154" s="4">
        <v>4</v>
      </c>
      <c r="P154">
        <v>2</v>
      </c>
      <c r="Q154" t="str">
        <f>CONCATENATE(C154,E154,G154,I154)</f>
        <v>34</v>
      </c>
      <c r="R154">
        <v>1</v>
      </c>
      <c r="T154" t="s">
        <v>236</v>
      </c>
      <c r="AU154">
        <v>1</v>
      </c>
      <c r="AV154">
        <v>6164</v>
      </c>
      <c r="AW154">
        <f>($AV$178-$AV$175)/200</f>
        <v>8.5000000000000006E-2</v>
      </c>
    </row>
    <row r="155" spans="1:49" x14ac:dyDescent="0.25">
      <c r="A155">
        <v>159</v>
      </c>
      <c r="F155">
        <v>78.386891999999989</v>
      </c>
      <c r="G155" s="2">
        <v>3</v>
      </c>
      <c r="H155">
        <v>75.245927999999992</v>
      </c>
      <c r="I155" s="4">
        <v>4</v>
      </c>
      <c r="P155">
        <v>2</v>
      </c>
      <c r="Q155" t="str">
        <f>CONCATENATE(C155,E155,G155,I155)</f>
        <v>34</v>
      </c>
      <c r="R155">
        <v>2</v>
      </c>
      <c r="T155" t="s">
        <v>237</v>
      </c>
      <c r="AU155">
        <v>2</v>
      </c>
      <c r="AV155">
        <v>6168</v>
      </c>
      <c r="AW155">
        <f>($AV$179-$AV$176)/200</f>
        <v>0.13</v>
      </c>
    </row>
    <row r="156" spans="1:49" x14ac:dyDescent="0.25">
      <c r="A156">
        <v>160</v>
      </c>
      <c r="D156">
        <v>93.154675999999995</v>
      </c>
      <c r="E156" s="1">
        <v>2</v>
      </c>
      <c r="F156">
        <v>78.386891999999989</v>
      </c>
      <c r="G156" s="2">
        <v>3</v>
      </c>
      <c r="H156">
        <v>75.245927999999992</v>
      </c>
      <c r="I156" s="4">
        <v>4</v>
      </c>
      <c r="P156">
        <v>3</v>
      </c>
      <c r="Q156" t="str">
        <f>CONCATENATE(C156,E156,G156,I156)</f>
        <v>234</v>
      </c>
      <c r="R156">
        <v>4</v>
      </c>
      <c r="T156" t="s">
        <v>238</v>
      </c>
      <c r="AU156">
        <v>4</v>
      </c>
      <c r="AV156">
        <v>6178</v>
      </c>
      <c r="AW156">
        <f>($AV$180-$AV$177)/200</f>
        <v>0.105</v>
      </c>
    </row>
    <row r="157" spans="1:49" x14ac:dyDescent="0.25">
      <c r="A157">
        <v>161</v>
      </c>
      <c r="D157">
        <v>93.154675999999995</v>
      </c>
      <c r="E157" s="1">
        <v>2</v>
      </c>
      <c r="F157">
        <v>78.386891999999989</v>
      </c>
      <c r="G157" s="2">
        <v>3</v>
      </c>
      <c r="H157">
        <v>75.245927999999992</v>
      </c>
      <c r="I157" s="4">
        <v>4</v>
      </c>
      <c r="P157">
        <v>3</v>
      </c>
      <c r="Q157" t="str">
        <f>CONCATENATE(C157,E157,G157,I157)</f>
        <v>234</v>
      </c>
      <c r="R157">
        <v>3</v>
      </c>
      <c r="T157" t="s">
        <v>239</v>
      </c>
      <c r="AU157">
        <v>3</v>
      </c>
      <c r="AV157">
        <v>6179</v>
      </c>
      <c r="AW157">
        <f>($AV$181-$AV$178)/200</f>
        <v>0.17499999999999999</v>
      </c>
    </row>
    <row r="158" spans="1:49" x14ac:dyDescent="0.25">
      <c r="A158">
        <v>162</v>
      </c>
      <c r="D158">
        <v>93.154675999999995</v>
      </c>
      <c r="E158" s="1">
        <v>2</v>
      </c>
      <c r="F158">
        <v>78.386891999999989</v>
      </c>
      <c r="G158" s="2">
        <v>3</v>
      </c>
      <c r="H158">
        <v>75.245927999999992</v>
      </c>
      <c r="I158" s="4">
        <v>4</v>
      </c>
      <c r="P158">
        <v>3</v>
      </c>
      <c r="Q158" t="str">
        <f>CONCATENATE(C158,E158,G158,I158)</f>
        <v>234</v>
      </c>
      <c r="R158" t="s">
        <v>22</v>
      </c>
      <c r="T158" t="s">
        <v>236</v>
      </c>
      <c r="AU158" t="s">
        <v>22</v>
      </c>
      <c r="AV158">
        <v>6184</v>
      </c>
      <c r="AW158">
        <f>($AV$182-$AV$179)/200</f>
        <v>0.11</v>
      </c>
    </row>
    <row r="159" spans="1:49" x14ac:dyDescent="0.25">
      <c r="A159">
        <v>163</v>
      </c>
      <c r="D159">
        <v>93.154675999999995</v>
      </c>
      <c r="E159" s="1">
        <v>2</v>
      </c>
      <c r="F159">
        <v>78.386891999999989</v>
      </c>
      <c r="G159" s="2">
        <v>3</v>
      </c>
      <c r="P159">
        <v>2</v>
      </c>
      <c r="Q159" t="str">
        <f>CONCATENATE(C159,E159,G159,I159)</f>
        <v>23</v>
      </c>
      <c r="R159" t="s">
        <v>22</v>
      </c>
      <c r="T159" t="s">
        <v>237</v>
      </c>
      <c r="AU159" t="s">
        <v>22</v>
      </c>
      <c r="AV159">
        <v>9021</v>
      </c>
      <c r="AW159">
        <f>($AV$183-$AV$180)/200</f>
        <v>0.13</v>
      </c>
    </row>
    <row r="160" spans="1:49" x14ac:dyDescent="0.25">
      <c r="A160">
        <v>164</v>
      </c>
      <c r="D160">
        <v>93.154675999999995</v>
      </c>
      <c r="E160" s="1">
        <v>2</v>
      </c>
      <c r="F160">
        <v>78.386891999999989</v>
      </c>
      <c r="G160" s="2">
        <v>3</v>
      </c>
      <c r="P160">
        <v>2</v>
      </c>
      <c r="Q160" t="str">
        <f>CONCATENATE(C160,E160,G160,I160)</f>
        <v>23</v>
      </c>
      <c r="R160">
        <v>1</v>
      </c>
      <c r="T160" t="s">
        <v>238</v>
      </c>
      <c r="AU160">
        <v>1</v>
      </c>
      <c r="AV160">
        <v>9022</v>
      </c>
      <c r="AW160">
        <f>($AV$184-$AV$181)/200</f>
        <v>0.11</v>
      </c>
    </row>
    <row r="161" spans="1:49" x14ac:dyDescent="0.25">
      <c r="A161">
        <v>165</v>
      </c>
      <c r="D161">
        <v>93.154675999999995</v>
      </c>
      <c r="E161" s="1">
        <v>2</v>
      </c>
      <c r="F161">
        <v>78.386891999999989</v>
      </c>
      <c r="G161" s="2">
        <v>3</v>
      </c>
      <c r="P161">
        <v>2</v>
      </c>
      <c r="Q161" t="str">
        <f>CONCATENATE(C161,E161,G161,I161)</f>
        <v>23</v>
      </c>
      <c r="R161">
        <v>4</v>
      </c>
      <c r="T161" t="s">
        <v>239</v>
      </c>
      <c r="AU161">
        <v>4</v>
      </c>
      <c r="AV161">
        <v>9028</v>
      </c>
      <c r="AW161">
        <f>($AV$185-$AV$182)/200</f>
        <v>0.17</v>
      </c>
    </row>
    <row r="162" spans="1:49" x14ac:dyDescent="0.25">
      <c r="A162">
        <v>166</v>
      </c>
      <c r="D162">
        <v>93.154675999999995</v>
      </c>
      <c r="E162" s="1">
        <v>2</v>
      </c>
      <c r="F162">
        <v>78.386891999999989</v>
      </c>
      <c r="G162" s="2">
        <v>3</v>
      </c>
      <c r="P162">
        <v>2</v>
      </c>
      <c r="Q162" t="str">
        <f>CONCATENATE(C162,E162,G162,I162)</f>
        <v>23</v>
      </c>
      <c r="R162">
        <v>3</v>
      </c>
      <c r="T162" t="s">
        <v>236</v>
      </c>
      <c r="AU162">
        <v>3</v>
      </c>
      <c r="AV162">
        <v>9047</v>
      </c>
      <c r="AW162">
        <f>($AV$186-$AV$183)/200</f>
        <v>0.115</v>
      </c>
    </row>
    <row r="163" spans="1:49" x14ac:dyDescent="0.25">
      <c r="A163">
        <v>167</v>
      </c>
      <c r="D163">
        <v>93.154675999999995</v>
      </c>
      <c r="E163" s="1">
        <v>2</v>
      </c>
      <c r="F163">
        <v>78.386891999999989</v>
      </c>
      <c r="G163" s="2">
        <v>3</v>
      </c>
      <c r="P163">
        <v>2</v>
      </c>
      <c r="Q163" t="str">
        <f>CONCATENATE(C163,E163,G163,I163)</f>
        <v>23</v>
      </c>
      <c r="R163">
        <v>2</v>
      </c>
      <c r="T163" t="s">
        <v>237</v>
      </c>
      <c r="AU163">
        <v>2</v>
      </c>
      <c r="AV163">
        <v>9056</v>
      </c>
      <c r="AW163">
        <f>($AV$187-$AV$184)/200</f>
        <v>0.115</v>
      </c>
    </row>
    <row r="164" spans="1:49" x14ac:dyDescent="0.25">
      <c r="A164">
        <v>168</v>
      </c>
      <c r="D164">
        <v>93.154675999999995</v>
      </c>
      <c r="E164" s="1">
        <v>2</v>
      </c>
      <c r="F164">
        <v>78.386891999999989</v>
      </c>
      <c r="G164" s="2">
        <v>3</v>
      </c>
      <c r="P164">
        <v>2</v>
      </c>
      <c r="Q164" t="str">
        <f>CONCATENATE(C164,E164,G164,I164)</f>
        <v>23</v>
      </c>
      <c r="R164">
        <v>1</v>
      </c>
      <c r="T164" t="s">
        <v>238</v>
      </c>
      <c r="AU164">
        <v>1</v>
      </c>
      <c r="AV164">
        <v>9072</v>
      </c>
      <c r="AW164">
        <f>($AV$188-$AV$185)/200</f>
        <v>0.12</v>
      </c>
    </row>
    <row r="165" spans="1:49" x14ac:dyDescent="0.25">
      <c r="A165">
        <v>169</v>
      </c>
      <c r="D165">
        <v>93.154675999999995</v>
      </c>
      <c r="E165" s="1">
        <v>2</v>
      </c>
      <c r="F165">
        <v>78.386891999999989</v>
      </c>
      <c r="G165" s="2">
        <v>3</v>
      </c>
      <c r="P165">
        <v>2</v>
      </c>
      <c r="Q165" t="str">
        <f>CONCATENATE(C165,E165,G165,I165)</f>
        <v>23</v>
      </c>
      <c r="R165">
        <v>4</v>
      </c>
      <c r="T165" t="s">
        <v>239</v>
      </c>
      <c r="AU165">
        <v>4</v>
      </c>
      <c r="AV165">
        <v>9079</v>
      </c>
      <c r="AW165">
        <f>($AV$189-$AV$186)/200</f>
        <v>0.17499999999999999</v>
      </c>
    </row>
    <row r="166" spans="1:49" x14ac:dyDescent="0.25">
      <c r="A166">
        <v>170</v>
      </c>
      <c r="D166">
        <v>93.154675999999995</v>
      </c>
      <c r="E166" s="1">
        <v>2</v>
      </c>
      <c r="F166">
        <v>78.386891999999989</v>
      </c>
      <c r="G166" s="2">
        <v>3</v>
      </c>
      <c r="P166">
        <v>2</v>
      </c>
      <c r="Q166" t="str">
        <f>CONCATENATE(C166,E166,G166,I166)</f>
        <v>23</v>
      </c>
      <c r="R166">
        <v>3</v>
      </c>
      <c r="T166" t="s">
        <v>236</v>
      </c>
      <c r="AU166">
        <v>3</v>
      </c>
      <c r="AV166">
        <v>9086</v>
      </c>
      <c r="AW166">
        <f>($AV$190-$AV$187)/200</f>
        <v>0.13500000000000001</v>
      </c>
    </row>
    <row r="167" spans="1:49" x14ac:dyDescent="0.25">
      <c r="A167">
        <v>171</v>
      </c>
      <c r="D167">
        <v>93.154675999999995</v>
      </c>
      <c r="E167" s="1">
        <v>2</v>
      </c>
      <c r="F167">
        <v>78.331769999999992</v>
      </c>
      <c r="G167" s="2">
        <v>3</v>
      </c>
      <c r="P167">
        <v>2</v>
      </c>
      <c r="Q167" t="str">
        <f>CONCATENATE(C167,E167,G167,I167)</f>
        <v>23</v>
      </c>
      <c r="R167">
        <v>2</v>
      </c>
      <c r="T167" t="s">
        <v>237</v>
      </c>
      <c r="AU167">
        <v>2</v>
      </c>
      <c r="AV167">
        <v>9100</v>
      </c>
      <c r="AW167">
        <f>($AV$191-$AV$188)/200</f>
        <v>0.115</v>
      </c>
    </row>
    <row r="168" spans="1:49" x14ac:dyDescent="0.25">
      <c r="A168">
        <v>172</v>
      </c>
      <c r="D168">
        <v>93.154675999999995</v>
      </c>
      <c r="E168" s="1">
        <v>2</v>
      </c>
      <c r="P168">
        <v>1</v>
      </c>
      <c r="Q168" t="str">
        <f>CONCATENATE(C168,E168,G168,I168)</f>
        <v>2</v>
      </c>
      <c r="R168">
        <v>1</v>
      </c>
      <c r="T168" t="s">
        <v>238</v>
      </c>
      <c r="AU168">
        <v>1</v>
      </c>
      <c r="AV168">
        <v>9108</v>
      </c>
      <c r="AW168">
        <f>($AV$192-$AV$189)/200</f>
        <v>0.12</v>
      </c>
    </row>
    <row r="169" spans="1:49" x14ac:dyDescent="0.25">
      <c r="A169">
        <v>173</v>
      </c>
      <c r="D169">
        <v>93.154675999999995</v>
      </c>
      <c r="E169" s="1">
        <v>2</v>
      </c>
      <c r="P169">
        <v>1</v>
      </c>
      <c r="Q169" t="str">
        <f>CONCATENATE(C169,E169,G169,I169)</f>
        <v>2</v>
      </c>
      <c r="R169">
        <v>4</v>
      </c>
      <c r="T169" t="s">
        <v>239</v>
      </c>
      <c r="AU169">
        <v>4</v>
      </c>
      <c r="AV169">
        <v>9117</v>
      </c>
      <c r="AW169">
        <f>($AV$193-$AV$190)/200</f>
        <v>0.17499999999999999</v>
      </c>
    </row>
    <row r="170" spans="1:49" x14ac:dyDescent="0.25">
      <c r="A170">
        <v>174</v>
      </c>
      <c r="D170">
        <v>93.154675999999995</v>
      </c>
      <c r="E170" s="1">
        <v>2</v>
      </c>
      <c r="P170">
        <v>1</v>
      </c>
      <c r="Q170" t="str">
        <f>CONCATENATE(C170,E170,G170,I170)</f>
        <v>2</v>
      </c>
      <c r="R170">
        <v>3</v>
      </c>
      <c r="T170" t="s">
        <v>236</v>
      </c>
      <c r="AU170">
        <v>3</v>
      </c>
      <c r="AV170">
        <v>9120</v>
      </c>
      <c r="AW170">
        <f>($AV$194-$AV$191)/200</f>
        <v>0.15</v>
      </c>
    </row>
    <row r="171" spans="1:49" x14ac:dyDescent="0.25">
      <c r="A171">
        <v>175</v>
      </c>
      <c r="B171">
        <v>100.814165</v>
      </c>
      <c r="C171" s="3">
        <v>1</v>
      </c>
      <c r="D171">
        <v>93.154675999999995</v>
      </c>
      <c r="E171" s="1">
        <v>2</v>
      </c>
      <c r="P171">
        <v>2</v>
      </c>
      <c r="Q171" t="str">
        <f>CONCATENATE(C171,E171,G171,I171)</f>
        <v>12</v>
      </c>
      <c r="R171">
        <v>2</v>
      </c>
      <c r="T171" t="s">
        <v>237</v>
      </c>
      <c r="AU171">
        <v>2</v>
      </c>
      <c r="AV171">
        <v>9134</v>
      </c>
      <c r="AW171">
        <f>($AV$195-$AV$192)/200</f>
        <v>0.12</v>
      </c>
    </row>
    <row r="172" spans="1:49" x14ac:dyDescent="0.25">
      <c r="A172">
        <v>176</v>
      </c>
      <c r="B172">
        <v>100.814165</v>
      </c>
      <c r="C172" s="3">
        <v>1</v>
      </c>
      <c r="D172">
        <v>93.154675999999995</v>
      </c>
      <c r="E172" s="1">
        <v>2</v>
      </c>
      <c r="P172">
        <v>2</v>
      </c>
      <c r="Q172" t="str">
        <f>CONCATENATE(C172,E172,G172,I172)</f>
        <v>12</v>
      </c>
      <c r="R172">
        <v>1</v>
      </c>
      <c r="T172" t="s">
        <v>238</v>
      </c>
      <c r="AU172">
        <v>1</v>
      </c>
      <c r="AV172">
        <v>9140</v>
      </c>
      <c r="AW172">
        <f>($AV$196-$AV$193)/200</f>
        <v>0.125</v>
      </c>
    </row>
    <row r="173" spans="1:49" x14ac:dyDescent="0.25">
      <c r="A173">
        <v>177</v>
      </c>
      <c r="B173">
        <v>100.814165</v>
      </c>
      <c r="C173" s="3">
        <v>1</v>
      </c>
      <c r="D173">
        <v>93.154675999999995</v>
      </c>
      <c r="E173" s="1">
        <v>2</v>
      </c>
      <c r="P173">
        <v>2</v>
      </c>
      <c r="Q173" t="str">
        <f>CONCATENATE(C173,E173,G173,I173)</f>
        <v>12</v>
      </c>
      <c r="R173">
        <v>4</v>
      </c>
      <c r="T173" t="s">
        <v>239</v>
      </c>
      <c r="AU173">
        <v>4</v>
      </c>
      <c r="AV173">
        <v>9152</v>
      </c>
      <c r="AW173">
        <f>($AV$197-$AV$194)/200</f>
        <v>0.18</v>
      </c>
    </row>
    <row r="174" spans="1:49" x14ac:dyDescent="0.25">
      <c r="A174">
        <v>178</v>
      </c>
      <c r="B174">
        <v>100.814165</v>
      </c>
      <c r="C174" s="3">
        <v>1</v>
      </c>
      <c r="D174">
        <v>93.154675999999995</v>
      </c>
      <c r="E174" s="1">
        <v>2</v>
      </c>
      <c r="P174">
        <v>2</v>
      </c>
      <c r="Q174" t="str">
        <f>CONCATENATE(C174,E174,G174,I174)</f>
        <v>12</v>
      </c>
      <c r="R174">
        <v>3</v>
      </c>
      <c r="T174" t="s">
        <v>236</v>
      </c>
      <c r="AU174">
        <v>3</v>
      </c>
      <c r="AV174">
        <v>9153</v>
      </c>
      <c r="AW174">
        <f>($AV$198-$AV$195)/200</f>
        <v>0.17</v>
      </c>
    </row>
    <row r="175" spans="1:49" x14ac:dyDescent="0.25">
      <c r="A175">
        <v>179</v>
      </c>
      <c r="B175">
        <v>100.814165</v>
      </c>
      <c r="C175" s="3">
        <v>1</v>
      </c>
      <c r="P175">
        <v>1</v>
      </c>
      <c r="Q175" t="str">
        <f>CONCATENATE(C175,E175,G175,I175)</f>
        <v>1</v>
      </c>
      <c r="R175">
        <v>1</v>
      </c>
      <c r="T175" t="s">
        <v>237</v>
      </c>
      <c r="AU175">
        <v>1</v>
      </c>
      <c r="AV175">
        <v>9170</v>
      </c>
      <c r="AW175">
        <f>($AV$199-$AV$196)/200</f>
        <v>0.125</v>
      </c>
    </row>
    <row r="176" spans="1:49" x14ac:dyDescent="0.25">
      <c r="A176">
        <v>180</v>
      </c>
      <c r="B176">
        <v>100.814165</v>
      </c>
      <c r="C176" s="3">
        <v>1</v>
      </c>
      <c r="P176">
        <v>1</v>
      </c>
      <c r="Q176" t="str">
        <f>CONCATENATE(C176,E176,G176,I176)</f>
        <v>1</v>
      </c>
      <c r="R176">
        <v>2</v>
      </c>
      <c r="T176" t="s">
        <v>238</v>
      </c>
      <c r="AU176">
        <v>2</v>
      </c>
      <c r="AV176">
        <v>9174</v>
      </c>
      <c r="AW176">
        <f>($AV$200-$AV$197)/200</f>
        <v>0.14000000000000001</v>
      </c>
    </row>
    <row r="177" spans="1:49" x14ac:dyDescent="0.25">
      <c r="A177">
        <v>181</v>
      </c>
      <c r="B177">
        <v>100.814165</v>
      </c>
      <c r="C177" s="3">
        <v>1</v>
      </c>
      <c r="P177">
        <v>1</v>
      </c>
      <c r="Q177" t="str">
        <f>CONCATENATE(C177,E177,G177,I177)</f>
        <v>1</v>
      </c>
      <c r="R177">
        <v>3</v>
      </c>
      <c r="T177" t="s">
        <v>239</v>
      </c>
      <c r="AU177">
        <v>3</v>
      </c>
      <c r="AV177">
        <v>9187</v>
      </c>
      <c r="AW177">
        <f>($AV$201-$AV$198)/200</f>
        <v>0.185</v>
      </c>
    </row>
    <row r="178" spans="1:49" x14ac:dyDescent="0.25">
      <c r="A178">
        <v>182</v>
      </c>
      <c r="B178">
        <v>100.814165</v>
      </c>
      <c r="C178" s="3">
        <v>1</v>
      </c>
      <c r="P178">
        <v>1</v>
      </c>
      <c r="Q178" t="str">
        <f>CONCATENATE(C178,E178,G178,I178)</f>
        <v>1</v>
      </c>
      <c r="R178">
        <v>4</v>
      </c>
      <c r="T178" t="s">
        <v>236</v>
      </c>
      <c r="AU178">
        <v>4</v>
      </c>
      <c r="AV178">
        <v>9187</v>
      </c>
      <c r="AW178">
        <f>($AV$202-$AV$199)/200</f>
        <v>0.215</v>
      </c>
    </row>
    <row r="179" spans="1:49" x14ac:dyDescent="0.25">
      <c r="A179">
        <v>183</v>
      </c>
      <c r="B179">
        <v>100.814165</v>
      </c>
      <c r="C179" s="3">
        <v>1</v>
      </c>
      <c r="P179">
        <v>1</v>
      </c>
      <c r="Q179" t="str">
        <f>CONCATENATE(C179,E179,G179,I179)</f>
        <v>1</v>
      </c>
      <c r="R179">
        <v>1</v>
      </c>
      <c r="T179" t="s">
        <v>237</v>
      </c>
      <c r="AU179">
        <v>1</v>
      </c>
      <c r="AV179">
        <v>9200</v>
      </c>
      <c r="AW179">
        <f>($AV$203-$AV$200)/200</f>
        <v>0.14000000000000001</v>
      </c>
    </row>
    <row r="180" spans="1:49" x14ac:dyDescent="0.25">
      <c r="A180">
        <v>184</v>
      </c>
      <c r="B180">
        <v>100.814165</v>
      </c>
      <c r="C180" s="3">
        <v>1</v>
      </c>
      <c r="H180">
        <v>95.689534999999992</v>
      </c>
      <c r="I180" s="4">
        <v>4</v>
      </c>
      <c r="P180">
        <v>2</v>
      </c>
      <c r="Q180" t="str">
        <f>CONCATENATE(C180,E180,G180,I180)</f>
        <v>14</v>
      </c>
      <c r="R180">
        <v>2</v>
      </c>
      <c r="AU180">
        <v>2</v>
      </c>
      <c r="AV180">
        <v>9208</v>
      </c>
    </row>
    <row r="181" spans="1:49" x14ac:dyDescent="0.25">
      <c r="A181">
        <v>185</v>
      </c>
      <c r="B181">
        <v>100.814165</v>
      </c>
      <c r="C181" s="3">
        <v>1</v>
      </c>
      <c r="H181">
        <v>95.689534999999992</v>
      </c>
      <c r="I181" s="4">
        <v>4</v>
      </c>
      <c r="P181">
        <v>2</v>
      </c>
      <c r="Q181" t="str">
        <f>CONCATENATE(C181,E181,G181,I181)</f>
        <v>14</v>
      </c>
      <c r="R181">
        <v>3</v>
      </c>
      <c r="AU181">
        <v>3</v>
      </c>
      <c r="AV181">
        <v>9222</v>
      </c>
    </row>
    <row r="182" spans="1:49" x14ac:dyDescent="0.25">
      <c r="A182">
        <v>186</v>
      </c>
      <c r="B182">
        <v>100.814165</v>
      </c>
      <c r="C182" s="3">
        <v>1</v>
      </c>
      <c r="H182">
        <v>95.689534999999992</v>
      </c>
      <c r="I182" s="4">
        <v>4</v>
      </c>
      <c r="P182">
        <v>2</v>
      </c>
      <c r="Q182" t="str">
        <f>CONCATENATE(C182,E182,G182,I182)</f>
        <v>14</v>
      </c>
      <c r="R182">
        <v>4</v>
      </c>
      <c r="AU182">
        <v>4</v>
      </c>
      <c r="AV182">
        <v>9222</v>
      </c>
    </row>
    <row r="183" spans="1:49" x14ac:dyDescent="0.25">
      <c r="A183">
        <v>187</v>
      </c>
      <c r="B183">
        <v>100.814165</v>
      </c>
      <c r="C183" s="3">
        <v>1</v>
      </c>
      <c r="H183">
        <v>95.689534999999992</v>
      </c>
      <c r="I183" s="4">
        <v>4</v>
      </c>
      <c r="P183">
        <v>2</v>
      </c>
      <c r="Q183" t="str">
        <f>CONCATENATE(C183,E183,G183,I183)</f>
        <v>14</v>
      </c>
      <c r="R183">
        <v>1</v>
      </c>
      <c r="AU183">
        <v>1</v>
      </c>
      <c r="AV183">
        <v>9234</v>
      </c>
    </row>
    <row r="184" spans="1:49" x14ac:dyDescent="0.25">
      <c r="A184">
        <v>188</v>
      </c>
      <c r="B184">
        <v>100.814165</v>
      </c>
      <c r="C184" s="3">
        <v>1</v>
      </c>
      <c r="H184">
        <v>95.689534999999992</v>
      </c>
      <c r="I184" s="4">
        <v>4</v>
      </c>
      <c r="P184">
        <v>2</v>
      </c>
      <c r="Q184" t="str">
        <f>CONCATENATE(C184,E184,G184,I184)</f>
        <v>14</v>
      </c>
      <c r="R184">
        <v>2</v>
      </c>
      <c r="AU184">
        <v>2</v>
      </c>
      <c r="AV184">
        <v>9244</v>
      </c>
    </row>
    <row r="185" spans="1:49" x14ac:dyDescent="0.25">
      <c r="A185">
        <v>189</v>
      </c>
      <c r="B185">
        <v>100.814165</v>
      </c>
      <c r="C185" s="3">
        <v>1</v>
      </c>
      <c r="H185">
        <v>95.689534999999992</v>
      </c>
      <c r="I185" s="4">
        <v>4</v>
      </c>
      <c r="P185">
        <v>2</v>
      </c>
      <c r="Q185" t="str">
        <f>CONCATENATE(C185,E185,G185,I185)</f>
        <v>14</v>
      </c>
      <c r="R185">
        <v>3</v>
      </c>
      <c r="AU185">
        <v>3</v>
      </c>
      <c r="AV185">
        <v>9256</v>
      </c>
    </row>
    <row r="186" spans="1:49" x14ac:dyDescent="0.25">
      <c r="A186">
        <v>190</v>
      </c>
      <c r="B186">
        <v>100.814165</v>
      </c>
      <c r="C186" s="3">
        <v>1</v>
      </c>
      <c r="H186">
        <v>95.689534999999992</v>
      </c>
      <c r="I186" s="4">
        <v>4</v>
      </c>
      <c r="P186">
        <v>2</v>
      </c>
      <c r="Q186" t="str">
        <f>CONCATENATE(C186,E186,G186,I186)</f>
        <v>14</v>
      </c>
      <c r="R186">
        <v>4</v>
      </c>
      <c r="AU186">
        <v>4</v>
      </c>
      <c r="AV186">
        <v>9257</v>
      </c>
    </row>
    <row r="187" spans="1:49" x14ac:dyDescent="0.25">
      <c r="A187">
        <v>191</v>
      </c>
      <c r="B187">
        <v>100.814165</v>
      </c>
      <c r="C187" s="3">
        <v>1</v>
      </c>
      <c r="H187">
        <v>95.689534999999992</v>
      </c>
      <c r="I187" s="4">
        <v>4</v>
      </c>
      <c r="P187">
        <v>2</v>
      </c>
      <c r="Q187" t="str">
        <f>CONCATENATE(C187,E187,G187,I187)</f>
        <v>14</v>
      </c>
      <c r="R187">
        <v>1</v>
      </c>
      <c r="AU187">
        <v>1</v>
      </c>
      <c r="AV187">
        <v>9267</v>
      </c>
    </row>
    <row r="188" spans="1:49" x14ac:dyDescent="0.25">
      <c r="A188">
        <v>192</v>
      </c>
      <c r="H188">
        <v>95.689534999999992</v>
      </c>
      <c r="I188" s="4">
        <v>4</v>
      </c>
      <c r="P188">
        <v>1</v>
      </c>
      <c r="Q188" t="str">
        <f>CONCATENATE(C188,E188,G188,I188)</f>
        <v>4</v>
      </c>
      <c r="R188">
        <v>2</v>
      </c>
      <c r="AU188">
        <v>2</v>
      </c>
      <c r="AV188">
        <v>9280</v>
      </c>
    </row>
    <row r="189" spans="1:49" x14ac:dyDescent="0.25">
      <c r="A189">
        <v>193</v>
      </c>
      <c r="H189">
        <v>95.689534999999992</v>
      </c>
      <c r="I189" s="4">
        <v>4</v>
      </c>
      <c r="P189">
        <v>1</v>
      </c>
      <c r="Q189" t="str">
        <f>CONCATENATE(C189,E189,G189,I189)</f>
        <v>4</v>
      </c>
      <c r="R189">
        <v>3</v>
      </c>
      <c r="AU189">
        <v>3</v>
      </c>
      <c r="AV189">
        <v>9292</v>
      </c>
    </row>
    <row r="190" spans="1:49" x14ac:dyDescent="0.25">
      <c r="A190">
        <v>194</v>
      </c>
      <c r="H190">
        <v>95.689534999999992</v>
      </c>
      <c r="I190" s="4">
        <v>4</v>
      </c>
      <c r="P190">
        <v>1</v>
      </c>
      <c r="Q190" t="str">
        <f>CONCATENATE(C190,E190,G190,I190)</f>
        <v>4</v>
      </c>
      <c r="R190">
        <v>4</v>
      </c>
      <c r="AU190">
        <v>4</v>
      </c>
      <c r="AV190">
        <v>9294</v>
      </c>
    </row>
    <row r="191" spans="1:49" x14ac:dyDescent="0.25">
      <c r="A191">
        <v>195</v>
      </c>
      <c r="F191">
        <v>100.979524</v>
      </c>
      <c r="G191" s="2">
        <v>3</v>
      </c>
      <c r="H191">
        <v>95.689534999999992</v>
      </c>
      <c r="I191" s="4">
        <v>4</v>
      </c>
      <c r="P191">
        <v>2</v>
      </c>
      <c r="Q191" t="str">
        <f>CONCATENATE(C191,E191,G191,I191)</f>
        <v>34</v>
      </c>
      <c r="R191">
        <v>1</v>
      </c>
      <c r="AU191">
        <v>1</v>
      </c>
      <c r="AV191">
        <v>9303</v>
      </c>
    </row>
    <row r="192" spans="1:49" x14ac:dyDescent="0.25">
      <c r="A192">
        <v>196</v>
      </c>
      <c r="F192">
        <v>100.979524</v>
      </c>
      <c r="G192" s="2">
        <v>3</v>
      </c>
      <c r="H192">
        <v>95.689534999999992</v>
      </c>
      <c r="I192" s="4">
        <v>4</v>
      </c>
      <c r="P192">
        <v>2</v>
      </c>
      <c r="Q192" t="str">
        <f>CONCATENATE(C192,E192,G192,I192)</f>
        <v>34</v>
      </c>
      <c r="R192">
        <v>2</v>
      </c>
      <c r="AU192">
        <v>2</v>
      </c>
      <c r="AV192">
        <v>9316</v>
      </c>
    </row>
    <row r="193" spans="1:48" x14ac:dyDescent="0.25">
      <c r="A193">
        <v>197</v>
      </c>
      <c r="F193">
        <v>100.979524</v>
      </c>
      <c r="G193" s="2">
        <v>3</v>
      </c>
      <c r="H193">
        <v>95.689534999999992</v>
      </c>
      <c r="I193" s="4">
        <v>4</v>
      </c>
      <c r="P193">
        <v>2</v>
      </c>
      <c r="Q193" t="str">
        <f>CONCATENATE(C193,E193,G193,I193)</f>
        <v>34</v>
      </c>
      <c r="R193">
        <v>3</v>
      </c>
      <c r="AU193">
        <v>3</v>
      </c>
      <c r="AV193">
        <v>9329</v>
      </c>
    </row>
    <row r="194" spans="1:48" x14ac:dyDescent="0.25">
      <c r="A194">
        <v>198</v>
      </c>
      <c r="F194">
        <v>100.979524</v>
      </c>
      <c r="G194" s="2">
        <v>3</v>
      </c>
      <c r="H194">
        <v>95.689534999999992</v>
      </c>
      <c r="I194" s="4">
        <v>4</v>
      </c>
      <c r="P194">
        <v>2</v>
      </c>
      <c r="Q194" t="str">
        <f>CONCATENATE(C194,E194,G194,I194)</f>
        <v>34</v>
      </c>
      <c r="R194">
        <v>4</v>
      </c>
      <c r="AU194">
        <v>4</v>
      </c>
      <c r="AV194">
        <v>9333</v>
      </c>
    </row>
    <row r="195" spans="1:48" x14ac:dyDescent="0.25">
      <c r="A195">
        <v>199</v>
      </c>
      <c r="F195">
        <v>100.979524</v>
      </c>
      <c r="G195" s="2">
        <v>3</v>
      </c>
      <c r="H195">
        <v>95.689534999999992</v>
      </c>
      <c r="I195" s="4">
        <v>4</v>
      </c>
      <c r="P195">
        <v>2</v>
      </c>
      <c r="Q195" t="str">
        <f>CONCATENATE(C195,E195,G195,I195)</f>
        <v>34</v>
      </c>
      <c r="R195">
        <v>1</v>
      </c>
      <c r="AU195">
        <v>1</v>
      </c>
      <c r="AV195">
        <v>9340</v>
      </c>
    </row>
    <row r="196" spans="1:48" x14ac:dyDescent="0.25">
      <c r="A196">
        <v>200</v>
      </c>
      <c r="F196">
        <v>100.979524</v>
      </c>
      <c r="G196" s="2">
        <v>3</v>
      </c>
      <c r="H196">
        <v>95.634415999999987</v>
      </c>
      <c r="I196" s="4">
        <v>4</v>
      </c>
      <c r="P196">
        <v>2</v>
      </c>
      <c r="Q196" t="str">
        <f>CONCATENATE(C196,E196,G196,I196)</f>
        <v>34</v>
      </c>
      <c r="R196">
        <v>2</v>
      </c>
      <c r="AU196">
        <v>2</v>
      </c>
      <c r="AV196">
        <v>9354</v>
      </c>
    </row>
    <row r="197" spans="1:48" x14ac:dyDescent="0.25">
      <c r="A197">
        <v>201</v>
      </c>
      <c r="D197">
        <v>116.18816</v>
      </c>
      <c r="E197" s="1">
        <v>2</v>
      </c>
      <c r="F197">
        <v>100.979524</v>
      </c>
      <c r="G197" s="2">
        <v>3</v>
      </c>
      <c r="P197">
        <v>2</v>
      </c>
      <c r="Q197" t="str">
        <f>CONCATENATE(C197,E197,G197,I197)</f>
        <v>23</v>
      </c>
      <c r="R197">
        <v>3</v>
      </c>
      <c r="AU197">
        <v>3</v>
      </c>
      <c r="AV197">
        <v>9369</v>
      </c>
    </row>
    <row r="198" spans="1:48" x14ac:dyDescent="0.25">
      <c r="A198">
        <v>202</v>
      </c>
      <c r="D198">
        <v>116.18816</v>
      </c>
      <c r="E198" s="1">
        <v>2</v>
      </c>
      <c r="F198">
        <v>100.979524</v>
      </c>
      <c r="G198" s="2">
        <v>3</v>
      </c>
      <c r="P198">
        <v>2</v>
      </c>
      <c r="Q198" t="str">
        <f>CONCATENATE(C198,E198,G198,I198)</f>
        <v>23</v>
      </c>
      <c r="R198">
        <v>4</v>
      </c>
      <c r="AU198">
        <v>4</v>
      </c>
      <c r="AV198">
        <v>9374</v>
      </c>
    </row>
    <row r="199" spans="1:48" x14ac:dyDescent="0.25">
      <c r="A199">
        <v>203</v>
      </c>
      <c r="D199">
        <v>116.18816</v>
      </c>
      <c r="E199" s="1">
        <v>2</v>
      </c>
      <c r="F199">
        <v>100.979524</v>
      </c>
      <c r="G199" s="2">
        <v>3</v>
      </c>
      <c r="P199">
        <v>2</v>
      </c>
      <c r="Q199" t="str">
        <f>CONCATENATE(C199,E199,G199,I199)</f>
        <v>23</v>
      </c>
      <c r="R199">
        <v>1</v>
      </c>
      <c r="AU199">
        <v>1</v>
      </c>
      <c r="AV199">
        <v>9379</v>
      </c>
    </row>
    <row r="200" spans="1:48" x14ac:dyDescent="0.25">
      <c r="A200">
        <v>204</v>
      </c>
      <c r="D200">
        <v>116.18816</v>
      </c>
      <c r="E200" s="1">
        <v>2</v>
      </c>
      <c r="F200">
        <v>100.979524</v>
      </c>
      <c r="G200" s="2">
        <v>3</v>
      </c>
      <c r="P200">
        <v>2</v>
      </c>
      <c r="Q200" t="str">
        <f>CONCATENATE(C200,E200,G200,I200)</f>
        <v>23</v>
      </c>
      <c r="R200">
        <v>2</v>
      </c>
      <c r="AU200">
        <v>2</v>
      </c>
      <c r="AV200">
        <v>9397</v>
      </c>
    </row>
    <row r="201" spans="1:48" x14ac:dyDescent="0.25">
      <c r="A201">
        <v>205</v>
      </c>
      <c r="D201">
        <v>116.18816</v>
      </c>
      <c r="E201" s="1">
        <v>2</v>
      </c>
      <c r="F201">
        <v>100.979524</v>
      </c>
      <c r="G201" s="2">
        <v>3</v>
      </c>
      <c r="P201">
        <v>2</v>
      </c>
      <c r="Q201" t="str">
        <f>CONCATENATE(C201,E201,G201,I201)</f>
        <v>23</v>
      </c>
      <c r="R201">
        <v>3</v>
      </c>
      <c r="AU201">
        <v>3</v>
      </c>
      <c r="AV201">
        <v>9411</v>
      </c>
    </row>
    <row r="202" spans="1:48" x14ac:dyDescent="0.25">
      <c r="A202">
        <v>206</v>
      </c>
      <c r="D202">
        <v>116.18816</v>
      </c>
      <c r="E202" s="1">
        <v>2</v>
      </c>
      <c r="F202">
        <v>100.979524</v>
      </c>
      <c r="G202" s="2">
        <v>3</v>
      </c>
      <c r="P202">
        <v>2</v>
      </c>
      <c r="Q202" t="str">
        <f>CONCATENATE(C202,E202,G202,I202)</f>
        <v>23</v>
      </c>
      <c r="R202">
        <v>4</v>
      </c>
      <c r="AU202">
        <v>4</v>
      </c>
      <c r="AV202">
        <v>9422</v>
      </c>
    </row>
    <row r="203" spans="1:48" x14ac:dyDescent="0.25">
      <c r="A203">
        <v>207</v>
      </c>
      <c r="D203">
        <v>116.18816</v>
      </c>
      <c r="E203" s="1">
        <v>2</v>
      </c>
      <c r="F203">
        <v>100.979524</v>
      </c>
      <c r="G203" s="2">
        <v>3</v>
      </c>
      <c r="P203">
        <v>2</v>
      </c>
      <c r="Q203" t="str">
        <f>CONCATENATE(C203,E203,G203,I203)</f>
        <v>23</v>
      </c>
      <c r="R203">
        <v>1</v>
      </c>
      <c r="AU203">
        <v>1</v>
      </c>
      <c r="AV203">
        <v>9425</v>
      </c>
    </row>
    <row r="204" spans="1:48" x14ac:dyDescent="0.25">
      <c r="A204">
        <v>208</v>
      </c>
      <c r="D204">
        <v>116.18816</v>
      </c>
      <c r="E204" s="1">
        <v>2</v>
      </c>
      <c r="P204">
        <v>1</v>
      </c>
      <c r="Q204" t="str">
        <f>CONCATENATE(C204,E204,G204,I204)</f>
        <v>2</v>
      </c>
      <c r="R204" t="s">
        <v>22</v>
      </c>
      <c r="AU204" t="s">
        <v>22</v>
      </c>
      <c r="AV204">
        <v>9444</v>
      </c>
    </row>
    <row r="205" spans="1:48" x14ac:dyDescent="0.25">
      <c r="A205">
        <v>209</v>
      </c>
      <c r="D205">
        <v>116.18816</v>
      </c>
      <c r="E205" s="1">
        <v>2</v>
      </c>
      <c r="P205">
        <v>1</v>
      </c>
      <c r="Q205" t="str">
        <f>CONCATENATE(C205,E205,G205,I205)</f>
        <v>2</v>
      </c>
    </row>
    <row r="206" spans="1:48" x14ac:dyDescent="0.25">
      <c r="A206">
        <v>210</v>
      </c>
      <c r="D206">
        <v>116.18816</v>
      </c>
      <c r="E206" s="1">
        <v>2</v>
      </c>
      <c r="P206">
        <v>1</v>
      </c>
      <c r="Q206" t="str">
        <f>CONCATENATE(C206,E206,G206,I206)</f>
        <v>2</v>
      </c>
    </row>
    <row r="207" spans="1:48" x14ac:dyDescent="0.25">
      <c r="A207">
        <v>211</v>
      </c>
      <c r="D207">
        <v>116.18816</v>
      </c>
      <c r="E207" s="1">
        <v>2</v>
      </c>
      <c r="P207">
        <v>1</v>
      </c>
      <c r="Q207" t="str">
        <f>CONCATENATE(C207,E207,G207,I207)</f>
        <v>2</v>
      </c>
    </row>
    <row r="208" spans="1:48" x14ac:dyDescent="0.25">
      <c r="A208">
        <v>212</v>
      </c>
      <c r="D208">
        <v>116.18816</v>
      </c>
      <c r="E208" s="1">
        <v>2</v>
      </c>
      <c r="P208">
        <v>1</v>
      </c>
      <c r="Q208" t="str">
        <f>CONCATENATE(C208,E208,G208,I208)</f>
        <v>2</v>
      </c>
    </row>
    <row r="209" spans="1:17" x14ac:dyDescent="0.25">
      <c r="A209">
        <v>213</v>
      </c>
      <c r="D209">
        <v>116.18816</v>
      </c>
      <c r="E209" s="1">
        <v>2</v>
      </c>
      <c r="P209">
        <v>1</v>
      </c>
      <c r="Q209" t="str">
        <f>CONCATENATE(C209,E209,G209,I209)</f>
        <v>2</v>
      </c>
    </row>
    <row r="210" spans="1:17" x14ac:dyDescent="0.25">
      <c r="A210">
        <v>214</v>
      </c>
      <c r="B210">
        <v>124.288498</v>
      </c>
      <c r="C210" s="3">
        <v>1</v>
      </c>
      <c r="D210">
        <v>116.18816</v>
      </c>
      <c r="E210" s="1">
        <v>2</v>
      </c>
      <c r="P210">
        <v>2</v>
      </c>
      <c r="Q210" t="str">
        <f>CONCATENATE(C210,E210,G210,I210)</f>
        <v>12</v>
      </c>
    </row>
    <row r="211" spans="1:17" x14ac:dyDescent="0.25">
      <c r="A211">
        <v>215</v>
      </c>
      <c r="B211">
        <v>124.288498</v>
      </c>
      <c r="C211" s="3">
        <v>1</v>
      </c>
      <c r="D211">
        <v>116.18816</v>
      </c>
      <c r="E211" s="1">
        <v>2</v>
      </c>
      <c r="P211">
        <v>2</v>
      </c>
      <c r="Q211" t="str">
        <f>CONCATENATE(C211,E211,G211,I211)</f>
        <v>12</v>
      </c>
    </row>
    <row r="212" spans="1:17" x14ac:dyDescent="0.25">
      <c r="A212">
        <v>216</v>
      </c>
      <c r="B212">
        <v>124.288498</v>
      </c>
      <c r="C212" s="3">
        <v>1</v>
      </c>
      <c r="P212">
        <v>1</v>
      </c>
      <c r="Q212" t="str">
        <f>CONCATENATE(C212,E212,G212,I212)</f>
        <v>1</v>
      </c>
    </row>
    <row r="213" spans="1:17" x14ac:dyDescent="0.25">
      <c r="A213">
        <v>217</v>
      </c>
      <c r="B213">
        <v>124.288498</v>
      </c>
      <c r="C213" s="3">
        <v>1</v>
      </c>
      <c r="P213">
        <v>1</v>
      </c>
      <c r="Q213" t="str">
        <f>CONCATENATE(C213,E213,G213,I213)</f>
        <v>1</v>
      </c>
    </row>
    <row r="214" spans="1:17" x14ac:dyDescent="0.25">
      <c r="A214">
        <v>218</v>
      </c>
      <c r="B214">
        <v>124.288498</v>
      </c>
      <c r="C214" s="3">
        <v>1</v>
      </c>
      <c r="P214">
        <v>1</v>
      </c>
      <c r="Q214" t="str">
        <f>CONCATENATE(C214,E214,G214,I214)</f>
        <v>1</v>
      </c>
    </row>
    <row r="215" spans="1:17" x14ac:dyDescent="0.25">
      <c r="A215">
        <v>219</v>
      </c>
      <c r="B215">
        <v>124.288498</v>
      </c>
      <c r="C215" s="3">
        <v>1</v>
      </c>
      <c r="P215">
        <v>1</v>
      </c>
      <c r="Q215" t="str">
        <f>CONCATENATE(C215,E215,G215,I215)</f>
        <v>1</v>
      </c>
    </row>
    <row r="216" spans="1:17" x14ac:dyDescent="0.25">
      <c r="A216">
        <v>220</v>
      </c>
      <c r="B216">
        <v>124.288498</v>
      </c>
      <c r="C216" s="3">
        <v>1</v>
      </c>
      <c r="P216">
        <v>1</v>
      </c>
      <c r="Q216" t="str">
        <f>CONCATENATE(C216,E216,G216,I216)</f>
        <v>1</v>
      </c>
    </row>
    <row r="217" spans="1:17" x14ac:dyDescent="0.25">
      <c r="A217">
        <v>221</v>
      </c>
      <c r="B217">
        <v>124.288498</v>
      </c>
      <c r="C217" s="3">
        <v>1</v>
      </c>
      <c r="P217">
        <v>1</v>
      </c>
      <c r="Q217" t="str">
        <f>CONCATENATE(C217,E217,G217,I217)</f>
        <v>1</v>
      </c>
    </row>
    <row r="218" spans="1:17" x14ac:dyDescent="0.25">
      <c r="A218">
        <v>222</v>
      </c>
      <c r="B218">
        <v>124.288498</v>
      </c>
      <c r="C218" s="3">
        <v>1</v>
      </c>
      <c r="P218">
        <v>1</v>
      </c>
      <c r="Q218" t="str">
        <f>CONCATENATE(C218,E218,G218,I218)</f>
        <v>1</v>
      </c>
    </row>
    <row r="219" spans="1:17" x14ac:dyDescent="0.25">
      <c r="A219">
        <v>223</v>
      </c>
      <c r="B219">
        <v>124.288498</v>
      </c>
      <c r="C219" s="3">
        <v>1</v>
      </c>
      <c r="P219">
        <v>1</v>
      </c>
      <c r="Q219" t="str">
        <f>CONCATENATE(C219,E219,G219,I219)</f>
        <v>1</v>
      </c>
    </row>
    <row r="220" spans="1:17" x14ac:dyDescent="0.25">
      <c r="A220">
        <v>224</v>
      </c>
      <c r="B220">
        <v>124.288498</v>
      </c>
      <c r="C220" s="3">
        <v>1</v>
      </c>
      <c r="H220">
        <v>121.91899599999999</v>
      </c>
      <c r="I220" s="4">
        <v>4</v>
      </c>
      <c r="P220">
        <v>2</v>
      </c>
      <c r="Q220" t="str">
        <f>CONCATENATE(C220,E220,G220,I220)</f>
        <v>14</v>
      </c>
    </row>
    <row r="221" spans="1:17" x14ac:dyDescent="0.25">
      <c r="A221">
        <v>225</v>
      </c>
      <c r="B221">
        <v>124.288498</v>
      </c>
      <c r="C221" s="3">
        <v>1</v>
      </c>
      <c r="H221">
        <v>121.91899599999999</v>
      </c>
      <c r="I221" s="4">
        <v>4</v>
      </c>
      <c r="P221">
        <v>2</v>
      </c>
      <c r="Q221" t="str">
        <f>CONCATENATE(C221,E221,G221,I221)</f>
        <v>14</v>
      </c>
    </row>
    <row r="222" spans="1:17" x14ac:dyDescent="0.25">
      <c r="A222">
        <v>226</v>
      </c>
      <c r="B222">
        <v>124.288498</v>
      </c>
      <c r="C222" s="3">
        <v>1</v>
      </c>
      <c r="H222">
        <v>121.91899599999999</v>
      </c>
      <c r="I222" s="4">
        <v>4</v>
      </c>
      <c r="P222">
        <v>2</v>
      </c>
      <c r="Q222" t="str">
        <f>CONCATENATE(C222,E222,G222,I222)</f>
        <v>14</v>
      </c>
    </row>
    <row r="223" spans="1:17" x14ac:dyDescent="0.25">
      <c r="A223">
        <v>227</v>
      </c>
      <c r="B223">
        <v>124.288498</v>
      </c>
      <c r="C223" s="3">
        <v>1</v>
      </c>
      <c r="H223">
        <v>121.91899599999999</v>
      </c>
      <c r="I223" s="4">
        <v>4</v>
      </c>
      <c r="P223">
        <v>2</v>
      </c>
      <c r="Q223" t="str">
        <f>CONCATENATE(C223,E223,G223,I223)</f>
        <v>14</v>
      </c>
    </row>
    <row r="224" spans="1:17" x14ac:dyDescent="0.25">
      <c r="A224">
        <v>228</v>
      </c>
      <c r="B224">
        <v>124.288498</v>
      </c>
      <c r="C224" s="3">
        <v>1</v>
      </c>
      <c r="H224">
        <v>121.91899599999999</v>
      </c>
      <c r="I224" s="4">
        <v>4</v>
      </c>
      <c r="P224">
        <v>2</v>
      </c>
      <c r="Q224" t="str">
        <f>CONCATENATE(C224,E224,G224,I224)</f>
        <v>14</v>
      </c>
    </row>
    <row r="225" spans="1:17" x14ac:dyDescent="0.25">
      <c r="A225">
        <v>229</v>
      </c>
      <c r="H225">
        <v>121.91899599999999</v>
      </c>
      <c r="I225" s="4">
        <v>4</v>
      </c>
      <c r="P225">
        <v>1</v>
      </c>
      <c r="Q225" t="str">
        <f>CONCATENATE(C225,E225,G225,I225)</f>
        <v>4</v>
      </c>
    </row>
    <row r="226" spans="1:17" x14ac:dyDescent="0.25">
      <c r="A226">
        <v>230</v>
      </c>
      <c r="H226">
        <v>121.91899599999999</v>
      </c>
      <c r="I226" s="4">
        <v>4</v>
      </c>
      <c r="P226">
        <v>1</v>
      </c>
      <c r="Q226" t="str">
        <f>CONCATENATE(C226,E226,G226,I226)</f>
        <v>4</v>
      </c>
    </row>
    <row r="227" spans="1:17" x14ac:dyDescent="0.25">
      <c r="A227">
        <v>231</v>
      </c>
      <c r="H227">
        <v>121.91899599999999</v>
      </c>
      <c r="I227" s="4">
        <v>4</v>
      </c>
      <c r="P227">
        <v>1</v>
      </c>
      <c r="Q227" t="str">
        <f>CONCATENATE(C227,E227,G227,I227)</f>
        <v>4</v>
      </c>
    </row>
    <row r="228" spans="1:17" x14ac:dyDescent="0.25">
      <c r="A228">
        <v>232</v>
      </c>
      <c r="F228">
        <v>125.88654</v>
      </c>
      <c r="G228" s="2">
        <v>3</v>
      </c>
      <c r="H228">
        <v>121.91899599999999</v>
      </c>
      <c r="I228" s="4">
        <v>4</v>
      </c>
      <c r="P228">
        <v>2</v>
      </c>
      <c r="Q228" t="str">
        <f>CONCATENATE(C228,E228,G228,I228)</f>
        <v>34</v>
      </c>
    </row>
    <row r="229" spans="1:17" x14ac:dyDescent="0.25">
      <c r="A229">
        <v>233</v>
      </c>
      <c r="F229">
        <v>125.88654</v>
      </c>
      <c r="G229" s="2">
        <v>3</v>
      </c>
      <c r="H229">
        <v>121.91899599999999</v>
      </c>
      <c r="I229" s="4">
        <v>4</v>
      </c>
      <c r="P229">
        <v>2</v>
      </c>
      <c r="Q229" t="str">
        <f>CONCATENATE(C229,E229,G229,I229)</f>
        <v>34</v>
      </c>
    </row>
    <row r="230" spans="1:17" x14ac:dyDescent="0.25">
      <c r="A230">
        <v>234</v>
      </c>
      <c r="F230">
        <v>125.88654</v>
      </c>
      <c r="G230" s="2">
        <v>3</v>
      </c>
      <c r="H230">
        <v>121.91899599999999</v>
      </c>
      <c r="I230" s="4">
        <v>4</v>
      </c>
      <c r="P230">
        <v>2</v>
      </c>
      <c r="Q230" t="str">
        <f>CONCATENATE(C230,E230,G230,I230)</f>
        <v>34</v>
      </c>
    </row>
    <row r="231" spans="1:17" x14ac:dyDescent="0.25">
      <c r="A231">
        <v>235</v>
      </c>
      <c r="F231">
        <v>125.88654</v>
      </c>
      <c r="G231" s="2">
        <v>3</v>
      </c>
      <c r="H231">
        <v>121.91899599999999</v>
      </c>
      <c r="I231" s="4">
        <v>4</v>
      </c>
      <c r="P231">
        <v>2</v>
      </c>
      <c r="Q231" t="str">
        <f>CONCATENATE(C231,E231,G231,I231)</f>
        <v>34</v>
      </c>
    </row>
    <row r="232" spans="1:17" x14ac:dyDescent="0.25">
      <c r="A232">
        <v>236</v>
      </c>
      <c r="F232">
        <v>125.88654</v>
      </c>
      <c r="G232" s="2">
        <v>3</v>
      </c>
      <c r="H232">
        <v>121.91899599999999</v>
      </c>
      <c r="I232" s="4">
        <v>4</v>
      </c>
      <c r="P232">
        <v>2</v>
      </c>
      <c r="Q232" t="str">
        <f>CONCATENATE(C232,E232,G232,I232)</f>
        <v>34</v>
      </c>
    </row>
    <row r="233" spans="1:17" x14ac:dyDescent="0.25">
      <c r="A233">
        <v>237</v>
      </c>
      <c r="D233">
        <v>147.785766</v>
      </c>
      <c r="E233" s="1">
        <v>2</v>
      </c>
      <c r="F233">
        <v>125.88654</v>
      </c>
      <c r="G233" s="2">
        <v>3</v>
      </c>
      <c r="H233">
        <v>121.91899599999999</v>
      </c>
      <c r="I233" s="4">
        <v>4</v>
      </c>
      <c r="P233">
        <v>3</v>
      </c>
      <c r="Q233" t="str">
        <f>CONCATENATE(C233,E233,G233,I233)</f>
        <v>234</v>
      </c>
    </row>
    <row r="234" spans="1:17" x14ac:dyDescent="0.25">
      <c r="A234">
        <v>238</v>
      </c>
      <c r="D234">
        <v>147.785766</v>
      </c>
      <c r="E234" s="1">
        <v>2</v>
      </c>
      <c r="F234">
        <v>125.88654</v>
      </c>
      <c r="G234" s="2">
        <v>3</v>
      </c>
      <c r="P234">
        <v>2</v>
      </c>
      <c r="Q234" t="str">
        <f>CONCATENATE(C234,E234,G234,I234)</f>
        <v>23</v>
      </c>
    </row>
    <row r="235" spans="1:17" x14ac:dyDescent="0.25">
      <c r="A235">
        <v>239</v>
      </c>
      <c r="D235">
        <v>147.785766</v>
      </c>
      <c r="E235" s="1">
        <v>2</v>
      </c>
      <c r="F235">
        <v>125.88654</v>
      </c>
      <c r="G235" s="2">
        <v>3</v>
      </c>
      <c r="P235">
        <v>2</v>
      </c>
      <c r="Q235" t="str">
        <f>CONCATENATE(C235,E235,G235,I235)</f>
        <v>23</v>
      </c>
    </row>
    <row r="236" spans="1:17" x14ac:dyDescent="0.25">
      <c r="A236">
        <v>240</v>
      </c>
      <c r="D236">
        <v>147.785766</v>
      </c>
      <c r="E236" s="1">
        <v>2</v>
      </c>
      <c r="F236">
        <v>125.88654</v>
      </c>
      <c r="G236" s="2">
        <v>3</v>
      </c>
      <c r="P236">
        <v>2</v>
      </c>
      <c r="Q236" t="str">
        <f>CONCATENATE(C236,E236,G236,I236)</f>
        <v>23</v>
      </c>
    </row>
    <row r="237" spans="1:17" x14ac:dyDescent="0.25">
      <c r="A237">
        <v>241</v>
      </c>
      <c r="D237">
        <v>147.785766</v>
      </c>
      <c r="E237" s="1">
        <v>2</v>
      </c>
      <c r="F237">
        <v>125.88654</v>
      </c>
      <c r="G237" s="2">
        <v>3</v>
      </c>
      <c r="P237">
        <v>2</v>
      </c>
      <c r="Q237" t="str">
        <f>CONCATENATE(C237,E237,G237,I237)</f>
        <v>23</v>
      </c>
    </row>
    <row r="238" spans="1:17" x14ac:dyDescent="0.25">
      <c r="A238">
        <v>242</v>
      </c>
      <c r="D238">
        <v>147.785766</v>
      </c>
      <c r="E238" s="1">
        <v>2</v>
      </c>
      <c r="F238">
        <v>125.88654</v>
      </c>
      <c r="G238" s="2">
        <v>3</v>
      </c>
      <c r="P238">
        <v>2</v>
      </c>
      <c r="Q238" t="str">
        <f>CONCATENATE(C238,E238,G238,I238)</f>
        <v>23</v>
      </c>
    </row>
    <row r="239" spans="1:17" x14ac:dyDescent="0.25">
      <c r="A239">
        <v>243</v>
      </c>
      <c r="D239">
        <v>147.785766</v>
      </c>
      <c r="E239" s="1">
        <v>2</v>
      </c>
      <c r="F239">
        <v>125.88654</v>
      </c>
      <c r="G239" s="2">
        <v>3</v>
      </c>
      <c r="P239">
        <v>2</v>
      </c>
      <c r="Q239" t="str">
        <f>CONCATENATE(C239,E239,G239,I239)</f>
        <v>23</v>
      </c>
    </row>
    <row r="240" spans="1:17" x14ac:dyDescent="0.25">
      <c r="A240">
        <v>244</v>
      </c>
      <c r="D240">
        <v>147.785766</v>
      </c>
      <c r="E240" s="1">
        <v>2</v>
      </c>
      <c r="F240">
        <v>125.88654</v>
      </c>
      <c r="G240" s="2">
        <v>3</v>
      </c>
      <c r="P240">
        <v>2</v>
      </c>
      <c r="Q240" t="str">
        <f>CONCATENATE(C240,E240,G240,I240)</f>
        <v>23</v>
      </c>
    </row>
    <row r="241" spans="1:17" x14ac:dyDescent="0.25">
      <c r="A241">
        <v>245</v>
      </c>
      <c r="D241">
        <v>147.785766</v>
      </c>
      <c r="E241" s="1">
        <v>2</v>
      </c>
      <c r="P241">
        <v>1</v>
      </c>
      <c r="Q241" t="str">
        <f>CONCATENATE(C241,E241,G241,I241)</f>
        <v>2</v>
      </c>
    </row>
    <row r="242" spans="1:17" x14ac:dyDescent="0.25">
      <c r="A242">
        <v>246</v>
      </c>
      <c r="D242">
        <v>147.785766</v>
      </c>
      <c r="E242" s="1">
        <v>2</v>
      </c>
      <c r="P242">
        <v>1</v>
      </c>
      <c r="Q242" t="str">
        <f>CONCATENATE(C242,E242,G242,I242)</f>
        <v>2</v>
      </c>
    </row>
    <row r="243" spans="1:17" x14ac:dyDescent="0.25">
      <c r="A243">
        <v>247</v>
      </c>
      <c r="D243">
        <v>147.785766</v>
      </c>
      <c r="E243" s="1">
        <v>2</v>
      </c>
      <c r="P243">
        <v>1</v>
      </c>
      <c r="Q243" t="str">
        <f>CONCATENATE(C243,E243,G243,I243)</f>
        <v>2</v>
      </c>
    </row>
    <row r="244" spans="1:17" x14ac:dyDescent="0.25">
      <c r="A244">
        <v>248</v>
      </c>
      <c r="D244">
        <v>147.785766</v>
      </c>
      <c r="E244" s="1">
        <v>2</v>
      </c>
      <c r="P244">
        <v>1</v>
      </c>
      <c r="Q244" t="str">
        <f>CONCATENATE(C244,E244,G244,I244)</f>
        <v>2</v>
      </c>
    </row>
    <row r="245" spans="1:17" x14ac:dyDescent="0.25">
      <c r="A245">
        <v>249</v>
      </c>
      <c r="D245">
        <v>147.785766</v>
      </c>
      <c r="E245" s="1">
        <v>2</v>
      </c>
      <c r="P245">
        <v>1</v>
      </c>
      <c r="Q245" t="str">
        <f>CONCATENATE(C245,E245,G245,I245)</f>
        <v>2</v>
      </c>
    </row>
    <row r="246" spans="1:17" x14ac:dyDescent="0.25">
      <c r="A246">
        <v>250</v>
      </c>
      <c r="B246">
        <v>154.610962</v>
      </c>
      <c r="C246" s="3">
        <v>1</v>
      </c>
      <c r="D246">
        <v>147.785766</v>
      </c>
      <c r="E246" s="1">
        <v>2</v>
      </c>
      <c r="P246">
        <v>2</v>
      </c>
      <c r="Q246" t="str">
        <f>CONCATENATE(C246,E246,G246,I246)</f>
        <v>12</v>
      </c>
    </row>
    <row r="247" spans="1:17" x14ac:dyDescent="0.25">
      <c r="A247">
        <v>251</v>
      </c>
      <c r="B247">
        <v>154.610962</v>
      </c>
      <c r="C247" s="3">
        <v>1</v>
      </c>
      <c r="D247">
        <v>147.785766</v>
      </c>
      <c r="E247" s="1">
        <v>2</v>
      </c>
      <c r="P247">
        <v>2</v>
      </c>
      <c r="Q247" t="str">
        <f>CONCATENATE(C247,E247,G247,I247)</f>
        <v>12</v>
      </c>
    </row>
    <row r="248" spans="1:17" x14ac:dyDescent="0.25">
      <c r="A248">
        <v>252</v>
      </c>
      <c r="B248">
        <v>154.610962</v>
      </c>
      <c r="C248" s="3">
        <v>1</v>
      </c>
      <c r="P248">
        <v>1</v>
      </c>
      <c r="Q248" t="str">
        <f>CONCATENATE(C248,E248,G248,I248)</f>
        <v>1</v>
      </c>
    </row>
    <row r="249" spans="1:17" x14ac:dyDescent="0.25">
      <c r="A249">
        <v>253</v>
      </c>
      <c r="B249">
        <v>154.610962</v>
      </c>
      <c r="C249" s="3">
        <v>1</v>
      </c>
      <c r="P249">
        <v>1</v>
      </c>
      <c r="Q249" t="str">
        <f>CONCATENATE(C249,E249,G249,I249)</f>
        <v>1</v>
      </c>
    </row>
    <row r="250" spans="1:17" x14ac:dyDescent="0.25">
      <c r="A250">
        <v>254</v>
      </c>
      <c r="B250">
        <v>154.610962</v>
      </c>
      <c r="C250" s="3">
        <v>1</v>
      </c>
      <c r="P250">
        <v>1</v>
      </c>
      <c r="Q250" t="str">
        <f>CONCATENATE(C250,E250,G250,I250)</f>
        <v>1</v>
      </c>
    </row>
    <row r="251" spans="1:17" x14ac:dyDescent="0.25">
      <c r="A251">
        <v>255</v>
      </c>
      <c r="B251">
        <v>154.610962</v>
      </c>
      <c r="C251" s="3">
        <v>1</v>
      </c>
      <c r="P251">
        <v>1</v>
      </c>
      <c r="Q251" t="str">
        <f>CONCATENATE(C251,E251,G251,I251)</f>
        <v>1</v>
      </c>
    </row>
    <row r="252" spans="1:17" x14ac:dyDescent="0.25">
      <c r="A252">
        <v>256</v>
      </c>
      <c r="B252">
        <v>154.610962</v>
      </c>
      <c r="C252" s="3">
        <v>1</v>
      </c>
      <c r="P252">
        <v>1</v>
      </c>
      <c r="Q252" t="str">
        <f>CONCATENATE(C252,E252,G252,I252)</f>
        <v>1</v>
      </c>
    </row>
    <row r="253" spans="1:17" x14ac:dyDescent="0.25">
      <c r="A253">
        <v>257</v>
      </c>
      <c r="B253">
        <v>154.610962</v>
      </c>
      <c r="C253" s="3">
        <v>1</v>
      </c>
      <c r="P253">
        <v>1</v>
      </c>
      <c r="Q253" t="str">
        <f>CONCATENATE(C253,E253,G253,I253)</f>
        <v>1</v>
      </c>
    </row>
    <row r="254" spans="1:17" x14ac:dyDescent="0.25">
      <c r="A254">
        <v>258</v>
      </c>
      <c r="B254">
        <v>154.610962</v>
      </c>
      <c r="C254" s="3">
        <v>1</v>
      </c>
      <c r="P254">
        <v>1</v>
      </c>
      <c r="Q254" t="str">
        <f>CONCATENATE(C254,E254,G254,I254)</f>
        <v>1</v>
      </c>
    </row>
    <row r="255" spans="1:17" x14ac:dyDescent="0.25">
      <c r="A255">
        <v>259</v>
      </c>
      <c r="B255">
        <v>154.610962</v>
      </c>
      <c r="C255" s="3">
        <v>1</v>
      </c>
      <c r="P255">
        <v>1</v>
      </c>
      <c r="Q255" t="str">
        <f>CONCATENATE(C255,E255,G255,I255)</f>
        <v>1</v>
      </c>
    </row>
    <row r="256" spans="1:17" x14ac:dyDescent="0.25">
      <c r="A256">
        <v>260</v>
      </c>
      <c r="B256">
        <v>154.610962</v>
      </c>
      <c r="C256" s="3">
        <v>1</v>
      </c>
      <c r="P256">
        <v>1</v>
      </c>
      <c r="Q256" t="str">
        <f>CONCATENATE(C256,E256,G256,I256)</f>
        <v>1</v>
      </c>
    </row>
    <row r="257" spans="1:17" x14ac:dyDescent="0.25">
      <c r="A257">
        <v>261</v>
      </c>
      <c r="B257">
        <v>154.610962</v>
      </c>
      <c r="C257" s="3">
        <v>1</v>
      </c>
      <c r="H257">
        <v>153.77090799999999</v>
      </c>
      <c r="I257" s="4">
        <v>4</v>
      </c>
      <c r="P257">
        <v>2</v>
      </c>
      <c r="Q257" t="str">
        <f>CONCATENATE(C257,E257,G257,I257)</f>
        <v>14</v>
      </c>
    </row>
    <row r="258" spans="1:17" x14ac:dyDescent="0.25">
      <c r="A258">
        <v>262</v>
      </c>
      <c r="B258">
        <v>154.610962</v>
      </c>
      <c r="C258" s="3">
        <v>1</v>
      </c>
      <c r="H258">
        <v>153.77090799999999</v>
      </c>
      <c r="I258" s="4">
        <v>4</v>
      </c>
      <c r="P258">
        <v>2</v>
      </c>
      <c r="Q258" t="str">
        <f>CONCATENATE(C258,E258,G258,I258)</f>
        <v>14</v>
      </c>
    </row>
    <row r="259" spans="1:17" x14ac:dyDescent="0.25">
      <c r="A259">
        <v>263</v>
      </c>
      <c r="H259">
        <v>153.77090799999999</v>
      </c>
      <c r="I259" s="4">
        <v>4</v>
      </c>
      <c r="P259">
        <v>1</v>
      </c>
      <c r="Q259" t="str">
        <f>CONCATENATE(C259,E259,G259,I259)</f>
        <v>4</v>
      </c>
    </row>
    <row r="260" spans="1:17" x14ac:dyDescent="0.25">
      <c r="A260">
        <v>264</v>
      </c>
      <c r="H260">
        <v>153.77090799999999</v>
      </c>
      <c r="I260" s="4">
        <v>4</v>
      </c>
      <c r="P260">
        <v>1</v>
      </c>
      <c r="Q260" t="str">
        <f>CONCATENATE(C260,E260,G260,I260)</f>
        <v>4</v>
      </c>
    </row>
    <row r="261" spans="1:17" x14ac:dyDescent="0.25">
      <c r="A261">
        <v>265</v>
      </c>
      <c r="H261">
        <v>153.77090799999999</v>
      </c>
      <c r="I261" s="4">
        <v>4</v>
      </c>
      <c r="P261">
        <v>1</v>
      </c>
      <c r="Q261" t="str">
        <f>CONCATENATE(C261,E261,G261,I261)</f>
        <v>4</v>
      </c>
    </row>
    <row r="262" spans="1:17" x14ac:dyDescent="0.25">
      <c r="A262">
        <v>266</v>
      </c>
      <c r="F262">
        <v>155.76602199999999</v>
      </c>
      <c r="G262" s="2">
        <v>3</v>
      </c>
      <c r="H262">
        <v>153.77090799999999</v>
      </c>
      <c r="I262" s="4">
        <v>4</v>
      </c>
      <c r="P262">
        <v>2</v>
      </c>
      <c r="Q262" t="str">
        <f>CONCATENATE(C262,E262,G262,I262)</f>
        <v>34</v>
      </c>
    </row>
    <row r="263" spans="1:17" x14ac:dyDescent="0.25">
      <c r="A263">
        <v>267</v>
      </c>
      <c r="F263">
        <v>155.76602199999999</v>
      </c>
      <c r="G263" s="2">
        <v>3</v>
      </c>
      <c r="H263">
        <v>153.77090799999999</v>
      </c>
      <c r="I263" s="4">
        <v>4</v>
      </c>
      <c r="P263">
        <v>2</v>
      </c>
      <c r="Q263" t="str">
        <f>CONCATENATE(C263,E263,G263,I263)</f>
        <v>34</v>
      </c>
    </row>
    <row r="264" spans="1:17" x14ac:dyDescent="0.25">
      <c r="A264">
        <v>268</v>
      </c>
      <c r="F264">
        <v>155.76602199999999</v>
      </c>
      <c r="G264" s="2">
        <v>3</v>
      </c>
      <c r="H264">
        <v>153.77090799999999</v>
      </c>
      <c r="I264" s="4">
        <v>4</v>
      </c>
      <c r="P264">
        <v>2</v>
      </c>
      <c r="Q264" t="str">
        <f>CONCATENATE(C264,E264,G264,I264)</f>
        <v>34</v>
      </c>
    </row>
    <row r="265" spans="1:17" x14ac:dyDescent="0.25">
      <c r="A265">
        <v>269</v>
      </c>
      <c r="F265">
        <v>155.76602199999999</v>
      </c>
      <c r="G265" s="2">
        <v>3</v>
      </c>
      <c r="H265">
        <v>153.77090799999999</v>
      </c>
      <c r="I265" s="4">
        <v>4</v>
      </c>
      <c r="P265">
        <v>2</v>
      </c>
      <c r="Q265" t="str">
        <f>CONCATENATE(C265,E265,G265,I265)</f>
        <v>34</v>
      </c>
    </row>
    <row r="266" spans="1:17" x14ac:dyDescent="0.25">
      <c r="A266">
        <v>270</v>
      </c>
      <c r="F266">
        <v>155.76602199999999</v>
      </c>
      <c r="G266" s="2">
        <v>3</v>
      </c>
      <c r="H266">
        <v>153.77090799999999</v>
      </c>
      <c r="I266" s="4">
        <v>4</v>
      </c>
      <c r="P266">
        <v>2</v>
      </c>
      <c r="Q266" t="str">
        <f>CONCATENATE(C266,E266,G266,I266)</f>
        <v>34</v>
      </c>
    </row>
    <row r="267" spans="1:17" x14ac:dyDescent="0.25">
      <c r="A267">
        <v>271</v>
      </c>
      <c r="F267">
        <v>155.76602199999999</v>
      </c>
      <c r="G267" s="2">
        <v>3</v>
      </c>
      <c r="H267">
        <v>153.77090799999999</v>
      </c>
      <c r="I267" s="4">
        <v>4</v>
      </c>
      <c r="P267">
        <v>2</v>
      </c>
      <c r="Q267" t="str">
        <f>CONCATENATE(C267,E267,G267,I267)</f>
        <v>34</v>
      </c>
    </row>
    <row r="268" spans="1:17" x14ac:dyDescent="0.25">
      <c r="A268">
        <v>272</v>
      </c>
      <c r="F268">
        <v>155.76602199999999</v>
      </c>
      <c r="G268" s="2">
        <v>3</v>
      </c>
      <c r="H268">
        <v>153.77090799999999</v>
      </c>
      <c r="I268" s="4">
        <v>4</v>
      </c>
      <c r="P268">
        <v>2</v>
      </c>
      <c r="Q268" t="str">
        <f>CONCATENATE(C268,E268,G268,I268)</f>
        <v>34</v>
      </c>
    </row>
    <row r="269" spans="1:17" x14ac:dyDescent="0.25">
      <c r="A269">
        <v>273</v>
      </c>
      <c r="F269">
        <v>155.76602199999999</v>
      </c>
      <c r="G269" s="2">
        <v>3</v>
      </c>
      <c r="H269">
        <v>153.77090799999999</v>
      </c>
      <c r="I269" s="4">
        <v>4</v>
      </c>
      <c r="P269">
        <v>2</v>
      </c>
      <c r="Q269" t="str">
        <f>CONCATENATE(C269,E269,G269,I269)</f>
        <v>34</v>
      </c>
    </row>
    <row r="270" spans="1:17" x14ac:dyDescent="0.25">
      <c r="A270">
        <v>274</v>
      </c>
      <c r="F270">
        <v>155.76602199999999</v>
      </c>
      <c r="G270" s="2">
        <v>3</v>
      </c>
      <c r="H270">
        <v>153.77090799999999</v>
      </c>
      <c r="I270" s="4">
        <v>4</v>
      </c>
      <c r="P270">
        <v>2</v>
      </c>
      <c r="Q270" t="str">
        <f>CONCATENATE(C270,E270,G270,I270)</f>
        <v>34</v>
      </c>
    </row>
    <row r="271" spans="1:17" x14ac:dyDescent="0.25">
      <c r="A271">
        <v>275</v>
      </c>
      <c r="F271">
        <v>155.76602199999999</v>
      </c>
      <c r="G271" s="2">
        <v>3</v>
      </c>
      <c r="H271">
        <v>153.77090799999999</v>
      </c>
      <c r="I271" s="4">
        <v>4</v>
      </c>
      <c r="P271">
        <v>2</v>
      </c>
      <c r="Q271" t="str">
        <f>CONCATENATE(C271,E271,G271,I271)</f>
        <v>34</v>
      </c>
    </row>
    <row r="272" spans="1:17" x14ac:dyDescent="0.25">
      <c r="A272">
        <v>276</v>
      </c>
      <c r="F272">
        <v>155.76602199999999</v>
      </c>
      <c r="G272" s="2">
        <v>3</v>
      </c>
      <c r="P272">
        <v>1</v>
      </c>
      <c r="Q272" t="str">
        <f>CONCATENATE(C272,E272,G272,I272)</f>
        <v>3</v>
      </c>
    </row>
    <row r="273" spans="1:17" x14ac:dyDescent="0.25">
      <c r="A273">
        <v>277</v>
      </c>
      <c r="F273">
        <v>155.76602199999999</v>
      </c>
      <c r="G273" s="2">
        <v>3</v>
      </c>
      <c r="P273">
        <v>1</v>
      </c>
      <c r="Q273" t="str">
        <f>CONCATENATE(C273,E273,G273,I273)</f>
        <v>3</v>
      </c>
    </row>
    <row r="274" spans="1:17" x14ac:dyDescent="0.25">
      <c r="A274">
        <v>278</v>
      </c>
      <c r="F274">
        <v>155.76602199999999</v>
      </c>
      <c r="G274" s="2">
        <v>3</v>
      </c>
      <c r="P274">
        <v>1</v>
      </c>
      <c r="Q274" t="str">
        <f>CONCATENATE(C274,E274,G274,I274)</f>
        <v>3</v>
      </c>
    </row>
    <row r="275" spans="1:17" x14ac:dyDescent="0.25">
      <c r="A275">
        <v>279</v>
      </c>
      <c r="D275">
        <v>173.93151499999999</v>
      </c>
      <c r="E275" s="1">
        <v>2</v>
      </c>
      <c r="P275">
        <v>1</v>
      </c>
      <c r="Q275" t="str">
        <f>CONCATENATE(C275,E275,G275,I275)</f>
        <v>2</v>
      </c>
    </row>
    <row r="276" spans="1:17" x14ac:dyDescent="0.25">
      <c r="A276">
        <v>280</v>
      </c>
      <c r="D276">
        <v>173.93151499999999</v>
      </c>
      <c r="E276" s="1">
        <v>2</v>
      </c>
      <c r="P276">
        <v>1</v>
      </c>
      <c r="Q276" t="str">
        <f>CONCATENATE(C276,E276,G276,I276)</f>
        <v>2</v>
      </c>
    </row>
    <row r="277" spans="1:17" x14ac:dyDescent="0.25">
      <c r="A277">
        <v>281</v>
      </c>
      <c r="D277">
        <v>173.93151499999999</v>
      </c>
      <c r="E277" s="1">
        <v>2</v>
      </c>
      <c r="P277">
        <v>1</v>
      </c>
      <c r="Q277" t="str">
        <f>CONCATENATE(C277,E277,G277,I277)</f>
        <v>2</v>
      </c>
    </row>
    <row r="278" spans="1:17" x14ac:dyDescent="0.25">
      <c r="A278">
        <v>282</v>
      </c>
      <c r="D278">
        <v>173.93151499999999</v>
      </c>
      <c r="E278" s="1">
        <v>2</v>
      </c>
      <c r="P278">
        <v>1</v>
      </c>
      <c r="Q278" t="str">
        <f>CONCATENATE(C278,E278,G278,I278)</f>
        <v>2</v>
      </c>
    </row>
    <row r="279" spans="1:17" x14ac:dyDescent="0.25">
      <c r="A279">
        <v>283</v>
      </c>
      <c r="D279">
        <v>173.93151499999999</v>
      </c>
      <c r="E279" s="1">
        <v>2</v>
      </c>
      <c r="P279">
        <v>1</v>
      </c>
      <c r="Q279" t="str">
        <f>CONCATENATE(C279,E279,G279,I279)</f>
        <v>2</v>
      </c>
    </row>
    <row r="280" spans="1:17" x14ac:dyDescent="0.25">
      <c r="A280">
        <v>284</v>
      </c>
      <c r="D280">
        <v>173.93151499999999</v>
      </c>
      <c r="E280" s="1">
        <v>2</v>
      </c>
      <c r="P280">
        <v>1</v>
      </c>
      <c r="Q280" t="str">
        <f>CONCATENATE(C280,E280,G280,I280)</f>
        <v>2</v>
      </c>
    </row>
    <row r="281" spans="1:17" x14ac:dyDescent="0.25">
      <c r="A281">
        <v>285</v>
      </c>
      <c r="D281">
        <v>173.93151499999999</v>
      </c>
      <c r="E281" s="1">
        <v>2</v>
      </c>
      <c r="P281">
        <v>1</v>
      </c>
      <c r="Q281" t="str">
        <f>CONCATENATE(C281,E281,G281,I281)</f>
        <v>2</v>
      </c>
    </row>
    <row r="282" spans="1:17" x14ac:dyDescent="0.25">
      <c r="A282">
        <v>286</v>
      </c>
      <c r="D282">
        <v>173.93151499999999</v>
      </c>
      <c r="E282" s="1">
        <v>2</v>
      </c>
      <c r="P282">
        <v>1</v>
      </c>
      <c r="Q282" t="str">
        <f>CONCATENATE(C282,E282,G282,I282)</f>
        <v>2</v>
      </c>
    </row>
    <row r="283" spans="1:17" x14ac:dyDescent="0.25">
      <c r="A283">
        <v>287</v>
      </c>
      <c r="D283">
        <v>173.93151499999999</v>
      </c>
      <c r="E283" s="1">
        <v>2</v>
      </c>
      <c r="P283">
        <v>1</v>
      </c>
      <c r="Q283" t="str">
        <f>CONCATENATE(C283,E283,G283,I283)</f>
        <v>2</v>
      </c>
    </row>
    <row r="284" spans="1:17" x14ac:dyDescent="0.25">
      <c r="A284">
        <v>288</v>
      </c>
      <c r="B284">
        <v>181.334192</v>
      </c>
      <c r="C284" s="3">
        <v>1</v>
      </c>
      <c r="D284">
        <v>173.93151499999999</v>
      </c>
      <c r="E284" s="1">
        <v>2</v>
      </c>
      <c r="P284">
        <v>2</v>
      </c>
      <c r="Q284" t="str">
        <f>CONCATENATE(C284,E284,G284,I284)</f>
        <v>12</v>
      </c>
    </row>
    <row r="285" spans="1:17" x14ac:dyDescent="0.25">
      <c r="A285">
        <v>289</v>
      </c>
      <c r="B285">
        <v>181.334192</v>
      </c>
      <c r="C285" s="3">
        <v>1</v>
      </c>
      <c r="D285">
        <v>173.93151499999999</v>
      </c>
      <c r="E285" s="1">
        <v>2</v>
      </c>
      <c r="P285">
        <v>2</v>
      </c>
      <c r="Q285" t="str">
        <f>CONCATENATE(C285,E285,G285,I285)</f>
        <v>12</v>
      </c>
    </row>
    <row r="286" spans="1:17" x14ac:dyDescent="0.25">
      <c r="A286">
        <v>290</v>
      </c>
      <c r="B286">
        <v>181.334192</v>
      </c>
      <c r="C286" s="3">
        <v>1</v>
      </c>
      <c r="D286">
        <v>173.93151499999999</v>
      </c>
      <c r="E286" s="1">
        <v>2</v>
      </c>
      <c r="P286">
        <v>2</v>
      </c>
      <c r="Q286" t="str">
        <f>CONCATENATE(C286,E286,G286,I286)</f>
        <v>12</v>
      </c>
    </row>
    <row r="287" spans="1:17" x14ac:dyDescent="0.25">
      <c r="A287">
        <v>291</v>
      </c>
      <c r="B287">
        <v>181.334192</v>
      </c>
      <c r="C287" s="3">
        <v>1</v>
      </c>
      <c r="P287">
        <v>1</v>
      </c>
      <c r="Q287" t="str">
        <f>CONCATENATE(C287,E287,G287,I287)</f>
        <v>1</v>
      </c>
    </row>
    <row r="288" spans="1:17" x14ac:dyDescent="0.25">
      <c r="A288">
        <v>292</v>
      </c>
      <c r="B288">
        <v>181.334192</v>
      </c>
      <c r="C288" s="3">
        <v>1</v>
      </c>
      <c r="P288">
        <v>1</v>
      </c>
      <c r="Q288" t="str">
        <f>CONCATENATE(C288,E288,G288,I288)</f>
        <v>1</v>
      </c>
    </row>
    <row r="289" spans="1:17" x14ac:dyDescent="0.25">
      <c r="A289">
        <v>293</v>
      </c>
      <c r="B289">
        <v>181.334192</v>
      </c>
      <c r="C289" s="3">
        <v>1</v>
      </c>
      <c r="P289">
        <v>1</v>
      </c>
      <c r="Q289" t="str">
        <f>CONCATENATE(C289,E289,G289,I289)</f>
        <v>1</v>
      </c>
    </row>
    <row r="290" spans="1:17" x14ac:dyDescent="0.25">
      <c r="A290">
        <v>294</v>
      </c>
      <c r="B290">
        <v>181.334192</v>
      </c>
      <c r="C290" s="3">
        <v>1</v>
      </c>
      <c r="P290">
        <v>1</v>
      </c>
      <c r="Q290" t="str">
        <f>CONCATENATE(C290,E290,G290,I290)</f>
        <v>1</v>
      </c>
    </row>
    <row r="291" spans="1:17" x14ac:dyDescent="0.25">
      <c r="A291">
        <v>295</v>
      </c>
      <c r="B291">
        <v>181.334192</v>
      </c>
      <c r="C291" s="3">
        <v>1</v>
      </c>
      <c r="P291">
        <v>1</v>
      </c>
      <c r="Q291" t="str">
        <f>CONCATENATE(C291,E291,G291,I291)</f>
        <v>1</v>
      </c>
    </row>
    <row r="292" spans="1:17" x14ac:dyDescent="0.25">
      <c r="A292">
        <v>296</v>
      </c>
      <c r="B292">
        <v>181.334192</v>
      </c>
      <c r="C292" s="3">
        <v>1</v>
      </c>
      <c r="P292">
        <v>1</v>
      </c>
      <c r="Q292" t="str">
        <f>CONCATENATE(C292,E292,G292,I292)</f>
        <v>1</v>
      </c>
    </row>
    <row r="293" spans="1:17" x14ac:dyDescent="0.25">
      <c r="A293">
        <v>297</v>
      </c>
      <c r="B293">
        <v>181.334192</v>
      </c>
      <c r="C293" s="3">
        <v>1</v>
      </c>
      <c r="P293">
        <v>1</v>
      </c>
      <c r="Q293" t="str">
        <f>CONCATENATE(C293,E293,G293,I293)</f>
        <v>1</v>
      </c>
    </row>
    <row r="294" spans="1:17" x14ac:dyDescent="0.25">
      <c r="A294">
        <v>298</v>
      </c>
      <c r="B294">
        <v>181.334192</v>
      </c>
      <c r="C294" s="3">
        <v>1</v>
      </c>
      <c r="P294">
        <v>1</v>
      </c>
      <c r="Q294" t="str">
        <f>CONCATENATE(C294,E294,G294,I294)</f>
        <v>1</v>
      </c>
    </row>
    <row r="295" spans="1:17" x14ac:dyDescent="0.25">
      <c r="A295">
        <v>299</v>
      </c>
      <c r="B295">
        <v>181.334192</v>
      </c>
      <c r="C295" s="3">
        <v>1</v>
      </c>
      <c r="P295">
        <v>1</v>
      </c>
      <c r="Q295" t="str">
        <f>CONCATENATE(C295,E295,G295,I295)</f>
        <v>1</v>
      </c>
    </row>
    <row r="296" spans="1:17" x14ac:dyDescent="0.25">
      <c r="A296">
        <v>300</v>
      </c>
      <c r="B296">
        <v>181.334192</v>
      </c>
      <c r="C296" s="3">
        <v>1</v>
      </c>
      <c r="P296">
        <v>1</v>
      </c>
      <c r="Q296" t="str">
        <f>CONCATENATE(C296,E296,G296,I296)</f>
        <v>1</v>
      </c>
    </row>
    <row r="297" spans="1:17" x14ac:dyDescent="0.25">
      <c r="A297">
        <v>301</v>
      </c>
      <c r="H297">
        <v>182.961794</v>
      </c>
      <c r="I297" s="4">
        <v>4</v>
      </c>
      <c r="P297">
        <v>1</v>
      </c>
      <c r="Q297" t="str">
        <f>CONCATENATE(C297,E297,G297,I297)</f>
        <v>4</v>
      </c>
    </row>
    <row r="298" spans="1:17" x14ac:dyDescent="0.25">
      <c r="A298">
        <v>302</v>
      </c>
      <c r="H298">
        <v>182.961794</v>
      </c>
      <c r="I298" s="4">
        <v>4</v>
      </c>
      <c r="P298">
        <v>1</v>
      </c>
      <c r="Q298" t="str">
        <f>CONCATENATE(C298,E298,G298,I298)</f>
        <v>4</v>
      </c>
    </row>
    <row r="299" spans="1:17" x14ac:dyDescent="0.25">
      <c r="A299">
        <v>303</v>
      </c>
      <c r="H299">
        <v>182.961794</v>
      </c>
      <c r="I299" s="4">
        <v>4</v>
      </c>
      <c r="P299">
        <v>1</v>
      </c>
      <c r="Q299" t="str">
        <f>CONCATENATE(C299,E299,G299,I299)</f>
        <v>4</v>
      </c>
    </row>
    <row r="300" spans="1:17" x14ac:dyDescent="0.25">
      <c r="A300">
        <v>304</v>
      </c>
      <c r="F300">
        <v>183.85426699999999</v>
      </c>
      <c r="G300" s="2">
        <v>3</v>
      </c>
      <c r="H300">
        <v>182.961794</v>
      </c>
      <c r="I300" s="4">
        <v>4</v>
      </c>
      <c r="P300">
        <v>2</v>
      </c>
      <c r="Q300" t="str">
        <f>CONCATENATE(C300,E300,G300,I300)</f>
        <v>34</v>
      </c>
    </row>
    <row r="301" spans="1:17" x14ac:dyDescent="0.25">
      <c r="A301">
        <v>305</v>
      </c>
      <c r="F301">
        <v>183.85426699999999</v>
      </c>
      <c r="G301" s="2">
        <v>3</v>
      </c>
      <c r="H301">
        <v>182.961794</v>
      </c>
      <c r="I301" s="4">
        <v>4</v>
      </c>
      <c r="P301">
        <v>2</v>
      </c>
      <c r="Q301" t="str">
        <f>CONCATENATE(C301,E301,G301,I301)</f>
        <v>34</v>
      </c>
    </row>
    <row r="302" spans="1:17" x14ac:dyDescent="0.25">
      <c r="A302">
        <v>306</v>
      </c>
      <c r="F302">
        <v>183.85426699999999</v>
      </c>
      <c r="G302" s="2">
        <v>3</v>
      </c>
      <c r="H302">
        <v>182.909279</v>
      </c>
      <c r="I302" s="4">
        <v>4</v>
      </c>
      <c r="P302">
        <v>2</v>
      </c>
      <c r="Q302" t="str">
        <f>CONCATENATE(C302,E302,G302,I302)</f>
        <v>34</v>
      </c>
    </row>
    <row r="303" spans="1:17" x14ac:dyDescent="0.25">
      <c r="A303">
        <v>307</v>
      </c>
      <c r="F303">
        <v>183.85426699999999</v>
      </c>
      <c r="G303" s="2">
        <v>3</v>
      </c>
      <c r="H303">
        <v>182.961794</v>
      </c>
      <c r="I303" s="4">
        <v>4</v>
      </c>
      <c r="P303">
        <v>2</v>
      </c>
      <c r="Q303" t="str">
        <f>CONCATENATE(C303,E303,G303,I303)</f>
        <v>34</v>
      </c>
    </row>
    <row r="304" spans="1:17" x14ac:dyDescent="0.25">
      <c r="A304">
        <v>308</v>
      </c>
      <c r="F304">
        <v>183.85426699999999</v>
      </c>
      <c r="G304" s="2">
        <v>3</v>
      </c>
      <c r="H304">
        <v>182.961794</v>
      </c>
      <c r="I304" s="4">
        <v>4</v>
      </c>
      <c r="P304">
        <v>2</v>
      </c>
      <c r="Q304" t="str">
        <f>CONCATENATE(C304,E304,G304,I304)</f>
        <v>34</v>
      </c>
    </row>
    <row r="305" spans="1:17" x14ac:dyDescent="0.25">
      <c r="A305">
        <v>309</v>
      </c>
      <c r="F305">
        <v>183.85426699999999</v>
      </c>
      <c r="G305" s="2">
        <v>3</v>
      </c>
      <c r="H305">
        <v>182.961794</v>
      </c>
      <c r="I305" s="4">
        <v>4</v>
      </c>
      <c r="P305">
        <v>2</v>
      </c>
      <c r="Q305" t="str">
        <f>CONCATENATE(C305,E305,G305,I305)</f>
        <v>34</v>
      </c>
    </row>
    <row r="306" spans="1:17" x14ac:dyDescent="0.25">
      <c r="A306">
        <v>310</v>
      </c>
      <c r="F306">
        <v>183.85426699999999</v>
      </c>
      <c r="G306" s="2">
        <v>3</v>
      </c>
      <c r="H306">
        <v>182.961794</v>
      </c>
      <c r="I306" s="4">
        <v>4</v>
      </c>
      <c r="P306">
        <v>2</v>
      </c>
      <c r="Q306" t="str">
        <f>CONCATENATE(C306,E306,G306,I306)</f>
        <v>34</v>
      </c>
    </row>
    <row r="307" spans="1:17" x14ac:dyDescent="0.25">
      <c r="A307">
        <v>311</v>
      </c>
      <c r="F307">
        <v>183.85426699999999</v>
      </c>
      <c r="G307" s="2">
        <v>3</v>
      </c>
      <c r="H307">
        <v>182.961794</v>
      </c>
      <c r="I307" s="4">
        <v>4</v>
      </c>
      <c r="P307">
        <v>2</v>
      </c>
      <c r="Q307" t="str">
        <f>CONCATENATE(C307,E307,G307,I307)</f>
        <v>34</v>
      </c>
    </row>
    <row r="308" spans="1:17" x14ac:dyDescent="0.25">
      <c r="A308">
        <v>312</v>
      </c>
      <c r="F308">
        <v>183.85426699999999</v>
      </c>
      <c r="G308" s="2">
        <v>3</v>
      </c>
      <c r="H308">
        <v>182.961794</v>
      </c>
      <c r="I308" s="4">
        <v>4</v>
      </c>
      <c r="P308">
        <v>2</v>
      </c>
      <c r="Q308" t="str">
        <f>CONCATENATE(C308,E308,G308,I308)</f>
        <v>34</v>
      </c>
    </row>
    <row r="309" spans="1:17" x14ac:dyDescent="0.25">
      <c r="A309">
        <v>313</v>
      </c>
      <c r="F309">
        <v>183.85426699999999</v>
      </c>
      <c r="G309" s="2">
        <v>3</v>
      </c>
      <c r="H309">
        <v>182.961794</v>
      </c>
      <c r="I309" s="4">
        <v>4</v>
      </c>
      <c r="P309">
        <v>2</v>
      </c>
      <c r="Q309" t="str">
        <f>CONCATENATE(C309,E309,G309,I309)</f>
        <v>34</v>
      </c>
    </row>
    <row r="310" spans="1:17" x14ac:dyDescent="0.25">
      <c r="A310">
        <v>314</v>
      </c>
      <c r="F310">
        <v>183.85426699999999</v>
      </c>
      <c r="G310" s="2">
        <v>3</v>
      </c>
      <c r="H310">
        <v>182.961794</v>
      </c>
      <c r="I310" s="4">
        <v>4</v>
      </c>
      <c r="P310">
        <v>2</v>
      </c>
      <c r="Q310" t="str">
        <f>CONCATENATE(C310,E310,G310,I310)</f>
        <v>34</v>
      </c>
    </row>
    <row r="311" spans="1:17" x14ac:dyDescent="0.25">
      <c r="A311">
        <v>315</v>
      </c>
      <c r="D311">
        <v>199.23730399999999</v>
      </c>
      <c r="E311" s="1">
        <v>2</v>
      </c>
      <c r="F311">
        <v>183.85426699999999</v>
      </c>
      <c r="G311" s="2">
        <v>3</v>
      </c>
      <c r="H311">
        <v>182.961794</v>
      </c>
      <c r="I311" s="4">
        <v>4</v>
      </c>
      <c r="P311">
        <v>3</v>
      </c>
      <c r="Q311" t="str">
        <f>CONCATENATE(C311,E311,G311,I311)</f>
        <v>234</v>
      </c>
    </row>
    <row r="312" spans="1:17" x14ac:dyDescent="0.25">
      <c r="A312">
        <v>316</v>
      </c>
      <c r="D312">
        <v>199.23730399999999</v>
      </c>
      <c r="E312" s="1">
        <v>2</v>
      </c>
      <c r="F312">
        <v>183.85426699999999</v>
      </c>
      <c r="G312" s="2">
        <v>3</v>
      </c>
      <c r="P312">
        <v>2</v>
      </c>
      <c r="Q312" t="str">
        <f>CONCATENATE(C312,E312,G312,I312)</f>
        <v>23</v>
      </c>
    </row>
    <row r="313" spans="1:17" x14ac:dyDescent="0.25">
      <c r="A313">
        <v>317</v>
      </c>
      <c r="D313">
        <v>199.23730399999999</v>
      </c>
      <c r="E313" s="1">
        <v>2</v>
      </c>
      <c r="F313">
        <v>183.85426699999999</v>
      </c>
      <c r="G313" s="2">
        <v>3</v>
      </c>
      <c r="P313">
        <v>2</v>
      </c>
      <c r="Q313" t="str">
        <f>CONCATENATE(C313,E313,G313,I313)</f>
        <v>23</v>
      </c>
    </row>
    <row r="314" spans="1:17" x14ac:dyDescent="0.25">
      <c r="A314">
        <v>318</v>
      </c>
      <c r="D314">
        <v>199.23730399999999</v>
      </c>
      <c r="E314" s="1">
        <v>2</v>
      </c>
      <c r="P314">
        <v>1</v>
      </c>
      <c r="Q314" t="str">
        <f>CONCATENATE(C314,E314,G314,I314)</f>
        <v>2</v>
      </c>
    </row>
    <row r="315" spans="1:17" x14ac:dyDescent="0.25">
      <c r="A315">
        <v>319</v>
      </c>
      <c r="D315">
        <v>199.23730399999999</v>
      </c>
      <c r="E315" s="1">
        <v>2</v>
      </c>
      <c r="P315">
        <v>1</v>
      </c>
      <c r="Q315" t="str">
        <f>CONCATENATE(C315,E315,G315,I315)</f>
        <v>2</v>
      </c>
    </row>
    <row r="316" spans="1:17" x14ac:dyDescent="0.25">
      <c r="A316">
        <v>320</v>
      </c>
      <c r="D316">
        <v>199.23730399999999</v>
      </c>
      <c r="E316" s="1">
        <v>2</v>
      </c>
      <c r="P316">
        <v>1</v>
      </c>
      <c r="Q316" t="str">
        <f>CONCATENATE(C316,E316,G316,I316)</f>
        <v>2</v>
      </c>
    </row>
    <row r="317" spans="1:17" x14ac:dyDescent="0.25">
      <c r="A317">
        <v>321</v>
      </c>
      <c r="D317">
        <v>199.23730399999999</v>
      </c>
      <c r="E317" s="1">
        <v>2</v>
      </c>
      <c r="P317">
        <v>1</v>
      </c>
      <c r="Q317" t="str">
        <f>CONCATENATE(C317,E317,G317,I317)</f>
        <v>2</v>
      </c>
    </row>
    <row r="318" spans="1:17" x14ac:dyDescent="0.25">
      <c r="A318">
        <v>322</v>
      </c>
      <c r="D318">
        <v>199.23730399999999</v>
      </c>
      <c r="E318" s="1">
        <v>2</v>
      </c>
      <c r="P318">
        <v>1</v>
      </c>
      <c r="Q318" t="str">
        <f>CONCATENATE(C318,E318,G318,I318)</f>
        <v>2</v>
      </c>
    </row>
    <row r="319" spans="1:17" x14ac:dyDescent="0.25">
      <c r="A319">
        <v>323</v>
      </c>
      <c r="D319">
        <v>199.23730399999999</v>
      </c>
      <c r="E319" s="1">
        <v>2</v>
      </c>
      <c r="P319">
        <v>1</v>
      </c>
      <c r="Q319" t="str">
        <f>CONCATENATE(C319,E319,G319,I319)</f>
        <v>2</v>
      </c>
    </row>
    <row r="320" spans="1:17" x14ac:dyDescent="0.25">
      <c r="A320">
        <v>324</v>
      </c>
      <c r="D320">
        <v>199.23730399999999</v>
      </c>
      <c r="E320" s="1">
        <v>2</v>
      </c>
      <c r="P320">
        <v>1</v>
      </c>
      <c r="Q320" t="str">
        <f>CONCATENATE(C320,E320,G320,I320)</f>
        <v>2</v>
      </c>
    </row>
    <row r="321" spans="1:17" x14ac:dyDescent="0.25">
      <c r="A321">
        <v>325</v>
      </c>
      <c r="D321">
        <v>199.23730399999999</v>
      </c>
      <c r="E321" s="1">
        <v>2</v>
      </c>
      <c r="P321">
        <v>1</v>
      </c>
      <c r="Q321" t="str">
        <f>CONCATENATE(C321,E321,G321,I321)</f>
        <v>2</v>
      </c>
    </row>
    <row r="322" spans="1:17" x14ac:dyDescent="0.25">
      <c r="A322">
        <v>326</v>
      </c>
      <c r="B322">
        <v>205.65693199999998</v>
      </c>
      <c r="C322" s="3">
        <v>1</v>
      </c>
      <c r="D322">
        <v>199.23730399999999</v>
      </c>
      <c r="E322" s="1">
        <v>2</v>
      </c>
      <c r="P322">
        <v>2</v>
      </c>
      <c r="Q322" t="str">
        <f>CONCATENATE(C322,E322,G322,I322)</f>
        <v>12</v>
      </c>
    </row>
    <row r="323" spans="1:17" x14ac:dyDescent="0.25">
      <c r="A323">
        <v>327</v>
      </c>
      <c r="B323">
        <v>205.65693199999998</v>
      </c>
      <c r="C323" s="3">
        <v>1</v>
      </c>
      <c r="D323">
        <v>199.23730399999999</v>
      </c>
      <c r="E323" s="1">
        <v>2</v>
      </c>
      <c r="P323">
        <v>2</v>
      </c>
      <c r="Q323" t="str">
        <f>CONCATENATE(C323,E323,G323,I323)</f>
        <v>12</v>
      </c>
    </row>
    <row r="324" spans="1:17" x14ac:dyDescent="0.25">
      <c r="A324">
        <v>328</v>
      </c>
      <c r="B324">
        <v>205.65693199999998</v>
      </c>
      <c r="C324" s="3">
        <v>1</v>
      </c>
      <c r="D324">
        <v>199.23730399999999</v>
      </c>
      <c r="E324" s="1">
        <v>2</v>
      </c>
      <c r="P324">
        <v>2</v>
      </c>
      <c r="Q324" t="str">
        <f>CONCATENATE(C324,E324,G324,I324)</f>
        <v>12</v>
      </c>
    </row>
    <row r="325" spans="1:17" x14ac:dyDescent="0.25">
      <c r="A325">
        <v>329</v>
      </c>
      <c r="B325">
        <v>205.65693199999998</v>
      </c>
      <c r="C325" s="3">
        <v>1</v>
      </c>
      <c r="P325">
        <v>1</v>
      </c>
      <c r="Q325" t="str">
        <f>CONCATENATE(C325,E325,G325,I325)</f>
        <v>1</v>
      </c>
    </row>
    <row r="326" spans="1:17" x14ac:dyDescent="0.25">
      <c r="A326">
        <v>330</v>
      </c>
      <c r="B326">
        <v>205.65693199999998</v>
      </c>
      <c r="C326" s="3">
        <v>1</v>
      </c>
      <c r="P326">
        <v>1</v>
      </c>
      <c r="Q326" t="str">
        <f>CONCATENATE(C326,E326,G326,I326)</f>
        <v>1</v>
      </c>
    </row>
    <row r="327" spans="1:17" x14ac:dyDescent="0.25">
      <c r="A327">
        <v>331</v>
      </c>
      <c r="B327">
        <v>205.65693199999998</v>
      </c>
      <c r="C327" s="3">
        <v>1</v>
      </c>
      <c r="P327">
        <v>1</v>
      </c>
      <c r="Q327" t="str">
        <f>CONCATENATE(C327,E327,G327,I327)</f>
        <v>1</v>
      </c>
    </row>
    <row r="328" spans="1:17" x14ac:dyDescent="0.25">
      <c r="A328">
        <v>332</v>
      </c>
      <c r="B328">
        <v>205.65693199999998</v>
      </c>
      <c r="C328" s="3">
        <v>1</v>
      </c>
      <c r="P328">
        <v>1</v>
      </c>
      <c r="Q328" t="str">
        <f>CONCATENATE(C328,E328,G328,I328)</f>
        <v>1</v>
      </c>
    </row>
    <row r="329" spans="1:17" x14ac:dyDescent="0.25">
      <c r="A329">
        <v>333</v>
      </c>
      <c r="B329">
        <v>205.65693199999998</v>
      </c>
      <c r="C329" s="3">
        <v>1</v>
      </c>
      <c r="P329">
        <v>1</v>
      </c>
      <c r="Q329" t="str">
        <f>CONCATENATE(C329,E329,G329,I329)</f>
        <v>1</v>
      </c>
    </row>
    <row r="330" spans="1:17" x14ac:dyDescent="0.25">
      <c r="A330">
        <v>334</v>
      </c>
      <c r="B330">
        <v>205.65693199999998</v>
      </c>
      <c r="C330" s="3">
        <v>1</v>
      </c>
      <c r="P330">
        <v>1</v>
      </c>
      <c r="Q330" t="str">
        <f>CONCATENATE(C330,E330,G330,I330)</f>
        <v>1</v>
      </c>
    </row>
    <row r="331" spans="1:17" x14ac:dyDescent="0.25">
      <c r="A331">
        <v>335</v>
      </c>
      <c r="B331">
        <v>205.65693199999998</v>
      </c>
      <c r="C331" s="3">
        <v>1</v>
      </c>
      <c r="P331">
        <v>1</v>
      </c>
      <c r="Q331" t="str">
        <f>CONCATENATE(C331,E331,G331,I331)</f>
        <v>1</v>
      </c>
    </row>
    <row r="332" spans="1:17" x14ac:dyDescent="0.25">
      <c r="A332">
        <v>336</v>
      </c>
      <c r="B332">
        <v>205.65693199999998</v>
      </c>
      <c r="C332" s="3">
        <v>1</v>
      </c>
      <c r="P332">
        <v>1</v>
      </c>
      <c r="Q332" t="str">
        <f>CONCATENATE(C332,E332,G332,I332)</f>
        <v>1</v>
      </c>
    </row>
    <row r="333" spans="1:17" x14ac:dyDescent="0.25">
      <c r="A333">
        <v>337</v>
      </c>
      <c r="B333">
        <v>205.65693199999998</v>
      </c>
      <c r="C333" s="3">
        <v>1</v>
      </c>
      <c r="P333">
        <v>1</v>
      </c>
      <c r="Q333" t="str">
        <f>CONCATENATE(C333,E333,G333,I333)</f>
        <v>1</v>
      </c>
    </row>
    <row r="334" spans="1:17" x14ac:dyDescent="0.25">
      <c r="A334">
        <v>338</v>
      </c>
      <c r="B334">
        <v>205.65693199999998</v>
      </c>
      <c r="C334" s="3">
        <v>1</v>
      </c>
      <c r="H334">
        <v>205.432411</v>
      </c>
      <c r="I334" s="4">
        <v>4</v>
      </c>
      <c r="P334">
        <v>2</v>
      </c>
      <c r="Q334" t="str">
        <f>CONCATENATE(C334,E334,G334,I334)</f>
        <v>14</v>
      </c>
    </row>
    <row r="335" spans="1:17" x14ac:dyDescent="0.25">
      <c r="A335">
        <v>339</v>
      </c>
      <c r="H335">
        <v>206.46755099999999</v>
      </c>
      <c r="I335" s="4">
        <v>4</v>
      </c>
      <c r="P335">
        <v>1</v>
      </c>
      <c r="Q335" t="str">
        <f>CONCATENATE(C335,E335,G335,I335)</f>
        <v>4</v>
      </c>
    </row>
    <row r="336" spans="1:17" x14ac:dyDescent="0.25">
      <c r="A336">
        <v>340</v>
      </c>
      <c r="H336">
        <v>206.46755099999999</v>
      </c>
      <c r="I336" s="4">
        <v>4</v>
      </c>
      <c r="P336">
        <v>1</v>
      </c>
      <c r="Q336" t="str">
        <f>CONCATENATE(C336,E336,G336,I336)</f>
        <v>4</v>
      </c>
    </row>
    <row r="337" spans="1:17" x14ac:dyDescent="0.25">
      <c r="A337">
        <v>341</v>
      </c>
      <c r="H337">
        <v>206.46755099999999</v>
      </c>
      <c r="I337" s="4">
        <v>4</v>
      </c>
      <c r="P337">
        <v>1</v>
      </c>
      <c r="Q337" t="str">
        <f>CONCATENATE(C337,E337,G337,I337)</f>
        <v>4</v>
      </c>
    </row>
    <row r="338" spans="1:17" x14ac:dyDescent="0.25">
      <c r="A338">
        <v>342</v>
      </c>
      <c r="F338">
        <v>207.886077</v>
      </c>
      <c r="G338" s="2">
        <v>3</v>
      </c>
      <c r="H338">
        <v>206.46755099999999</v>
      </c>
      <c r="I338" s="4">
        <v>4</v>
      </c>
      <c r="P338">
        <v>2</v>
      </c>
      <c r="Q338" t="str">
        <f>CONCATENATE(C338,E338,G338,I338)</f>
        <v>34</v>
      </c>
    </row>
    <row r="339" spans="1:17" x14ac:dyDescent="0.25">
      <c r="A339">
        <v>343</v>
      </c>
      <c r="F339">
        <v>207.886077</v>
      </c>
      <c r="G339" s="2">
        <v>3</v>
      </c>
      <c r="H339">
        <v>206.46755099999999</v>
      </c>
      <c r="I339" s="4">
        <v>4</v>
      </c>
      <c r="P339">
        <v>2</v>
      </c>
      <c r="Q339" t="str">
        <f>CONCATENATE(C339,E339,G339,I339)</f>
        <v>34</v>
      </c>
    </row>
    <row r="340" spans="1:17" x14ac:dyDescent="0.25">
      <c r="A340">
        <v>344</v>
      </c>
      <c r="F340">
        <v>207.886077</v>
      </c>
      <c r="G340" s="2">
        <v>3</v>
      </c>
      <c r="H340">
        <v>206.46755099999999</v>
      </c>
      <c r="I340" s="4">
        <v>4</v>
      </c>
      <c r="P340">
        <v>2</v>
      </c>
      <c r="Q340" t="str">
        <f>CONCATENATE(C340,E340,G340,I340)</f>
        <v>34</v>
      </c>
    </row>
    <row r="341" spans="1:17" x14ac:dyDescent="0.25">
      <c r="A341">
        <v>345</v>
      </c>
      <c r="F341">
        <v>207.886077</v>
      </c>
      <c r="G341" s="2">
        <v>3</v>
      </c>
      <c r="H341">
        <v>206.46755099999999</v>
      </c>
      <c r="I341" s="4">
        <v>4</v>
      </c>
      <c r="P341">
        <v>2</v>
      </c>
      <c r="Q341" t="str">
        <f>CONCATENATE(C341,E341,G341,I341)</f>
        <v>34</v>
      </c>
    </row>
    <row r="342" spans="1:17" x14ac:dyDescent="0.25">
      <c r="A342">
        <v>346</v>
      </c>
      <c r="F342">
        <v>207.886077</v>
      </c>
      <c r="G342" s="2">
        <v>3</v>
      </c>
      <c r="H342">
        <v>206.46755099999999</v>
      </c>
      <c r="I342" s="4">
        <v>4</v>
      </c>
      <c r="P342">
        <v>2</v>
      </c>
      <c r="Q342" t="str">
        <f>CONCATENATE(C342,E342,G342,I342)</f>
        <v>34</v>
      </c>
    </row>
    <row r="343" spans="1:17" x14ac:dyDescent="0.25">
      <c r="A343">
        <v>347</v>
      </c>
      <c r="F343">
        <v>207.886077</v>
      </c>
      <c r="G343" s="2">
        <v>3</v>
      </c>
      <c r="H343">
        <v>206.46755099999999</v>
      </c>
      <c r="I343" s="4">
        <v>4</v>
      </c>
      <c r="P343">
        <v>2</v>
      </c>
      <c r="Q343" t="str">
        <f>CONCATENATE(C343,E343,G343,I343)</f>
        <v>34</v>
      </c>
    </row>
    <row r="344" spans="1:17" x14ac:dyDescent="0.25">
      <c r="A344">
        <v>348</v>
      </c>
      <c r="F344">
        <v>207.886077</v>
      </c>
      <c r="G344" s="2">
        <v>3</v>
      </c>
      <c r="H344">
        <v>206.46755099999999</v>
      </c>
      <c r="I344" s="4">
        <v>4</v>
      </c>
      <c r="P344">
        <v>2</v>
      </c>
      <c r="Q344" t="str">
        <f>CONCATENATE(C344,E344,G344,I344)</f>
        <v>34</v>
      </c>
    </row>
    <row r="345" spans="1:17" x14ac:dyDescent="0.25">
      <c r="A345">
        <v>349</v>
      </c>
      <c r="F345">
        <v>207.886077</v>
      </c>
      <c r="G345" s="2">
        <v>3</v>
      </c>
      <c r="H345">
        <v>206.46755099999999</v>
      </c>
      <c r="I345" s="4">
        <v>4</v>
      </c>
      <c r="P345">
        <v>2</v>
      </c>
      <c r="Q345" t="str">
        <f>CONCATENATE(C345,E345,G345,I345)</f>
        <v>34</v>
      </c>
    </row>
    <row r="346" spans="1:17" x14ac:dyDescent="0.25">
      <c r="A346">
        <v>350</v>
      </c>
      <c r="F346">
        <v>207.886077</v>
      </c>
      <c r="G346" s="2">
        <v>3</v>
      </c>
      <c r="H346">
        <v>206.46755099999999</v>
      </c>
      <c r="I346" s="4">
        <v>4</v>
      </c>
      <c r="P346">
        <v>2</v>
      </c>
      <c r="Q346" t="str">
        <f>CONCATENATE(C346,E346,G346,I346)</f>
        <v>34</v>
      </c>
    </row>
    <row r="347" spans="1:17" x14ac:dyDescent="0.25">
      <c r="A347">
        <v>351</v>
      </c>
      <c r="D347">
        <v>222.37520899999998</v>
      </c>
      <c r="E347" s="1">
        <v>2</v>
      </c>
      <c r="F347">
        <v>207.886077</v>
      </c>
      <c r="G347" s="2">
        <v>3</v>
      </c>
      <c r="H347">
        <v>206.46755099999999</v>
      </c>
      <c r="I347" s="4">
        <v>4</v>
      </c>
      <c r="P347">
        <v>3</v>
      </c>
      <c r="Q347" t="str">
        <f>CONCATENATE(C347,E347,G347,I347)</f>
        <v>234</v>
      </c>
    </row>
    <row r="348" spans="1:17" x14ac:dyDescent="0.25">
      <c r="A348">
        <v>352</v>
      </c>
      <c r="D348">
        <v>222.37520899999998</v>
      </c>
      <c r="E348" s="1">
        <v>2</v>
      </c>
      <c r="F348">
        <v>207.886077</v>
      </c>
      <c r="G348" s="2">
        <v>3</v>
      </c>
      <c r="H348">
        <v>206.46755099999999</v>
      </c>
      <c r="I348" s="4">
        <v>4</v>
      </c>
      <c r="P348">
        <v>3</v>
      </c>
      <c r="Q348" t="str">
        <f>CONCATENATE(C348,E348,G348,I348)</f>
        <v>234</v>
      </c>
    </row>
    <row r="349" spans="1:17" x14ac:dyDescent="0.25">
      <c r="A349">
        <v>353</v>
      </c>
      <c r="D349">
        <v>222.37520899999998</v>
      </c>
      <c r="E349" s="1">
        <v>2</v>
      </c>
      <c r="F349">
        <v>207.886077</v>
      </c>
      <c r="G349" s="2">
        <v>3</v>
      </c>
      <c r="P349">
        <v>2</v>
      </c>
      <c r="Q349" t="str">
        <f>CONCATENATE(C349,E349,G349,I349)</f>
        <v>23</v>
      </c>
    </row>
    <row r="350" spans="1:17" x14ac:dyDescent="0.25">
      <c r="A350">
        <v>354</v>
      </c>
      <c r="D350">
        <v>222.37520899999998</v>
      </c>
      <c r="E350" s="1">
        <v>2</v>
      </c>
      <c r="F350">
        <v>207.886077</v>
      </c>
      <c r="G350" s="2">
        <v>3</v>
      </c>
      <c r="P350">
        <v>2</v>
      </c>
      <c r="Q350" t="str">
        <f>CONCATENATE(C350,E350,G350,I350)</f>
        <v>23</v>
      </c>
    </row>
    <row r="351" spans="1:17" x14ac:dyDescent="0.25">
      <c r="A351">
        <v>355</v>
      </c>
      <c r="D351">
        <v>222.37520899999998</v>
      </c>
      <c r="E351" s="1">
        <v>2</v>
      </c>
      <c r="F351">
        <v>207.886077</v>
      </c>
      <c r="G351" s="2">
        <v>3</v>
      </c>
      <c r="P351">
        <v>2</v>
      </c>
      <c r="Q351" t="str">
        <f>CONCATENATE(C351,E351,G351,I351)</f>
        <v>23</v>
      </c>
    </row>
    <row r="352" spans="1:17" x14ac:dyDescent="0.25">
      <c r="A352">
        <v>356</v>
      </c>
      <c r="D352">
        <v>222.37520899999998</v>
      </c>
      <c r="E352" s="1">
        <v>2</v>
      </c>
      <c r="P352">
        <v>1</v>
      </c>
      <c r="Q352" t="str">
        <f>CONCATENATE(C352,E352,G352,I352)</f>
        <v>2</v>
      </c>
    </row>
    <row r="353" spans="1:17" x14ac:dyDescent="0.25">
      <c r="A353">
        <v>357</v>
      </c>
      <c r="D353">
        <v>222.37520899999998</v>
      </c>
      <c r="E353" s="1">
        <v>2</v>
      </c>
      <c r="P353">
        <v>1</v>
      </c>
      <c r="Q353" t="str">
        <f>CONCATENATE(C353,E353,G353,I353)</f>
        <v>2</v>
      </c>
    </row>
    <row r="354" spans="1:17" x14ac:dyDescent="0.25">
      <c r="A354">
        <v>358</v>
      </c>
      <c r="D354">
        <v>222.37520899999998</v>
      </c>
      <c r="E354" s="1">
        <v>2</v>
      </c>
      <c r="P354">
        <v>1</v>
      </c>
      <c r="Q354" t="str">
        <f>CONCATENATE(C354,E354,G354,I354)</f>
        <v>2</v>
      </c>
    </row>
    <row r="355" spans="1:17" x14ac:dyDescent="0.25">
      <c r="A355">
        <v>359</v>
      </c>
      <c r="D355">
        <v>222.37520899999998</v>
      </c>
      <c r="E355" s="1">
        <v>2</v>
      </c>
      <c r="P355">
        <v>1</v>
      </c>
      <c r="Q355" t="str">
        <f>CONCATENATE(C355,E355,G355,I355)</f>
        <v>2</v>
      </c>
    </row>
    <row r="356" spans="1:17" x14ac:dyDescent="0.25">
      <c r="A356">
        <v>360</v>
      </c>
      <c r="D356">
        <v>222.37520899999998</v>
      </c>
      <c r="E356" s="1">
        <v>2</v>
      </c>
      <c r="P356">
        <v>1</v>
      </c>
      <c r="Q356" t="str">
        <f>CONCATENATE(C356,E356,G356,I356)</f>
        <v>2</v>
      </c>
    </row>
    <row r="357" spans="1:17" x14ac:dyDescent="0.25">
      <c r="A357">
        <v>361</v>
      </c>
      <c r="D357">
        <v>222.37520899999998</v>
      </c>
      <c r="E357" s="1">
        <v>2</v>
      </c>
      <c r="P357">
        <v>1</v>
      </c>
      <c r="Q357" t="str">
        <f>CONCATENATE(C357,E357,G357,I357)</f>
        <v>2</v>
      </c>
    </row>
    <row r="358" spans="1:17" x14ac:dyDescent="0.25">
      <c r="A358">
        <v>362</v>
      </c>
      <c r="D358">
        <v>222.37520899999998</v>
      </c>
      <c r="E358" s="1">
        <v>2</v>
      </c>
      <c r="P358">
        <v>1</v>
      </c>
      <c r="Q358" t="str">
        <f>CONCATENATE(C358,E358,G358,I358)</f>
        <v>2</v>
      </c>
    </row>
    <row r="359" spans="1:17" x14ac:dyDescent="0.25">
      <c r="A359">
        <v>363</v>
      </c>
      <c r="B359">
        <v>229.26514299999999</v>
      </c>
      <c r="C359" s="3">
        <v>1</v>
      </c>
      <c r="D359">
        <v>222.37520899999998</v>
      </c>
      <c r="E359" s="1">
        <v>2</v>
      </c>
      <c r="P359">
        <v>2</v>
      </c>
      <c r="Q359" t="str">
        <f>CONCATENATE(C359,E359,G359,I359)</f>
        <v>12</v>
      </c>
    </row>
    <row r="360" spans="1:17" x14ac:dyDescent="0.25">
      <c r="A360">
        <v>364</v>
      </c>
      <c r="B360">
        <v>229.26514299999999</v>
      </c>
      <c r="C360" s="3">
        <v>1</v>
      </c>
      <c r="D360">
        <v>222.37520899999998</v>
      </c>
      <c r="E360" s="1">
        <v>2</v>
      </c>
      <c r="P360">
        <v>2</v>
      </c>
      <c r="Q360" t="str">
        <f>CONCATENATE(C360,E360,G360,I360)</f>
        <v>12</v>
      </c>
    </row>
    <row r="361" spans="1:17" x14ac:dyDescent="0.25">
      <c r="A361">
        <v>365</v>
      </c>
      <c r="B361">
        <v>229.26514299999999</v>
      </c>
      <c r="C361" s="3">
        <v>1</v>
      </c>
      <c r="D361">
        <v>222.37520899999998</v>
      </c>
      <c r="E361" s="1">
        <v>2</v>
      </c>
      <c r="P361">
        <v>2</v>
      </c>
      <c r="Q361" t="str">
        <f>CONCATENATE(C361,E361,G361,I361)</f>
        <v>12</v>
      </c>
    </row>
    <row r="362" spans="1:17" x14ac:dyDescent="0.25">
      <c r="A362">
        <v>366</v>
      </c>
      <c r="B362">
        <v>229.315822</v>
      </c>
      <c r="C362" s="3">
        <v>1</v>
      </c>
      <c r="D362">
        <v>222.37520899999998</v>
      </c>
      <c r="E362" s="1">
        <v>2</v>
      </c>
      <c r="P362">
        <v>2</v>
      </c>
      <c r="Q362" t="str">
        <f>CONCATENATE(C362,E362,G362,I362)</f>
        <v>12</v>
      </c>
    </row>
    <row r="363" spans="1:17" x14ac:dyDescent="0.25">
      <c r="A363">
        <v>367</v>
      </c>
      <c r="B363">
        <v>229.26514299999999</v>
      </c>
      <c r="C363" s="3">
        <v>1</v>
      </c>
      <c r="P363">
        <v>1</v>
      </c>
      <c r="Q363" t="str">
        <f>CONCATENATE(C363,E363,G363,I363)</f>
        <v>1</v>
      </c>
    </row>
    <row r="364" spans="1:17" x14ac:dyDescent="0.25">
      <c r="A364">
        <v>368</v>
      </c>
      <c r="B364">
        <v>229.26514299999999</v>
      </c>
      <c r="C364" s="3">
        <v>1</v>
      </c>
      <c r="P364">
        <v>1</v>
      </c>
      <c r="Q364" t="str">
        <f>CONCATENATE(C364,E364,G364,I364)</f>
        <v>1</v>
      </c>
    </row>
    <row r="365" spans="1:17" x14ac:dyDescent="0.25">
      <c r="A365">
        <v>369</v>
      </c>
      <c r="B365">
        <v>229.26514299999999</v>
      </c>
      <c r="C365" s="3">
        <v>1</v>
      </c>
      <c r="P365">
        <v>1</v>
      </c>
      <c r="Q365" t="str">
        <f>CONCATENATE(C365,E365,G365,I365)</f>
        <v>1</v>
      </c>
    </row>
    <row r="366" spans="1:17" x14ac:dyDescent="0.25">
      <c r="A366">
        <v>370</v>
      </c>
      <c r="B366">
        <v>229.26514299999999</v>
      </c>
      <c r="C366" s="3">
        <v>1</v>
      </c>
      <c r="P366">
        <v>1</v>
      </c>
      <c r="Q366" t="str">
        <f>CONCATENATE(C366,E366,G366,I366)</f>
        <v>1</v>
      </c>
    </row>
    <row r="367" spans="1:17" x14ac:dyDescent="0.25">
      <c r="A367">
        <v>371</v>
      </c>
      <c r="B367">
        <v>229.26514299999999</v>
      </c>
      <c r="C367" s="3">
        <v>1</v>
      </c>
      <c r="P367">
        <v>1</v>
      </c>
      <c r="Q367" t="str">
        <f>CONCATENATE(C367,E367,G367,I367)</f>
        <v>1</v>
      </c>
    </row>
    <row r="368" spans="1:17" x14ac:dyDescent="0.25">
      <c r="A368">
        <v>372</v>
      </c>
      <c r="B368">
        <v>229.26514299999999</v>
      </c>
      <c r="C368" s="3">
        <v>1</v>
      </c>
      <c r="P368">
        <v>1</v>
      </c>
      <c r="Q368" t="str">
        <f>CONCATENATE(C368,E368,G368,I368)</f>
        <v>1</v>
      </c>
    </row>
    <row r="369" spans="1:17" x14ac:dyDescent="0.25">
      <c r="A369">
        <v>373</v>
      </c>
      <c r="B369">
        <v>229.26514299999999</v>
      </c>
      <c r="C369" s="3">
        <v>1</v>
      </c>
      <c r="P369">
        <v>1</v>
      </c>
      <c r="Q369" t="str">
        <f>CONCATENATE(C369,E369,G369,I369)</f>
        <v>1</v>
      </c>
    </row>
    <row r="370" spans="1:17" x14ac:dyDescent="0.25">
      <c r="A370">
        <v>374</v>
      </c>
      <c r="B370">
        <v>229.26514299999999</v>
      </c>
      <c r="C370" s="3">
        <v>1</v>
      </c>
      <c r="P370">
        <v>1</v>
      </c>
      <c r="Q370" t="str">
        <f>CONCATENATE(C370,E370,G370,I370)</f>
        <v>1</v>
      </c>
    </row>
    <row r="371" spans="1:17" x14ac:dyDescent="0.25">
      <c r="A371">
        <v>375</v>
      </c>
      <c r="B371">
        <v>229.26514299999999</v>
      </c>
      <c r="C371" s="3">
        <v>1</v>
      </c>
      <c r="P371">
        <v>1</v>
      </c>
      <c r="Q371" t="str">
        <f>CONCATENATE(C371,E371,G371,I371)</f>
        <v>1</v>
      </c>
    </row>
    <row r="372" spans="1:17" x14ac:dyDescent="0.25">
      <c r="A372">
        <v>376</v>
      </c>
      <c r="B372">
        <v>229.26514299999999</v>
      </c>
      <c r="C372" s="3">
        <v>1</v>
      </c>
      <c r="H372">
        <v>229.26514299999999</v>
      </c>
      <c r="I372" s="4">
        <v>4</v>
      </c>
      <c r="P372">
        <v>2</v>
      </c>
      <c r="Q372" t="str">
        <f>CONCATENATE(C372,E372,G372,I372)</f>
        <v>14</v>
      </c>
    </row>
    <row r="373" spans="1:17" x14ac:dyDescent="0.25">
      <c r="A373">
        <v>377</v>
      </c>
      <c r="H373">
        <v>229.26514299999999</v>
      </c>
      <c r="I373" s="4">
        <v>4</v>
      </c>
      <c r="P373">
        <v>1</v>
      </c>
      <c r="Q373" t="str">
        <f>CONCATENATE(C373,E373,G373,I373)</f>
        <v>4</v>
      </c>
    </row>
    <row r="374" spans="1:17" x14ac:dyDescent="0.25">
      <c r="A374">
        <v>378</v>
      </c>
      <c r="H374">
        <v>229.26514299999999</v>
      </c>
      <c r="I374" s="4">
        <v>4</v>
      </c>
      <c r="P374">
        <v>1</v>
      </c>
      <c r="Q374" t="str">
        <f>CONCATENATE(C374,E374,G374,I374)</f>
        <v>4</v>
      </c>
    </row>
    <row r="375" spans="1:17" x14ac:dyDescent="0.25">
      <c r="A375">
        <v>379</v>
      </c>
      <c r="H375">
        <v>229.26514299999999</v>
      </c>
      <c r="I375" s="4">
        <v>4</v>
      </c>
      <c r="P375">
        <v>1</v>
      </c>
      <c r="Q375" t="str">
        <f>CONCATENATE(C375,E375,G375,I375)</f>
        <v>4</v>
      </c>
    </row>
    <row r="376" spans="1:17" x14ac:dyDescent="0.25">
      <c r="A376">
        <v>380</v>
      </c>
      <c r="F376">
        <v>231.39293599999999</v>
      </c>
      <c r="G376" s="2">
        <v>3</v>
      </c>
      <c r="H376">
        <v>229.26514299999999</v>
      </c>
      <c r="I376" s="4">
        <v>4</v>
      </c>
      <c r="P376">
        <v>2</v>
      </c>
      <c r="Q376" t="str">
        <f>CONCATENATE(C376,E376,G376,I376)</f>
        <v>34</v>
      </c>
    </row>
    <row r="377" spans="1:17" x14ac:dyDescent="0.25">
      <c r="A377">
        <v>381</v>
      </c>
      <c r="F377">
        <v>231.39293599999999</v>
      </c>
      <c r="G377" s="2">
        <v>3</v>
      </c>
      <c r="H377">
        <v>229.26514299999999</v>
      </c>
      <c r="I377" s="4">
        <v>4</v>
      </c>
      <c r="P377">
        <v>2</v>
      </c>
      <c r="Q377" t="str">
        <f>CONCATENATE(C377,E377,G377,I377)</f>
        <v>34</v>
      </c>
    </row>
    <row r="378" spans="1:17" x14ac:dyDescent="0.25">
      <c r="A378">
        <v>382</v>
      </c>
      <c r="F378">
        <v>231.39293599999999</v>
      </c>
      <c r="G378" s="2">
        <v>3</v>
      </c>
      <c r="H378">
        <v>229.26514299999999</v>
      </c>
      <c r="I378" s="4">
        <v>4</v>
      </c>
      <c r="P378">
        <v>2</v>
      </c>
      <c r="Q378" t="str">
        <f>CONCATENATE(C378,E378,G378,I378)</f>
        <v>34</v>
      </c>
    </row>
    <row r="379" spans="1:17" x14ac:dyDescent="0.25">
      <c r="A379">
        <v>383</v>
      </c>
      <c r="F379">
        <v>231.39293599999999</v>
      </c>
      <c r="G379" s="2">
        <v>3</v>
      </c>
      <c r="H379">
        <v>229.26514299999999</v>
      </c>
      <c r="I379" s="4">
        <v>4</v>
      </c>
      <c r="P379">
        <v>2</v>
      </c>
      <c r="Q379" t="str">
        <f>CONCATENATE(C379,E379,G379,I379)</f>
        <v>34</v>
      </c>
    </row>
    <row r="380" spans="1:17" x14ac:dyDescent="0.25">
      <c r="A380">
        <v>384</v>
      </c>
      <c r="F380">
        <v>231.39293599999999</v>
      </c>
      <c r="G380" s="2">
        <v>3</v>
      </c>
      <c r="H380">
        <v>229.26514299999999</v>
      </c>
      <c r="I380" s="4">
        <v>4</v>
      </c>
      <c r="P380">
        <v>2</v>
      </c>
      <c r="Q380" t="str">
        <f>CONCATENATE(C380,E380,G380,I380)</f>
        <v>34</v>
      </c>
    </row>
    <row r="381" spans="1:17" x14ac:dyDescent="0.25">
      <c r="A381">
        <v>385</v>
      </c>
      <c r="F381">
        <v>231.39293599999999</v>
      </c>
      <c r="G381" s="2">
        <v>3</v>
      </c>
      <c r="H381">
        <v>229.26514299999999</v>
      </c>
      <c r="I381" s="4">
        <v>4</v>
      </c>
      <c r="P381">
        <v>2</v>
      </c>
      <c r="Q381" t="str">
        <f>CONCATENATE(C381,E381,G381,I381)</f>
        <v>34</v>
      </c>
    </row>
    <row r="382" spans="1:17" x14ac:dyDescent="0.25">
      <c r="A382">
        <v>386</v>
      </c>
      <c r="F382">
        <v>231.39293599999999</v>
      </c>
      <c r="G382" s="2">
        <v>3</v>
      </c>
      <c r="H382">
        <v>229.26514299999999</v>
      </c>
      <c r="I382" s="4">
        <v>4</v>
      </c>
      <c r="P382">
        <v>2</v>
      </c>
      <c r="Q382" t="str">
        <f>CONCATENATE(C382,E382,G382,I382)</f>
        <v>34</v>
      </c>
    </row>
    <row r="383" spans="1:17" x14ac:dyDescent="0.25">
      <c r="A383">
        <v>387</v>
      </c>
      <c r="F383">
        <v>231.39293599999999</v>
      </c>
      <c r="G383" s="2">
        <v>3</v>
      </c>
      <c r="H383">
        <v>229.26514299999999</v>
      </c>
      <c r="I383" s="4">
        <v>4</v>
      </c>
      <c r="P383">
        <v>2</v>
      </c>
      <c r="Q383" t="str">
        <f>CONCATENATE(C383,E383,G383,I383)</f>
        <v>34</v>
      </c>
    </row>
    <row r="384" spans="1:17" x14ac:dyDescent="0.25">
      <c r="A384">
        <v>388</v>
      </c>
      <c r="D384">
        <v>245.578113</v>
      </c>
      <c r="E384" s="1">
        <v>2</v>
      </c>
      <c r="F384">
        <v>231.39293599999999</v>
      </c>
      <c r="G384" s="2">
        <v>3</v>
      </c>
      <c r="H384">
        <v>229.26514299999999</v>
      </c>
      <c r="I384" s="4">
        <v>4</v>
      </c>
      <c r="P384">
        <v>3</v>
      </c>
      <c r="Q384" t="str">
        <f>CONCATENATE(C384,E384,G384,I384)</f>
        <v>234</v>
      </c>
    </row>
    <row r="385" spans="1:17" x14ac:dyDescent="0.25">
      <c r="A385">
        <v>389</v>
      </c>
      <c r="D385">
        <v>245.578113</v>
      </c>
      <c r="E385" s="1">
        <v>2</v>
      </c>
      <c r="F385">
        <v>231.39293599999999</v>
      </c>
      <c r="G385" s="2">
        <v>3</v>
      </c>
      <c r="H385">
        <v>229.26514299999999</v>
      </c>
      <c r="I385" s="4">
        <v>4</v>
      </c>
      <c r="P385">
        <v>3</v>
      </c>
      <c r="Q385" t="str">
        <f>CONCATENATE(C385,E385,G385,I385)</f>
        <v>234</v>
      </c>
    </row>
    <row r="386" spans="1:17" x14ac:dyDescent="0.25">
      <c r="A386">
        <v>390</v>
      </c>
      <c r="D386">
        <v>245.578113</v>
      </c>
      <c r="E386" s="1">
        <v>2</v>
      </c>
      <c r="F386">
        <v>231.39293599999999</v>
      </c>
      <c r="G386" s="2">
        <v>3</v>
      </c>
      <c r="H386">
        <v>229.26514299999999</v>
      </c>
      <c r="I386" s="4">
        <v>4</v>
      </c>
      <c r="P386">
        <v>3</v>
      </c>
      <c r="Q386" t="str">
        <f>CONCATENATE(C386,E386,G386,I386)</f>
        <v>234</v>
      </c>
    </row>
    <row r="387" spans="1:17" x14ac:dyDescent="0.25">
      <c r="A387">
        <v>391</v>
      </c>
      <c r="D387">
        <v>245.578113</v>
      </c>
      <c r="E387" s="1">
        <v>2</v>
      </c>
      <c r="F387">
        <v>231.39293599999999</v>
      </c>
      <c r="G387" s="2">
        <v>3</v>
      </c>
      <c r="P387">
        <v>2</v>
      </c>
      <c r="Q387" t="str">
        <f>CONCATENATE(C387,E387,G387,I387)</f>
        <v>23</v>
      </c>
    </row>
    <row r="388" spans="1:17" x14ac:dyDescent="0.25">
      <c r="A388">
        <v>392</v>
      </c>
      <c r="D388">
        <v>245.578113</v>
      </c>
      <c r="E388" s="1">
        <v>2</v>
      </c>
      <c r="F388">
        <v>231.39293599999999</v>
      </c>
      <c r="G388" s="2">
        <v>3</v>
      </c>
      <c r="P388">
        <v>2</v>
      </c>
      <c r="Q388" t="str">
        <f>CONCATENATE(C388,E388,G388,I388)</f>
        <v>23</v>
      </c>
    </row>
    <row r="389" spans="1:17" x14ac:dyDescent="0.25">
      <c r="A389">
        <v>393</v>
      </c>
      <c r="D389">
        <v>245.578113</v>
      </c>
      <c r="E389" s="1">
        <v>2</v>
      </c>
      <c r="F389">
        <v>231.39293599999999</v>
      </c>
      <c r="G389" s="2">
        <v>3</v>
      </c>
      <c r="P389">
        <v>2</v>
      </c>
      <c r="Q389" t="str">
        <f>CONCATENATE(C389,E389,G389,I389)</f>
        <v>23</v>
      </c>
    </row>
    <row r="390" spans="1:17" x14ac:dyDescent="0.25">
      <c r="A390">
        <v>394</v>
      </c>
      <c r="D390">
        <v>245.578113</v>
      </c>
      <c r="E390" s="1">
        <v>2</v>
      </c>
      <c r="F390">
        <v>231.39293599999999</v>
      </c>
      <c r="G390" s="2">
        <v>3</v>
      </c>
      <c r="P390">
        <v>2</v>
      </c>
      <c r="Q390" t="str">
        <f>CONCATENATE(C390,E390,G390,I390)</f>
        <v>23</v>
      </c>
    </row>
    <row r="391" spans="1:17" x14ac:dyDescent="0.25">
      <c r="A391">
        <v>395</v>
      </c>
      <c r="D391">
        <v>245.578113</v>
      </c>
      <c r="E391" s="1">
        <v>2</v>
      </c>
      <c r="F391">
        <v>231.39293599999999</v>
      </c>
      <c r="G391" s="2">
        <v>3</v>
      </c>
      <c r="P391">
        <v>2</v>
      </c>
      <c r="Q391" t="str">
        <f>CONCATENATE(C391,E391,G391,I391)</f>
        <v>23</v>
      </c>
    </row>
    <row r="392" spans="1:17" x14ac:dyDescent="0.25">
      <c r="A392">
        <v>396</v>
      </c>
      <c r="D392">
        <v>245.578113</v>
      </c>
      <c r="E392" s="1">
        <v>2</v>
      </c>
      <c r="P392">
        <v>1</v>
      </c>
      <c r="Q392" t="str">
        <f>CONCATENATE(C392,E392,G392,I392)</f>
        <v>2</v>
      </c>
    </row>
    <row r="393" spans="1:17" x14ac:dyDescent="0.25">
      <c r="A393">
        <v>397</v>
      </c>
      <c r="D393">
        <v>245.578113</v>
      </c>
      <c r="E393" s="1">
        <v>2</v>
      </c>
      <c r="P393">
        <v>1</v>
      </c>
      <c r="Q393" t="str">
        <f>CONCATENATE(C393,E393,G393,I393)</f>
        <v>2</v>
      </c>
    </row>
    <row r="394" spans="1:17" x14ac:dyDescent="0.25">
      <c r="A394">
        <v>398</v>
      </c>
      <c r="D394">
        <v>245.578113</v>
      </c>
      <c r="E394" s="1">
        <v>2</v>
      </c>
      <c r="P394">
        <v>1</v>
      </c>
      <c r="Q394" t="str">
        <f>CONCATENATE(C394,E394,G394,I394)</f>
        <v>2</v>
      </c>
    </row>
    <row r="395" spans="1:17" x14ac:dyDescent="0.25">
      <c r="A395">
        <v>399</v>
      </c>
      <c r="D395">
        <v>245.578113</v>
      </c>
      <c r="E395" s="1">
        <v>2</v>
      </c>
      <c r="P395">
        <v>1</v>
      </c>
      <c r="Q395" t="str">
        <f>CONCATENATE(C395,E395,G395,I395)</f>
        <v>2</v>
      </c>
    </row>
    <row r="396" spans="1:17" x14ac:dyDescent="0.25">
      <c r="A396">
        <v>400</v>
      </c>
      <c r="D396">
        <v>245.578113</v>
      </c>
      <c r="E396" s="1">
        <v>2</v>
      </c>
      <c r="P396">
        <v>1</v>
      </c>
      <c r="Q396" t="str">
        <f>CONCATENATE(C396,E396,G396,I396)</f>
        <v>2</v>
      </c>
    </row>
    <row r="397" spans="1:17" x14ac:dyDescent="0.25">
      <c r="A397">
        <v>401</v>
      </c>
      <c r="B397">
        <v>252.26544100000001</v>
      </c>
      <c r="C397" s="3">
        <v>1</v>
      </c>
      <c r="D397">
        <v>245.578113</v>
      </c>
      <c r="E397" s="1">
        <v>2</v>
      </c>
      <c r="P397">
        <v>2</v>
      </c>
      <c r="Q397" t="str">
        <f>CONCATENATE(C397,E397,G397,I397)</f>
        <v>12</v>
      </c>
    </row>
    <row r="398" spans="1:17" x14ac:dyDescent="0.25">
      <c r="A398">
        <v>402</v>
      </c>
      <c r="B398">
        <v>252.26544100000001</v>
      </c>
      <c r="C398" s="3">
        <v>1</v>
      </c>
      <c r="D398">
        <v>245.578113</v>
      </c>
      <c r="E398" s="1">
        <v>2</v>
      </c>
      <c r="P398">
        <v>2</v>
      </c>
      <c r="Q398" t="str">
        <f>CONCATENATE(C398,E398,G398,I398)</f>
        <v>12</v>
      </c>
    </row>
    <row r="399" spans="1:17" x14ac:dyDescent="0.25">
      <c r="A399">
        <v>403</v>
      </c>
      <c r="B399">
        <v>252.26544100000001</v>
      </c>
      <c r="C399" s="3">
        <v>1</v>
      </c>
      <c r="D399">
        <v>245.578113</v>
      </c>
      <c r="E399" s="1">
        <v>2</v>
      </c>
      <c r="P399">
        <v>2</v>
      </c>
      <c r="Q399" t="str">
        <f>CONCATENATE(C399,E399,G399,I399)</f>
        <v>12</v>
      </c>
    </row>
    <row r="400" spans="1:17" x14ac:dyDescent="0.25">
      <c r="A400">
        <v>404</v>
      </c>
      <c r="B400">
        <v>252.26544100000001</v>
      </c>
      <c r="C400" s="3">
        <v>1</v>
      </c>
      <c r="D400">
        <v>245.578113</v>
      </c>
      <c r="E400" s="1">
        <v>2</v>
      </c>
      <c r="P400">
        <v>2</v>
      </c>
      <c r="Q400" t="str">
        <f>CONCATENATE(C400,E400,G400,I400)</f>
        <v>12</v>
      </c>
    </row>
    <row r="401" spans="1:17" x14ac:dyDescent="0.25">
      <c r="A401">
        <v>405</v>
      </c>
      <c r="B401">
        <v>252.26544100000001</v>
      </c>
      <c r="C401" s="3">
        <v>1</v>
      </c>
      <c r="P401">
        <v>1</v>
      </c>
      <c r="Q401" t="str">
        <f>CONCATENATE(C401,E401,G401,I401)</f>
        <v>1</v>
      </c>
    </row>
    <row r="402" spans="1:17" x14ac:dyDescent="0.25">
      <c r="A402">
        <v>406</v>
      </c>
      <c r="B402">
        <v>252.26544100000001</v>
      </c>
      <c r="C402" s="3">
        <v>1</v>
      </c>
      <c r="P402">
        <v>1</v>
      </c>
      <c r="Q402" t="str">
        <f>CONCATENATE(C402,E402,G402,I402)</f>
        <v>1</v>
      </c>
    </row>
    <row r="403" spans="1:17" x14ac:dyDescent="0.25">
      <c r="A403">
        <v>407</v>
      </c>
      <c r="B403">
        <v>252.26544100000001</v>
      </c>
      <c r="C403" s="3">
        <v>1</v>
      </c>
      <c r="P403">
        <v>1</v>
      </c>
      <c r="Q403" t="str">
        <f>CONCATENATE(C403,E403,G403,I403)</f>
        <v>1</v>
      </c>
    </row>
    <row r="404" spans="1:17" x14ac:dyDescent="0.25">
      <c r="A404">
        <v>408</v>
      </c>
      <c r="B404">
        <v>252.26544100000001</v>
      </c>
      <c r="C404" s="3">
        <v>1</v>
      </c>
      <c r="P404">
        <v>1</v>
      </c>
      <c r="Q404" t="str">
        <f>CONCATENATE(C404,E404,G404,I404)</f>
        <v>1</v>
      </c>
    </row>
    <row r="405" spans="1:17" x14ac:dyDescent="0.25">
      <c r="A405">
        <v>409</v>
      </c>
      <c r="B405">
        <v>252.26544100000001</v>
      </c>
      <c r="C405" s="3">
        <v>1</v>
      </c>
      <c r="P405">
        <v>1</v>
      </c>
      <c r="Q405" t="str">
        <f>CONCATENATE(C405,E405,G405,I405)</f>
        <v>1</v>
      </c>
    </row>
    <row r="406" spans="1:17" x14ac:dyDescent="0.25">
      <c r="A406">
        <v>410</v>
      </c>
      <c r="B406">
        <v>252.26544100000001</v>
      </c>
      <c r="C406" s="3">
        <v>1</v>
      </c>
      <c r="P406">
        <v>1</v>
      </c>
      <c r="Q406" t="str">
        <f>CONCATENATE(C406,E406,G406,I406)</f>
        <v>1</v>
      </c>
    </row>
    <row r="407" spans="1:17" x14ac:dyDescent="0.25">
      <c r="A407">
        <v>411</v>
      </c>
      <c r="B407">
        <v>252.26544100000001</v>
      </c>
      <c r="C407" s="3">
        <v>1</v>
      </c>
      <c r="P407">
        <v>1</v>
      </c>
      <c r="Q407" t="str">
        <f>CONCATENATE(C407,E407,G407,I407)</f>
        <v>1</v>
      </c>
    </row>
    <row r="408" spans="1:17" x14ac:dyDescent="0.25">
      <c r="A408">
        <v>412</v>
      </c>
      <c r="B408">
        <v>252.26544100000001</v>
      </c>
      <c r="C408" s="3">
        <v>1</v>
      </c>
      <c r="P408">
        <v>1</v>
      </c>
      <c r="Q408" t="str">
        <f>CONCATENATE(C408,E408,G408,I408)</f>
        <v>1</v>
      </c>
    </row>
    <row r="409" spans="1:17" x14ac:dyDescent="0.25">
      <c r="A409">
        <v>413</v>
      </c>
      <c r="B409">
        <v>252.26544100000001</v>
      </c>
      <c r="C409" s="3">
        <v>1</v>
      </c>
      <c r="H409">
        <v>249.93494899999999</v>
      </c>
      <c r="I409" s="4">
        <v>4</v>
      </c>
      <c r="P409">
        <v>2</v>
      </c>
      <c r="Q409" t="str">
        <f>CONCATENATE(C409,E409,G409,I409)</f>
        <v>14</v>
      </c>
    </row>
    <row r="410" spans="1:17" x14ac:dyDescent="0.25">
      <c r="A410">
        <v>414</v>
      </c>
      <c r="B410">
        <v>252.26544100000001</v>
      </c>
      <c r="C410" s="3">
        <v>1</v>
      </c>
      <c r="H410">
        <v>249.93494899999999</v>
      </c>
      <c r="I410" s="4">
        <v>4</v>
      </c>
      <c r="P410">
        <v>2</v>
      </c>
      <c r="Q410" t="str">
        <f>CONCATENATE(C410,E410,G410,I410)</f>
        <v>14</v>
      </c>
    </row>
    <row r="411" spans="1:17" x14ac:dyDescent="0.25">
      <c r="A411">
        <v>415</v>
      </c>
      <c r="B411">
        <v>252.26544100000001</v>
      </c>
      <c r="C411" s="3">
        <v>1</v>
      </c>
      <c r="H411">
        <v>249.93494899999999</v>
      </c>
      <c r="I411" s="4">
        <v>4</v>
      </c>
      <c r="P411">
        <v>2</v>
      </c>
      <c r="Q411" t="str">
        <f>CONCATENATE(C411,E411,G411,I411)</f>
        <v>14</v>
      </c>
    </row>
    <row r="412" spans="1:17" x14ac:dyDescent="0.25">
      <c r="A412">
        <v>416</v>
      </c>
      <c r="B412">
        <v>252.26544100000001</v>
      </c>
      <c r="C412" s="3">
        <v>1</v>
      </c>
      <c r="H412">
        <v>249.93494899999999</v>
      </c>
      <c r="I412" s="4">
        <v>4</v>
      </c>
      <c r="P412">
        <v>2</v>
      </c>
      <c r="Q412" t="str">
        <f>CONCATENATE(C412,E412,G412,I412)</f>
        <v>14</v>
      </c>
    </row>
    <row r="413" spans="1:17" x14ac:dyDescent="0.25">
      <c r="A413">
        <v>417</v>
      </c>
      <c r="B413">
        <v>252.26544100000001</v>
      </c>
      <c r="C413" s="3">
        <v>1</v>
      </c>
      <c r="H413">
        <v>249.93494899999999</v>
      </c>
      <c r="I413" s="4">
        <v>4</v>
      </c>
      <c r="P413">
        <v>2</v>
      </c>
      <c r="Q413" t="str">
        <f>CONCATENATE(C413,E413,G413,I413)</f>
        <v>14</v>
      </c>
    </row>
    <row r="414" spans="1:17" x14ac:dyDescent="0.25">
      <c r="A414">
        <v>418</v>
      </c>
      <c r="H414">
        <v>249.93494899999999</v>
      </c>
      <c r="I414" s="4">
        <v>4</v>
      </c>
      <c r="P414">
        <v>1</v>
      </c>
      <c r="Q414" t="str">
        <f>CONCATENATE(C414,E414,G414,I414)</f>
        <v>4</v>
      </c>
    </row>
    <row r="415" spans="1:17" x14ac:dyDescent="0.25">
      <c r="A415">
        <v>419</v>
      </c>
      <c r="F415">
        <v>252.366694</v>
      </c>
      <c r="G415" s="2">
        <v>3</v>
      </c>
      <c r="H415">
        <v>249.93494899999999</v>
      </c>
      <c r="I415" s="4">
        <v>4</v>
      </c>
      <c r="P415">
        <v>2</v>
      </c>
      <c r="Q415" t="str">
        <f>CONCATENATE(C415,E415,G415,I415)</f>
        <v>34</v>
      </c>
    </row>
    <row r="416" spans="1:17" x14ac:dyDescent="0.25">
      <c r="A416">
        <v>420</v>
      </c>
      <c r="F416">
        <v>252.366694</v>
      </c>
      <c r="G416" s="2">
        <v>3</v>
      </c>
      <c r="H416">
        <v>249.93494899999999</v>
      </c>
      <c r="I416" s="4">
        <v>4</v>
      </c>
      <c r="P416">
        <v>2</v>
      </c>
      <c r="Q416" t="str">
        <f>CONCATENATE(C416,E416,G416,I416)</f>
        <v>34</v>
      </c>
    </row>
    <row r="417" spans="1:17" x14ac:dyDescent="0.25">
      <c r="A417">
        <v>421</v>
      </c>
      <c r="F417">
        <v>252.366694</v>
      </c>
      <c r="G417" s="2">
        <v>3</v>
      </c>
      <c r="H417">
        <v>249.93494899999999</v>
      </c>
      <c r="I417" s="4">
        <v>4</v>
      </c>
      <c r="P417">
        <v>2</v>
      </c>
      <c r="Q417" t="str">
        <f>CONCATENATE(C417,E417,G417,I417)</f>
        <v>34</v>
      </c>
    </row>
    <row r="418" spans="1:17" x14ac:dyDescent="0.25">
      <c r="A418">
        <v>422</v>
      </c>
      <c r="F418">
        <v>252.366694</v>
      </c>
      <c r="G418" s="2">
        <v>3</v>
      </c>
      <c r="H418">
        <v>249.93494899999999</v>
      </c>
      <c r="I418" s="4">
        <v>4</v>
      </c>
      <c r="P418">
        <v>2</v>
      </c>
      <c r="Q418" t="str">
        <f>CONCATENATE(C418,E418,G418,I418)</f>
        <v>34</v>
      </c>
    </row>
    <row r="419" spans="1:17" x14ac:dyDescent="0.25">
      <c r="A419">
        <v>423</v>
      </c>
      <c r="F419">
        <v>252.366694</v>
      </c>
      <c r="G419" s="2">
        <v>3</v>
      </c>
      <c r="H419">
        <v>249.93494899999999</v>
      </c>
      <c r="I419" s="4">
        <v>4</v>
      </c>
      <c r="P419">
        <v>2</v>
      </c>
      <c r="Q419" t="str">
        <f>CONCATENATE(C419,E419,G419,I419)</f>
        <v>34</v>
      </c>
    </row>
    <row r="420" spans="1:17" x14ac:dyDescent="0.25">
      <c r="A420">
        <v>424</v>
      </c>
      <c r="F420">
        <v>252.366694</v>
      </c>
      <c r="G420" s="2">
        <v>3</v>
      </c>
      <c r="H420">
        <v>249.93494899999999</v>
      </c>
      <c r="I420" s="4">
        <v>4</v>
      </c>
      <c r="P420">
        <v>2</v>
      </c>
      <c r="Q420" t="str">
        <f>CONCATENATE(C420,E420,G420,I420)</f>
        <v>34</v>
      </c>
    </row>
    <row r="421" spans="1:17" x14ac:dyDescent="0.25">
      <c r="A421">
        <v>425</v>
      </c>
      <c r="D421">
        <v>263.10690499999998</v>
      </c>
      <c r="E421" s="1">
        <v>2</v>
      </c>
      <c r="F421">
        <v>252.366694</v>
      </c>
      <c r="G421" s="2">
        <v>3</v>
      </c>
      <c r="H421">
        <v>249.93494899999999</v>
      </c>
      <c r="I421" s="4">
        <v>4</v>
      </c>
      <c r="P421">
        <v>3</v>
      </c>
      <c r="Q421" t="str">
        <f>CONCATENATE(C421,E421,G421,I421)</f>
        <v>234</v>
      </c>
    </row>
    <row r="422" spans="1:17" x14ac:dyDescent="0.25">
      <c r="A422">
        <v>426</v>
      </c>
      <c r="D422">
        <v>263.10690499999998</v>
      </c>
      <c r="E422" s="1">
        <v>2</v>
      </c>
      <c r="F422">
        <v>252.366694</v>
      </c>
      <c r="G422" s="2">
        <v>3</v>
      </c>
      <c r="H422">
        <v>249.93494899999999</v>
      </c>
      <c r="I422" s="4">
        <v>4</v>
      </c>
      <c r="P422">
        <v>3</v>
      </c>
      <c r="Q422" t="str">
        <f>CONCATENATE(C422,E422,G422,I422)</f>
        <v>234</v>
      </c>
    </row>
    <row r="423" spans="1:17" x14ac:dyDescent="0.25">
      <c r="A423">
        <v>427</v>
      </c>
      <c r="D423">
        <v>263.10690499999998</v>
      </c>
      <c r="E423" s="1">
        <v>2</v>
      </c>
      <c r="F423">
        <v>252.366694</v>
      </c>
      <c r="G423" s="2">
        <v>3</v>
      </c>
      <c r="H423">
        <v>249.93494899999999</v>
      </c>
      <c r="I423" s="4">
        <v>4</v>
      </c>
      <c r="P423">
        <v>3</v>
      </c>
      <c r="Q423" t="str">
        <f>CONCATENATE(C423,E423,G423,I423)</f>
        <v>234</v>
      </c>
    </row>
    <row r="424" spans="1:17" x14ac:dyDescent="0.25">
      <c r="A424">
        <v>428</v>
      </c>
      <c r="D424">
        <v>263.10690499999998</v>
      </c>
      <c r="E424" s="1">
        <v>2</v>
      </c>
      <c r="F424">
        <v>252.366694</v>
      </c>
      <c r="G424" s="2">
        <v>3</v>
      </c>
      <c r="H424">
        <v>249.93494899999999</v>
      </c>
      <c r="I424" s="4">
        <v>4</v>
      </c>
      <c r="P424">
        <v>3</v>
      </c>
      <c r="Q424" t="str">
        <f>CONCATENATE(C424,E424,G424,I424)</f>
        <v>234</v>
      </c>
    </row>
    <row r="425" spans="1:17" x14ac:dyDescent="0.25">
      <c r="A425">
        <v>429</v>
      </c>
      <c r="D425">
        <v>263.10690499999998</v>
      </c>
      <c r="E425" s="1">
        <v>2</v>
      </c>
      <c r="F425">
        <v>252.366694</v>
      </c>
      <c r="G425" s="2">
        <v>3</v>
      </c>
      <c r="H425">
        <v>249.93494899999999</v>
      </c>
      <c r="I425" s="4">
        <v>4</v>
      </c>
      <c r="P425">
        <v>3</v>
      </c>
      <c r="Q425" t="str">
        <f>CONCATENATE(C425,E425,G425,I425)</f>
        <v>234</v>
      </c>
    </row>
    <row r="426" spans="1:17" x14ac:dyDescent="0.25">
      <c r="A426">
        <v>430</v>
      </c>
      <c r="D426">
        <v>263.10690499999998</v>
      </c>
      <c r="E426" s="1">
        <v>2</v>
      </c>
      <c r="F426">
        <v>252.366694</v>
      </c>
      <c r="G426" s="2">
        <v>3</v>
      </c>
      <c r="P426">
        <v>2</v>
      </c>
      <c r="Q426" t="str">
        <f>CONCATENATE(C426,E426,G426,I426)</f>
        <v>23</v>
      </c>
    </row>
    <row r="427" spans="1:17" x14ac:dyDescent="0.25">
      <c r="A427">
        <v>431</v>
      </c>
      <c r="D427">
        <v>263.10690499999998</v>
      </c>
      <c r="E427" s="1">
        <v>2</v>
      </c>
      <c r="F427">
        <v>252.366694</v>
      </c>
      <c r="G427" s="2">
        <v>3</v>
      </c>
      <c r="P427">
        <v>2</v>
      </c>
      <c r="Q427" t="str">
        <f>CONCATENATE(C427,E427,G427,I427)</f>
        <v>23</v>
      </c>
    </row>
    <row r="428" spans="1:17" x14ac:dyDescent="0.25">
      <c r="A428">
        <v>432</v>
      </c>
      <c r="D428">
        <v>263.10690499999998</v>
      </c>
      <c r="E428" s="1">
        <v>2</v>
      </c>
      <c r="F428">
        <v>252.366694</v>
      </c>
      <c r="G428" s="2">
        <v>3</v>
      </c>
      <c r="P428">
        <v>2</v>
      </c>
      <c r="Q428" t="str">
        <f>CONCATENATE(C428,E428,G428,I428)</f>
        <v>23</v>
      </c>
    </row>
    <row r="429" spans="1:17" x14ac:dyDescent="0.25">
      <c r="A429">
        <v>433</v>
      </c>
      <c r="D429">
        <v>263.10690499999998</v>
      </c>
      <c r="E429" s="1">
        <v>2</v>
      </c>
      <c r="F429">
        <v>252.366694</v>
      </c>
      <c r="G429" s="2">
        <v>3</v>
      </c>
      <c r="P429">
        <v>2</v>
      </c>
      <c r="Q429" t="str">
        <f>CONCATENATE(C429,E429,G429,I429)</f>
        <v>23</v>
      </c>
    </row>
    <row r="430" spans="1:17" x14ac:dyDescent="0.25">
      <c r="A430">
        <v>434</v>
      </c>
      <c r="D430">
        <v>263.10690499999998</v>
      </c>
      <c r="E430" s="1">
        <v>2</v>
      </c>
      <c r="F430">
        <v>252.366694</v>
      </c>
      <c r="G430" s="2">
        <v>3</v>
      </c>
      <c r="P430">
        <v>2</v>
      </c>
      <c r="Q430" t="str">
        <f>CONCATENATE(C430,E430,G430,I430)</f>
        <v>23</v>
      </c>
    </row>
    <row r="431" spans="1:17" x14ac:dyDescent="0.25">
      <c r="A431">
        <v>435</v>
      </c>
      <c r="J431">
        <v>267.91972399999997</v>
      </c>
      <c r="K431" t="s">
        <v>22</v>
      </c>
      <c r="Q431" t="str">
        <f>CONCATENATE(C431,E431,G431,I431)</f>
        <v/>
      </c>
    </row>
    <row r="432" spans="1:17" x14ac:dyDescent="0.25">
      <c r="A432">
        <v>1334</v>
      </c>
      <c r="Q432" t="str">
        <f>CONCATENATE(C432,E432,G432,I432)</f>
        <v/>
      </c>
    </row>
    <row r="433" spans="1:17" x14ac:dyDescent="0.25">
      <c r="A433">
        <v>1335</v>
      </c>
      <c r="Q433" t="str">
        <f>CONCATENATE(C433,E433,G433,I433)</f>
        <v/>
      </c>
    </row>
    <row r="434" spans="1:17" x14ac:dyDescent="0.25">
      <c r="A434">
        <v>1336</v>
      </c>
      <c r="J434">
        <v>-7.9235750000000138</v>
      </c>
      <c r="K434" t="s">
        <v>22</v>
      </c>
      <c r="Q434" t="str">
        <f>CONCATENATE(C434,E434,G434,I434)</f>
        <v/>
      </c>
    </row>
    <row r="435" spans="1:17" x14ac:dyDescent="0.25">
      <c r="A435">
        <v>1337</v>
      </c>
      <c r="B435">
        <v>49.224096999999993</v>
      </c>
      <c r="C435" s="3">
        <v>1</v>
      </c>
      <c r="P435">
        <v>1</v>
      </c>
      <c r="Q435" t="str">
        <f>CONCATENATE(C435,E435,G435,I435)</f>
        <v>1</v>
      </c>
    </row>
    <row r="436" spans="1:17" x14ac:dyDescent="0.25">
      <c r="A436">
        <v>1338</v>
      </c>
      <c r="B436">
        <v>49.224096999999993</v>
      </c>
      <c r="C436" s="3">
        <v>1</v>
      </c>
      <c r="P436">
        <v>1</v>
      </c>
      <c r="Q436" t="str">
        <f>CONCATENATE(C436,E436,G436,I436)</f>
        <v>1</v>
      </c>
    </row>
    <row r="437" spans="1:17" x14ac:dyDescent="0.25">
      <c r="A437">
        <v>1339</v>
      </c>
      <c r="B437">
        <v>49.224096999999993</v>
      </c>
      <c r="C437" s="3">
        <v>1</v>
      </c>
      <c r="P437">
        <v>1</v>
      </c>
      <c r="Q437" t="str">
        <f>CONCATENATE(C437,E437,G437,I437)</f>
        <v>1</v>
      </c>
    </row>
    <row r="438" spans="1:17" x14ac:dyDescent="0.25">
      <c r="A438">
        <v>1340</v>
      </c>
      <c r="B438">
        <v>49.224096999999993</v>
      </c>
      <c r="C438" s="3">
        <v>1</v>
      </c>
      <c r="P438">
        <v>1</v>
      </c>
      <c r="Q438" t="str">
        <f>CONCATENATE(C438,E438,G438,I438)</f>
        <v>1</v>
      </c>
    </row>
    <row r="439" spans="1:17" x14ac:dyDescent="0.25">
      <c r="A439">
        <v>1341</v>
      </c>
      <c r="B439">
        <v>49.224096999999993</v>
      </c>
      <c r="C439" s="3">
        <v>1</v>
      </c>
      <c r="P439">
        <v>1</v>
      </c>
      <c r="Q439" t="str">
        <f>CONCATENATE(C439,E439,G439,I439)</f>
        <v>1</v>
      </c>
    </row>
    <row r="440" spans="1:17" x14ac:dyDescent="0.25">
      <c r="A440">
        <v>1342</v>
      </c>
      <c r="B440">
        <v>49.224096999999993</v>
      </c>
      <c r="C440" s="3">
        <v>1</v>
      </c>
      <c r="P440">
        <v>1</v>
      </c>
      <c r="Q440" t="str">
        <f>CONCATENATE(C440,E440,G440,I440)</f>
        <v>1</v>
      </c>
    </row>
    <row r="441" spans="1:17" x14ac:dyDescent="0.25">
      <c r="A441">
        <v>1343</v>
      </c>
      <c r="B441">
        <v>49.224096999999993</v>
      </c>
      <c r="C441" s="3">
        <v>1</v>
      </c>
      <c r="P441">
        <v>1</v>
      </c>
      <c r="Q441" t="str">
        <f>CONCATENATE(C441,E441,G441,I441)</f>
        <v>1</v>
      </c>
    </row>
    <row r="442" spans="1:17" x14ac:dyDescent="0.25">
      <c r="A442">
        <v>1344</v>
      </c>
      <c r="B442">
        <v>49.224096999999993</v>
      </c>
      <c r="C442" s="3">
        <v>1</v>
      </c>
      <c r="P442">
        <v>1</v>
      </c>
      <c r="Q442" t="str">
        <f>CONCATENATE(C442,E442,G442,I442)</f>
        <v>1</v>
      </c>
    </row>
    <row r="443" spans="1:17" x14ac:dyDescent="0.25">
      <c r="A443">
        <v>1345</v>
      </c>
      <c r="B443">
        <v>49.224096999999993</v>
      </c>
      <c r="C443" s="3">
        <v>1</v>
      </c>
      <c r="P443">
        <v>1</v>
      </c>
      <c r="Q443" t="str">
        <f>CONCATENATE(C443,E443,G443,I443)</f>
        <v>1</v>
      </c>
    </row>
    <row r="444" spans="1:17" x14ac:dyDescent="0.25">
      <c r="A444">
        <v>1346</v>
      </c>
      <c r="B444">
        <v>49.224096999999993</v>
      </c>
      <c r="C444" s="3">
        <v>1</v>
      </c>
      <c r="P444">
        <v>1</v>
      </c>
      <c r="Q444" t="str">
        <f>CONCATENATE(C444,E444,G444,I444)</f>
        <v>1</v>
      </c>
    </row>
    <row r="445" spans="1:17" x14ac:dyDescent="0.25">
      <c r="A445">
        <v>1347</v>
      </c>
      <c r="B445">
        <v>49.224096999999993</v>
      </c>
      <c r="C445" s="3">
        <v>1</v>
      </c>
      <c r="P445">
        <v>1</v>
      </c>
      <c r="Q445" t="str">
        <f>CONCATENATE(C445,E445,G445,I445)</f>
        <v>1</v>
      </c>
    </row>
    <row r="446" spans="1:17" x14ac:dyDescent="0.25">
      <c r="A446">
        <v>1348</v>
      </c>
      <c r="B446">
        <v>49.224096999999993</v>
      </c>
      <c r="C446" s="3">
        <v>1</v>
      </c>
      <c r="D446">
        <v>55.279490999999993</v>
      </c>
      <c r="E446" s="1">
        <v>2</v>
      </c>
      <c r="P446">
        <v>2</v>
      </c>
      <c r="Q446" t="str">
        <f>CONCATENATE(C446,E446,G446,I446)</f>
        <v>12</v>
      </c>
    </row>
    <row r="447" spans="1:17" x14ac:dyDescent="0.25">
      <c r="A447">
        <v>1349</v>
      </c>
      <c r="B447">
        <v>49.224096999999993</v>
      </c>
      <c r="C447" s="3">
        <v>1</v>
      </c>
      <c r="D447">
        <v>55.279490999999993</v>
      </c>
      <c r="E447" s="1">
        <v>2</v>
      </c>
      <c r="P447">
        <v>2</v>
      </c>
      <c r="Q447" t="str">
        <f>CONCATENATE(C447,E447,G447,I447)</f>
        <v>12</v>
      </c>
    </row>
    <row r="448" spans="1:17" x14ac:dyDescent="0.25">
      <c r="A448">
        <v>1350</v>
      </c>
      <c r="B448">
        <v>49.224096999999993</v>
      </c>
      <c r="C448" s="3">
        <v>1</v>
      </c>
      <c r="D448">
        <v>55.279490999999993</v>
      </c>
      <c r="E448" s="1">
        <v>2</v>
      </c>
      <c r="P448">
        <v>2</v>
      </c>
      <c r="Q448" t="str">
        <f>CONCATENATE(C448,E448,G448,I448)</f>
        <v>12</v>
      </c>
    </row>
    <row r="449" spans="1:17" x14ac:dyDescent="0.25">
      <c r="A449">
        <v>1351</v>
      </c>
      <c r="B449">
        <v>49.224096999999993</v>
      </c>
      <c r="C449" s="3">
        <v>1</v>
      </c>
      <c r="D449">
        <v>55.279490999999993</v>
      </c>
      <c r="E449" s="1">
        <v>2</v>
      </c>
      <c r="P449">
        <v>2</v>
      </c>
      <c r="Q449" t="str">
        <f>CONCATENATE(C449,E449,G449,I449)</f>
        <v>12</v>
      </c>
    </row>
    <row r="450" spans="1:17" x14ac:dyDescent="0.25">
      <c r="A450">
        <v>1352</v>
      </c>
      <c r="B450">
        <v>49.224096999999993</v>
      </c>
      <c r="C450" s="3">
        <v>1</v>
      </c>
      <c r="D450">
        <v>55.279490999999993</v>
      </c>
      <c r="E450" s="1">
        <v>2</v>
      </c>
      <c r="P450">
        <v>2</v>
      </c>
      <c r="Q450" t="str">
        <f>CONCATENATE(C450,E450,G450,I450)</f>
        <v>12</v>
      </c>
    </row>
    <row r="451" spans="1:17" x14ac:dyDescent="0.25">
      <c r="A451">
        <v>1353</v>
      </c>
      <c r="B451">
        <v>49.224096999999993</v>
      </c>
      <c r="C451" s="3">
        <v>1</v>
      </c>
      <c r="D451">
        <v>55.279490999999993</v>
      </c>
      <c r="E451" s="1">
        <v>2</v>
      </c>
      <c r="P451">
        <v>2</v>
      </c>
      <c r="Q451" t="str">
        <f>CONCATENATE(C451,E451,G451,I451)</f>
        <v>12</v>
      </c>
    </row>
    <row r="452" spans="1:17" x14ac:dyDescent="0.25">
      <c r="A452">
        <v>1354</v>
      </c>
      <c r="B452">
        <v>49.224096999999993</v>
      </c>
      <c r="C452" s="3">
        <v>1</v>
      </c>
      <c r="D452">
        <v>55.279490999999993</v>
      </c>
      <c r="E452" s="1">
        <v>2</v>
      </c>
      <c r="P452">
        <v>2</v>
      </c>
      <c r="Q452" t="str">
        <f>CONCATENATE(C452,E452,G452,I452)</f>
        <v>12</v>
      </c>
    </row>
    <row r="453" spans="1:17" x14ac:dyDescent="0.25">
      <c r="A453">
        <v>1355</v>
      </c>
      <c r="B453">
        <v>49.224096999999993</v>
      </c>
      <c r="C453" s="3">
        <v>1</v>
      </c>
      <c r="D453">
        <v>55.279490999999993</v>
      </c>
      <c r="E453" s="1">
        <v>2</v>
      </c>
      <c r="P453">
        <v>2</v>
      </c>
      <c r="Q453" t="str">
        <f>CONCATENATE(C453,E453,G453,I453)</f>
        <v>12</v>
      </c>
    </row>
    <row r="454" spans="1:17" x14ac:dyDescent="0.25">
      <c r="A454">
        <v>1356</v>
      </c>
      <c r="D454">
        <v>55.279490999999993</v>
      </c>
      <c r="E454" s="1">
        <v>2</v>
      </c>
      <c r="P454">
        <v>1</v>
      </c>
      <c r="Q454" t="str">
        <f>CONCATENATE(C454,E454,G454,I454)</f>
        <v>2</v>
      </c>
    </row>
    <row r="455" spans="1:17" x14ac:dyDescent="0.25">
      <c r="A455">
        <v>1357</v>
      </c>
      <c r="D455">
        <v>55.279490999999993</v>
      </c>
      <c r="E455" s="1">
        <v>2</v>
      </c>
      <c r="P455">
        <v>1</v>
      </c>
      <c r="Q455" t="str">
        <f>CONCATENATE(C455,E455,G455,I455)</f>
        <v>2</v>
      </c>
    </row>
    <row r="456" spans="1:17" x14ac:dyDescent="0.25">
      <c r="A456">
        <v>1358</v>
      </c>
      <c r="D456">
        <v>55.279490999999993</v>
      </c>
      <c r="E456" s="1">
        <v>2</v>
      </c>
      <c r="P456">
        <v>1</v>
      </c>
      <c r="Q456" t="str">
        <f>CONCATENATE(C456,E456,G456,I456)</f>
        <v>2</v>
      </c>
    </row>
    <row r="457" spans="1:17" x14ac:dyDescent="0.25">
      <c r="A457">
        <v>1359</v>
      </c>
      <c r="D457">
        <v>55.279490999999993</v>
      </c>
      <c r="E457" s="1">
        <v>2</v>
      </c>
      <c r="P457">
        <v>1</v>
      </c>
      <c r="Q457" t="str">
        <f>CONCATENATE(C457,E457,G457,I457)</f>
        <v>2</v>
      </c>
    </row>
    <row r="458" spans="1:17" x14ac:dyDescent="0.25">
      <c r="A458">
        <v>1360</v>
      </c>
      <c r="D458">
        <v>55.279490999999993</v>
      </c>
      <c r="E458" s="1">
        <v>2</v>
      </c>
      <c r="P458">
        <v>1</v>
      </c>
      <c r="Q458" t="str">
        <f>CONCATENATE(C458,E458,G458,I458)</f>
        <v>2</v>
      </c>
    </row>
    <row r="459" spans="1:17" x14ac:dyDescent="0.25">
      <c r="A459">
        <v>1361</v>
      </c>
      <c r="D459">
        <v>55.279490999999993</v>
      </c>
      <c r="E459" s="1">
        <v>2</v>
      </c>
      <c r="F459">
        <v>51.431805999999995</v>
      </c>
      <c r="G459" s="2">
        <v>3</v>
      </c>
      <c r="P459">
        <v>2</v>
      </c>
      <c r="Q459" t="str">
        <f>CONCATENATE(C459,E459,G459,I459)</f>
        <v>23</v>
      </c>
    </row>
    <row r="460" spans="1:17" x14ac:dyDescent="0.25">
      <c r="A460">
        <v>1362</v>
      </c>
      <c r="D460">
        <v>55.279490999999993</v>
      </c>
      <c r="E460" s="1">
        <v>2</v>
      </c>
      <c r="F460">
        <v>51.431805999999995</v>
      </c>
      <c r="G460" s="2">
        <v>3</v>
      </c>
      <c r="P460">
        <v>2</v>
      </c>
      <c r="Q460" t="str">
        <f>CONCATENATE(C460,E460,G460,I460)</f>
        <v>23</v>
      </c>
    </row>
    <row r="461" spans="1:17" x14ac:dyDescent="0.25">
      <c r="A461">
        <v>1363</v>
      </c>
      <c r="D461">
        <v>55.279490999999993</v>
      </c>
      <c r="E461" s="1">
        <v>2</v>
      </c>
      <c r="F461">
        <v>51.431805999999995</v>
      </c>
      <c r="G461" s="2">
        <v>3</v>
      </c>
      <c r="P461">
        <v>2</v>
      </c>
      <c r="Q461" t="str">
        <f>CONCATENATE(C461,E461,G461,I461)</f>
        <v>23</v>
      </c>
    </row>
    <row r="462" spans="1:17" x14ac:dyDescent="0.25">
      <c r="A462">
        <v>1364</v>
      </c>
      <c r="D462">
        <v>55.279490999999993</v>
      </c>
      <c r="E462" s="1">
        <v>2</v>
      </c>
      <c r="F462">
        <v>51.431805999999995</v>
      </c>
      <c r="G462" s="2">
        <v>3</v>
      </c>
      <c r="P462">
        <v>2</v>
      </c>
      <c r="Q462" t="str">
        <f>CONCATENATE(C462,E462,G462,I462)</f>
        <v>23</v>
      </c>
    </row>
    <row r="463" spans="1:17" x14ac:dyDescent="0.25">
      <c r="A463">
        <v>1365</v>
      </c>
      <c r="D463">
        <v>55.279490999999993</v>
      </c>
      <c r="E463" s="1">
        <v>2</v>
      </c>
      <c r="F463">
        <v>51.431805999999995</v>
      </c>
      <c r="G463" s="2">
        <v>3</v>
      </c>
      <c r="P463">
        <v>2</v>
      </c>
      <c r="Q463" t="str">
        <f>CONCATENATE(C463,E463,G463,I463)</f>
        <v>23</v>
      </c>
    </row>
    <row r="464" spans="1:17" x14ac:dyDescent="0.25">
      <c r="A464">
        <v>1366</v>
      </c>
      <c r="D464">
        <v>55.279490999999993</v>
      </c>
      <c r="E464" s="1">
        <v>2</v>
      </c>
      <c r="F464">
        <v>51.431805999999995</v>
      </c>
      <c r="G464" s="2">
        <v>3</v>
      </c>
      <c r="P464">
        <v>2</v>
      </c>
      <c r="Q464" t="str">
        <f>CONCATENATE(C464,E464,G464,I464)</f>
        <v>23</v>
      </c>
    </row>
    <row r="465" spans="1:17" x14ac:dyDescent="0.25">
      <c r="A465">
        <v>1367</v>
      </c>
      <c r="D465">
        <v>55.279490999999993</v>
      </c>
      <c r="E465" s="1">
        <v>2</v>
      </c>
      <c r="F465">
        <v>51.431805999999995</v>
      </c>
      <c r="G465" s="2">
        <v>3</v>
      </c>
      <c r="P465">
        <v>2</v>
      </c>
      <c r="Q465" t="str">
        <f>CONCATENATE(C465,E465,G465,I465)</f>
        <v>23</v>
      </c>
    </row>
    <row r="466" spans="1:17" x14ac:dyDescent="0.25">
      <c r="A466">
        <v>1368</v>
      </c>
      <c r="F466">
        <v>51.431805999999995</v>
      </c>
      <c r="G466" s="2">
        <v>3</v>
      </c>
      <c r="P466">
        <v>1</v>
      </c>
      <c r="Q466" t="str">
        <f>CONCATENATE(C466,E466,G466,I466)</f>
        <v>3</v>
      </c>
    </row>
    <row r="467" spans="1:17" x14ac:dyDescent="0.25">
      <c r="A467">
        <v>1369</v>
      </c>
      <c r="F467">
        <v>51.431805999999995</v>
      </c>
      <c r="G467" s="2">
        <v>3</v>
      </c>
      <c r="H467">
        <v>55.65793699999999</v>
      </c>
      <c r="I467" s="4">
        <v>4</v>
      </c>
      <c r="P467">
        <v>2</v>
      </c>
      <c r="Q467" t="str">
        <f>CONCATENATE(C467,E467,G467,I467)</f>
        <v>34</v>
      </c>
    </row>
    <row r="468" spans="1:17" x14ac:dyDescent="0.25">
      <c r="A468">
        <v>1370</v>
      </c>
      <c r="F468">
        <v>51.431805999999995</v>
      </c>
      <c r="G468" s="2">
        <v>3</v>
      </c>
      <c r="H468">
        <v>55.65793699999999</v>
      </c>
      <c r="I468" s="4">
        <v>4</v>
      </c>
      <c r="P468">
        <v>2</v>
      </c>
      <c r="Q468" t="str">
        <f>CONCATENATE(C468,E468,G468,I468)</f>
        <v>34</v>
      </c>
    </row>
    <row r="469" spans="1:17" x14ac:dyDescent="0.25">
      <c r="A469">
        <v>1371</v>
      </c>
      <c r="F469">
        <v>51.431805999999995</v>
      </c>
      <c r="G469" s="2">
        <v>3</v>
      </c>
      <c r="H469">
        <v>55.65793699999999</v>
      </c>
      <c r="I469" s="4">
        <v>4</v>
      </c>
      <c r="P469">
        <v>2</v>
      </c>
      <c r="Q469" t="str">
        <f>CONCATENATE(C469,E469,G469,I469)</f>
        <v>34</v>
      </c>
    </row>
    <row r="470" spans="1:17" x14ac:dyDescent="0.25">
      <c r="A470">
        <v>1372</v>
      </c>
      <c r="B470">
        <v>66.374123999999995</v>
      </c>
      <c r="C470" s="3">
        <v>1</v>
      </c>
      <c r="F470">
        <v>51.431805999999995</v>
      </c>
      <c r="G470" s="2">
        <v>3</v>
      </c>
      <c r="H470">
        <v>55.65793699999999</v>
      </c>
      <c r="I470" s="4">
        <v>4</v>
      </c>
      <c r="P470">
        <v>3</v>
      </c>
      <c r="Q470" t="str">
        <f>CONCATENATE(C470,E470,G470,I470)</f>
        <v>134</v>
      </c>
    </row>
    <row r="471" spans="1:17" x14ac:dyDescent="0.25">
      <c r="A471">
        <v>1373</v>
      </c>
      <c r="B471">
        <v>66.374123999999995</v>
      </c>
      <c r="C471" s="3">
        <v>1</v>
      </c>
      <c r="F471">
        <v>51.431805999999995</v>
      </c>
      <c r="G471" s="2">
        <v>3</v>
      </c>
      <c r="H471">
        <v>55.65793699999999</v>
      </c>
      <c r="I471" s="4">
        <v>4</v>
      </c>
      <c r="P471">
        <v>3</v>
      </c>
      <c r="Q471" t="str">
        <f>CONCATENATE(C471,E471,G471,I471)</f>
        <v>134</v>
      </c>
    </row>
    <row r="472" spans="1:17" x14ac:dyDescent="0.25">
      <c r="A472">
        <v>1374</v>
      </c>
      <c r="B472">
        <v>66.374123999999995</v>
      </c>
      <c r="C472" s="3">
        <v>1</v>
      </c>
      <c r="F472">
        <v>51.431805999999995</v>
      </c>
      <c r="G472" s="2">
        <v>3</v>
      </c>
      <c r="H472">
        <v>55.65793699999999</v>
      </c>
      <c r="I472" s="4">
        <v>4</v>
      </c>
      <c r="P472">
        <v>3</v>
      </c>
      <c r="Q472" t="str">
        <f>CONCATENATE(C472,E472,G472,I472)</f>
        <v>134</v>
      </c>
    </row>
    <row r="473" spans="1:17" x14ac:dyDescent="0.25">
      <c r="A473">
        <v>1375</v>
      </c>
      <c r="B473">
        <v>66.374123999999995</v>
      </c>
      <c r="C473" s="3">
        <v>1</v>
      </c>
      <c r="F473">
        <v>51.431805999999995</v>
      </c>
      <c r="G473" s="2">
        <v>3</v>
      </c>
      <c r="H473">
        <v>55.65793699999999</v>
      </c>
      <c r="I473" s="4">
        <v>4</v>
      </c>
      <c r="P473">
        <v>3</v>
      </c>
      <c r="Q473" t="str">
        <f>CONCATENATE(C473,E473,G473,I473)</f>
        <v>134</v>
      </c>
    </row>
    <row r="474" spans="1:17" x14ac:dyDescent="0.25">
      <c r="A474">
        <v>1376</v>
      </c>
      <c r="B474">
        <v>66.374123999999995</v>
      </c>
      <c r="C474" s="3">
        <v>1</v>
      </c>
      <c r="F474">
        <v>51.431805999999995</v>
      </c>
      <c r="G474" s="2">
        <v>3</v>
      </c>
      <c r="H474">
        <v>55.65793699999999</v>
      </c>
      <c r="I474" s="4">
        <v>4</v>
      </c>
      <c r="P474">
        <v>3</v>
      </c>
      <c r="Q474" t="str">
        <f>CONCATENATE(C474,E474,G474,I474)</f>
        <v>134</v>
      </c>
    </row>
    <row r="475" spans="1:17" x14ac:dyDescent="0.25">
      <c r="A475">
        <v>1377</v>
      </c>
      <c r="B475">
        <v>66.374123999999995</v>
      </c>
      <c r="C475" s="3">
        <v>1</v>
      </c>
      <c r="F475">
        <v>51.431805999999995</v>
      </c>
      <c r="G475" s="2">
        <v>3</v>
      </c>
      <c r="H475">
        <v>55.65793699999999</v>
      </c>
      <c r="I475" s="4">
        <v>4</v>
      </c>
      <c r="P475">
        <v>3</v>
      </c>
      <c r="Q475" t="str">
        <f>CONCATENATE(C475,E475,G475,I475)</f>
        <v>134</v>
      </c>
    </row>
    <row r="476" spans="1:17" x14ac:dyDescent="0.25">
      <c r="A476">
        <v>1378</v>
      </c>
      <c r="B476">
        <v>66.374123999999995</v>
      </c>
      <c r="C476" s="3">
        <v>1</v>
      </c>
      <c r="F476">
        <v>51.431805999999995</v>
      </c>
      <c r="G476" s="2">
        <v>3</v>
      </c>
      <c r="H476">
        <v>55.65793699999999</v>
      </c>
      <c r="I476" s="4">
        <v>4</v>
      </c>
      <c r="P476">
        <v>3</v>
      </c>
      <c r="Q476" t="str">
        <f>CONCATENATE(C476,E476,G476,I476)</f>
        <v>134</v>
      </c>
    </row>
    <row r="477" spans="1:17" x14ac:dyDescent="0.25">
      <c r="A477">
        <v>1379</v>
      </c>
      <c r="B477">
        <v>66.374123999999995</v>
      </c>
      <c r="C477" s="3">
        <v>1</v>
      </c>
      <c r="H477">
        <v>55.65793699999999</v>
      </c>
      <c r="I477" s="4">
        <v>4</v>
      </c>
      <c r="P477">
        <v>2</v>
      </c>
      <c r="Q477" t="str">
        <f>CONCATENATE(C477,E477,G477,I477)</f>
        <v>14</v>
      </c>
    </row>
    <row r="478" spans="1:17" x14ac:dyDescent="0.25">
      <c r="A478">
        <v>1380</v>
      </c>
      <c r="B478">
        <v>66.374123999999995</v>
      </c>
      <c r="C478" s="3">
        <v>1</v>
      </c>
      <c r="H478">
        <v>55.65793699999999</v>
      </c>
      <c r="I478" s="4">
        <v>4</v>
      </c>
      <c r="P478">
        <v>2</v>
      </c>
      <c r="Q478" t="str">
        <f>CONCATENATE(C478,E478,G478,I478)</f>
        <v>14</v>
      </c>
    </row>
    <row r="479" spans="1:17" x14ac:dyDescent="0.25">
      <c r="A479">
        <v>1381</v>
      </c>
      <c r="B479">
        <v>66.374123999999995</v>
      </c>
      <c r="C479" s="3">
        <v>1</v>
      </c>
      <c r="H479">
        <v>55.65793699999999</v>
      </c>
      <c r="I479" s="4">
        <v>4</v>
      </c>
      <c r="P479">
        <v>2</v>
      </c>
      <c r="Q479" t="str">
        <f>CONCATENATE(C479,E479,G479,I479)</f>
        <v>14</v>
      </c>
    </row>
    <row r="480" spans="1:17" x14ac:dyDescent="0.25">
      <c r="A480">
        <v>1382</v>
      </c>
      <c r="B480">
        <v>66.374123999999995</v>
      </c>
      <c r="C480" s="3">
        <v>1</v>
      </c>
      <c r="H480">
        <v>55.65793699999999</v>
      </c>
      <c r="I480" s="4">
        <v>4</v>
      </c>
      <c r="P480">
        <v>2</v>
      </c>
      <c r="Q480" t="str">
        <f>CONCATENATE(C480,E480,G480,I480)</f>
        <v>14</v>
      </c>
    </row>
    <row r="481" spans="1:17" x14ac:dyDescent="0.25">
      <c r="A481">
        <v>1383</v>
      </c>
      <c r="B481">
        <v>66.374123999999995</v>
      </c>
      <c r="C481" s="3">
        <v>1</v>
      </c>
      <c r="H481">
        <v>55.65793699999999</v>
      </c>
      <c r="I481" s="4">
        <v>4</v>
      </c>
      <c r="P481">
        <v>2</v>
      </c>
      <c r="Q481" t="str">
        <f>CONCATENATE(C481,E481,G481,I481)</f>
        <v>14</v>
      </c>
    </row>
    <row r="482" spans="1:17" x14ac:dyDescent="0.25">
      <c r="A482">
        <v>1384</v>
      </c>
      <c r="B482">
        <v>66.374123999999995</v>
      </c>
      <c r="C482" s="3">
        <v>1</v>
      </c>
      <c r="H482">
        <v>55.65793699999999</v>
      </c>
      <c r="I482" s="4">
        <v>4</v>
      </c>
      <c r="P482">
        <v>2</v>
      </c>
      <c r="Q482" t="str">
        <f>CONCATENATE(C482,E482,G482,I482)</f>
        <v>14</v>
      </c>
    </row>
    <row r="483" spans="1:17" x14ac:dyDescent="0.25">
      <c r="A483">
        <v>1385</v>
      </c>
      <c r="B483">
        <v>66.374123999999995</v>
      </c>
      <c r="C483" s="3">
        <v>1</v>
      </c>
      <c r="H483">
        <v>55.65793699999999</v>
      </c>
      <c r="I483" s="4">
        <v>4</v>
      </c>
      <c r="P483">
        <v>2</v>
      </c>
      <c r="Q483" t="str">
        <f>CONCATENATE(C483,E483,G483,I483)</f>
        <v>14</v>
      </c>
    </row>
    <row r="484" spans="1:17" x14ac:dyDescent="0.25">
      <c r="A484">
        <v>1386</v>
      </c>
      <c r="B484">
        <v>66.374123999999995</v>
      </c>
      <c r="C484" s="3">
        <v>1</v>
      </c>
      <c r="H484">
        <v>55.65793699999999</v>
      </c>
      <c r="I484" s="4">
        <v>4</v>
      </c>
      <c r="P484">
        <v>2</v>
      </c>
      <c r="Q484" t="str">
        <f>CONCATENATE(C484,E484,G484,I484)</f>
        <v>14</v>
      </c>
    </row>
    <row r="485" spans="1:17" x14ac:dyDescent="0.25">
      <c r="A485">
        <v>1387</v>
      </c>
      <c r="B485">
        <v>66.374123999999995</v>
      </c>
      <c r="C485" s="3">
        <v>1</v>
      </c>
      <c r="H485">
        <v>55.65793699999999</v>
      </c>
      <c r="I485" s="4">
        <v>4</v>
      </c>
      <c r="P485">
        <v>2</v>
      </c>
      <c r="Q485" t="str">
        <f>CONCATENATE(C485,E485,G485,I485)</f>
        <v>14</v>
      </c>
    </row>
    <row r="486" spans="1:17" x14ac:dyDescent="0.25">
      <c r="A486">
        <v>1388</v>
      </c>
      <c r="B486">
        <v>66.374123999999995</v>
      </c>
      <c r="C486" s="3">
        <v>1</v>
      </c>
      <c r="H486">
        <v>55.65793699999999</v>
      </c>
      <c r="I486" s="4">
        <v>4</v>
      </c>
      <c r="P486">
        <v>2</v>
      </c>
      <c r="Q486" t="str">
        <f>CONCATENATE(C486,E486,G486,I486)</f>
        <v>14</v>
      </c>
    </row>
    <row r="487" spans="1:17" x14ac:dyDescent="0.25">
      <c r="A487">
        <v>1389</v>
      </c>
      <c r="B487">
        <v>66.374123999999995</v>
      </c>
      <c r="C487" s="3">
        <v>1</v>
      </c>
      <c r="H487">
        <v>55.65793699999999</v>
      </c>
      <c r="I487" s="4">
        <v>4</v>
      </c>
      <c r="P487">
        <v>2</v>
      </c>
      <c r="Q487" t="str">
        <f>CONCATENATE(C487,E487,G487,I487)</f>
        <v>14</v>
      </c>
    </row>
    <row r="488" spans="1:17" x14ac:dyDescent="0.25">
      <c r="A488">
        <v>1390</v>
      </c>
      <c r="B488">
        <v>66.374123999999995</v>
      </c>
      <c r="C488" s="3">
        <v>1</v>
      </c>
      <c r="H488">
        <v>55.65793699999999</v>
      </c>
      <c r="I488" s="4">
        <v>4</v>
      </c>
      <c r="P488">
        <v>2</v>
      </c>
      <c r="Q488" t="str">
        <f>CONCATENATE(C488,E488,G488,I488)</f>
        <v>14</v>
      </c>
    </row>
    <row r="489" spans="1:17" x14ac:dyDescent="0.25">
      <c r="A489">
        <v>1391</v>
      </c>
      <c r="B489">
        <v>66.374123999999995</v>
      </c>
      <c r="C489" s="3">
        <v>1</v>
      </c>
      <c r="P489">
        <v>1</v>
      </c>
      <c r="Q489" t="str">
        <f>CONCATENATE(C489,E489,G489,I489)</f>
        <v>1</v>
      </c>
    </row>
    <row r="490" spans="1:17" x14ac:dyDescent="0.25">
      <c r="A490">
        <v>1392</v>
      </c>
      <c r="B490">
        <v>66.374123999999995</v>
      </c>
      <c r="C490" s="3">
        <v>1</v>
      </c>
      <c r="P490">
        <v>1</v>
      </c>
      <c r="Q490" t="str">
        <f>CONCATENATE(C490,E490,G490,I490)</f>
        <v>1</v>
      </c>
    </row>
    <row r="491" spans="1:17" x14ac:dyDescent="0.25">
      <c r="A491">
        <v>1393</v>
      </c>
      <c r="B491">
        <v>65.498043999999993</v>
      </c>
      <c r="C491" s="3">
        <v>1</v>
      </c>
      <c r="D491">
        <v>74.639825999999999</v>
      </c>
      <c r="E491" s="1">
        <v>2</v>
      </c>
      <c r="P491">
        <v>2</v>
      </c>
      <c r="Q491" t="str">
        <f>CONCATENATE(C491,E491,G491,I491)</f>
        <v>12</v>
      </c>
    </row>
    <row r="492" spans="1:17" x14ac:dyDescent="0.25">
      <c r="A492">
        <v>1394</v>
      </c>
      <c r="D492">
        <v>74.639825999999999</v>
      </c>
      <c r="E492" s="1">
        <v>2</v>
      </c>
      <c r="P492">
        <v>1</v>
      </c>
      <c r="Q492" t="str">
        <f>CONCATENATE(C492,E492,G492,I492)</f>
        <v>2</v>
      </c>
    </row>
    <row r="493" spans="1:17" x14ac:dyDescent="0.25">
      <c r="A493">
        <v>1395</v>
      </c>
      <c r="D493">
        <v>74.639825999999999</v>
      </c>
      <c r="E493" s="1">
        <v>2</v>
      </c>
      <c r="P493">
        <v>1</v>
      </c>
      <c r="Q493" t="str">
        <f>CONCATENATE(C493,E493,G493,I493)</f>
        <v>2</v>
      </c>
    </row>
    <row r="494" spans="1:17" x14ac:dyDescent="0.25">
      <c r="A494">
        <v>1396</v>
      </c>
      <c r="D494">
        <v>74.639825999999999</v>
      </c>
      <c r="E494" s="1">
        <v>2</v>
      </c>
      <c r="P494">
        <v>1</v>
      </c>
      <c r="Q494" t="str">
        <f>CONCATENATE(C494,E494,G494,I494)</f>
        <v>2</v>
      </c>
    </row>
    <row r="495" spans="1:17" x14ac:dyDescent="0.25">
      <c r="A495">
        <v>1397</v>
      </c>
      <c r="D495">
        <v>74.639825999999999</v>
      </c>
      <c r="E495" s="1">
        <v>2</v>
      </c>
      <c r="P495">
        <v>1</v>
      </c>
      <c r="Q495" t="str">
        <f>CONCATENATE(C495,E495,G495,I495)</f>
        <v>2</v>
      </c>
    </row>
    <row r="496" spans="1:17" x14ac:dyDescent="0.25">
      <c r="A496">
        <v>1398</v>
      </c>
      <c r="D496">
        <v>74.639825999999999</v>
      </c>
      <c r="E496" s="1">
        <v>2</v>
      </c>
      <c r="P496">
        <v>1</v>
      </c>
      <c r="Q496" t="str">
        <f>CONCATENATE(C496,E496,G496,I496)</f>
        <v>2</v>
      </c>
    </row>
    <row r="497" spans="1:17" x14ac:dyDescent="0.25">
      <c r="A497">
        <v>1399</v>
      </c>
      <c r="D497">
        <v>74.639825999999999</v>
      </c>
      <c r="E497" s="1">
        <v>2</v>
      </c>
      <c r="P497">
        <v>1</v>
      </c>
      <c r="Q497" t="str">
        <f>CONCATENATE(C497,E497,G497,I497)</f>
        <v>2</v>
      </c>
    </row>
    <row r="498" spans="1:17" x14ac:dyDescent="0.25">
      <c r="A498">
        <v>1400</v>
      </c>
      <c r="D498">
        <v>74.639825999999999</v>
      </c>
      <c r="E498" s="1">
        <v>2</v>
      </c>
      <c r="F498">
        <v>66.885640999999993</v>
      </c>
      <c r="G498" s="2">
        <v>3</v>
      </c>
      <c r="P498">
        <v>2</v>
      </c>
      <c r="Q498" t="str">
        <f>CONCATENATE(C498,E498,G498,I498)</f>
        <v>23</v>
      </c>
    </row>
    <row r="499" spans="1:17" x14ac:dyDescent="0.25">
      <c r="A499">
        <v>1401</v>
      </c>
      <c r="D499">
        <v>74.639825999999999</v>
      </c>
      <c r="E499" s="1">
        <v>2</v>
      </c>
      <c r="F499">
        <v>66.885640999999993</v>
      </c>
      <c r="G499" s="2">
        <v>3</v>
      </c>
      <c r="P499">
        <v>2</v>
      </c>
      <c r="Q499" t="str">
        <f>CONCATENATE(C499,E499,G499,I499)</f>
        <v>23</v>
      </c>
    </row>
    <row r="500" spans="1:17" x14ac:dyDescent="0.25">
      <c r="A500">
        <v>1402</v>
      </c>
      <c r="D500">
        <v>74.639825999999999</v>
      </c>
      <c r="E500" s="1">
        <v>2</v>
      </c>
      <c r="F500">
        <v>67.806916999999999</v>
      </c>
      <c r="G500" s="2">
        <v>3</v>
      </c>
      <c r="P500">
        <v>2</v>
      </c>
      <c r="Q500" t="str">
        <f>CONCATENATE(C500,E500,G500,I500)</f>
        <v>23</v>
      </c>
    </row>
    <row r="501" spans="1:17" x14ac:dyDescent="0.25">
      <c r="A501">
        <v>1403</v>
      </c>
      <c r="D501">
        <v>74.639825999999999</v>
      </c>
      <c r="E501" s="1">
        <v>2</v>
      </c>
      <c r="F501">
        <v>67.806916999999999</v>
      </c>
      <c r="G501" s="2">
        <v>3</v>
      </c>
      <c r="P501">
        <v>2</v>
      </c>
      <c r="Q501" t="str">
        <f>CONCATENATE(C501,E501,G501,I501)</f>
        <v>23</v>
      </c>
    </row>
    <row r="502" spans="1:17" x14ac:dyDescent="0.25">
      <c r="A502">
        <v>1404</v>
      </c>
      <c r="D502">
        <v>74.639825999999999</v>
      </c>
      <c r="E502" s="1">
        <v>2</v>
      </c>
      <c r="F502">
        <v>67.806916999999999</v>
      </c>
      <c r="G502" s="2">
        <v>3</v>
      </c>
      <c r="P502">
        <v>2</v>
      </c>
      <c r="Q502" t="str">
        <f>CONCATENATE(C502,E502,G502,I502)</f>
        <v>23</v>
      </c>
    </row>
    <row r="503" spans="1:17" x14ac:dyDescent="0.25">
      <c r="A503">
        <v>1405</v>
      </c>
      <c r="D503">
        <v>74.639825999999999</v>
      </c>
      <c r="E503" s="1">
        <v>2</v>
      </c>
      <c r="F503">
        <v>67.806916999999999</v>
      </c>
      <c r="G503" s="2">
        <v>3</v>
      </c>
      <c r="P503">
        <v>2</v>
      </c>
      <c r="Q503" t="str">
        <f>CONCATENATE(C503,E503,G503,I503)</f>
        <v>23</v>
      </c>
    </row>
    <row r="504" spans="1:17" x14ac:dyDescent="0.25">
      <c r="A504">
        <v>1406</v>
      </c>
      <c r="D504">
        <v>74.639825999999999</v>
      </c>
      <c r="E504" s="1">
        <v>2</v>
      </c>
      <c r="F504">
        <v>67.806916999999999</v>
      </c>
      <c r="G504" s="2">
        <v>3</v>
      </c>
      <c r="P504">
        <v>2</v>
      </c>
      <c r="Q504" t="str">
        <f>CONCATENATE(C504,E504,G504,I504)</f>
        <v>23</v>
      </c>
    </row>
    <row r="505" spans="1:17" x14ac:dyDescent="0.25">
      <c r="A505">
        <v>1407</v>
      </c>
      <c r="D505">
        <v>74.639825999999999</v>
      </c>
      <c r="E505" s="1">
        <v>2</v>
      </c>
      <c r="F505">
        <v>67.806916999999999</v>
      </c>
      <c r="G505" s="2">
        <v>3</v>
      </c>
      <c r="P505">
        <v>2</v>
      </c>
      <c r="Q505" t="str">
        <f>CONCATENATE(C505,E505,G505,I505)</f>
        <v>23</v>
      </c>
    </row>
    <row r="506" spans="1:17" x14ac:dyDescent="0.25">
      <c r="A506">
        <v>1408</v>
      </c>
      <c r="D506">
        <v>74.639825999999999</v>
      </c>
      <c r="E506" s="1">
        <v>2</v>
      </c>
      <c r="F506">
        <v>67.806916999999999</v>
      </c>
      <c r="G506" s="2">
        <v>3</v>
      </c>
      <c r="H506">
        <v>71.774350999999996</v>
      </c>
      <c r="I506" s="4">
        <v>4</v>
      </c>
      <c r="P506">
        <v>3</v>
      </c>
      <c r="Q506" t="str">
        <f>CONCATENATE(C506,E506,G506,I506)</f>
        <v>234</v>
      </c>
    </row>
    <row r="507" spans="1:17" x14ac:dyDescent="0.25">
      <c r="A507">
        <v>1409</v>
      </c>
      <c r="D507">
        <v>74.639825999999999</v>
      </c>
      <c r="E507" s="1">
        <v>2</v>
      </c>
      <c r="F507">
        <v>67.806916999999999</v>
      </c>
      <c r="G507" s="2">
        <v>3</v>
      </c>
      <c r="H507">
        <v>71.774350999999996</v>
      </c>
      <c r="I507" s="4">
        <v>4</v>
      </c>
      <c r="P507">
        <v>3</v>
      </c>
      <c r="Q507" t="str">
        <f>CONCATENATE(C507,E507,G507,I507)</f>
        <v>234</v>
      </c>
    </row>
    <row r="508" spans="1:17" x14ac:dyDescent="0.25">
      <c r="A508">
        <v>1410</v>
      </c>
      <c r="D508">
        <v>74.639825999999999</v>
      </c>
      <c r="E508" s="1">
        <v>2</v>
      </c>
      <c r="F508">
        <v>67.806916999999999</v>
      </c>
      <c r="G508" s="2">
        <v>3</v>
      </c>
      <c r="H508">
        <v>71.774350999999996</v>
      </c>
      <c r="I508" s="4">
        <v>4</v>
      </c>
      <c r="P508">
        <v>3</v>
      </c>
      <c r="Q508" t="str">
        <f>CONCATENATE(C508,E508,G508,I508)</f>
        <v>234</v>
      </c>
    </row>
    <row r="509" spans="1:17" x14ac:dyDescent="0.25">
      <c r="A509">
        <v>1411</v>
      </c>
      <c r="F509">
        <v>67.806916999999999</v>
      </c>
      <c r="G509" s="2">
        <v>3</v>
      </c>
      <c r="H509">
        <v>71.774350999999996</v>
      </c>
      <c r="I509" s="4">
        <v>4</v>
      </c>
      <c r="P509">
        <v>2</v>
      </c>
      <c r="Q509" t="str">
        <f>CONCATENATE(C509,E509,G509,I509)</f>
        <v>34</v>
      </c>
    </row>
    <row r="510" spans="1:17" x14ac:dyDescent="0.25">
      <c r="A510">
        <v>1412</v>
      </c>
      <c r="F510">
        <v>67.806916999999999</v>
      </c>
      <c r="G510" s="2">
        <v>3</v>
      </c>
      <c r="H510">
        <v>71.774350999999996</v>
      </c>
      <c r="I510" s="4">
        <v>4</v>
      </c>
      <c r="P510">
        <v>2</v>
      </c>
      <c r="Q510" t="str">
        <f>CONCATENATE(C510,E510,G510,I510)</f>
        <v>34</v>
      </c>
    </row>
    <row r="511" spans="1:17" x14ac:dyDescent="0.25">
      <c r="A511">
        <v>1413</v>
      </c>
      <c r="F511">
        <v>67.806916999999999</v>
      </c>
      <c r="G511" s="2">
        <v>3</v>
      </c>
      <c r="H511">
        <v>71.774350999999996</v>
      </c>
      <c r="I511" s="4">
        <v>4</v>
      </c>
      <c r="P511">
        <v>2</v>
      </c>
      <c r="Q511" t="str">
        <f>CONCATENATE(C511,E511,G511,I511)</f>
        <v>34</v>
      </c>
    </row>
    <row r="512" spans="1:17" x14ac:dyDescent="0.25">
      <c r="A512">
        <v>1414</v>
      </c>
      <c r="F512">
        <v>67.806916999999999</v>
      </c>
      <c r="G512" s="2">
        <v>3</v>
      </c>
      <c r="H512">
        <v>71.774350999999996</v>
      </c>
      <c r="I512" s="4">
        <v>4</v>
      </c>
      <c r="P512">
        <v>2</v>
      </c>
      <c r="Q512" t="str">
        <f>CONCATENATE(C512,E512,G512,I512)</f>
        <v>34</v>
      </c>
    </row>
    <row r="513" spans="1:17" x14ac:dyDescent="0.25">
      <c r="A513">
        <v>1415</v>
      </c>
      <c r="F513">
        <v>67.806916999999999</v>
      </c>
      <c r="G513" s="2">
        <v>3</v>
      </c>
      <c r="H513">
        <v>71.774350999999996</v>
      </c>
      <c r="I513" s="4">
        <v>4</v>
      </c>
      <c r="P513">
        <v>2</v>
      </c>
      <c r="Q513" t="str">
        <f>CONCATENATE(C513,E513,G513,I513)</f>
        <v>34</v>
      </c>
    </row>
    <row r="514" spans="1:17" x14ac:dyDescent="0.25">
      <c r="A514">
        <v>1416</v>
      </c>
      <c r="F514">
        <v>67.806916999999999</v>
      </c>
      <c r="G514" s="2">
        <v>3</v>
      </c>
      <c r="H514">
        <v>71.774350999999996</v>
      </c>
      <c r="I514" s="4">
        <v>4</v>
      </c>
      <c r="P514">
        <v>2</v>
      </c>
      <c r="Q514" t="str">
        <f>CONCATENATE(C514,E514,G514,I514)</f>
        <v>34</v>
      </c>
    </row>
    <row r="515" spans="1:17" x14ac:dyDescent="0.25">
      <c r="A515">
        <v>1417</v>
      </c>
      <c r="F515">
        <v>67.862038999999996</v>
      </c>
      <c r="G515" s="2">
        <v>3</v>
      </c>
      <c r="H515">
        <v>71.774350999999996</v>
      </c>
      <c r="I515" s="4">
        <v>4</v>
      </c>
      <c r="P515">
        <v>2</v>
      </c>
      <c r="Q515" t="str">
        <f>CONCATENATE(C515,E515,G515,I515)</f>
        <v>34</v>
      </c>
    </row>
    <row r="516" spans="1:17" x14ac:dyDescent="0.25">
      <c r="A516">
        <v>1418</v>
      </c>
      <c r="H516">
        <v>71.774350999999996</v>
      </c>
      <c r="I516" s="4">
        <v>4</v>
      </c>
      <c r="P516">
        <v>1</v>
      </c>
      <c r="Q516" t="str">
        <f>CONCATENATE(C516,E516,G516,I516)</f>
        <v>4</v>
      </c>
    </row>
    <row r="517" spans="1:17" x14ac:dyDescent="0.25">
      <c r="A517">
        <v>1419</v>
      </c>
      <c r="H517">
        <v>71.774350999999996</v>
      </c>
      <c r="I517" s="4">
        <v>4</v>
      </c>
      <c r="P517">
        <v>1</v>
      </c>
      <c r="Q517" t="str">
        <f>CONCATENATE(C517,E517,G517,I517)</f>
        <v>4</v>
      </c>
    </row>
    <row r="518" spans="1:17" x14ac:dyDescent="0.25">
      <c r="A518">
        <v>1420</v>
      </c>
      <c r="H518">
        <v>71.774350999999996</v>
      </c>
      <c r="I518" s="4">
        <v>4</v>
      </c>
      <c r="P518">
        <v>1</v>
      </c>
      <c r="Q518" t="str">
        <f>CONCATENATE(C518,E518,G518,I518)</f>
        <v>4</v>
      </c>
    </row>
    <row r="519" spans="1:17" x14ac:dyDescent="0.25">
      <c r="A519">
        <v>1421</v>
      </c>
      <c r="H519">
        <v>71.774350999999996</v>
      </c>
      <c r="I519" s="4">
        <v>4</v>
      </c>
      <c r="P519">
        <v>1</v>
      </c>
      <c r="Q519" t="str">
        <f>CONCATENATE(C519,E519,G519,I519)</f>
        <v>4</v>
      </c>
    </row>
    <row r="520" spans="1:17" x14ac:dyDescent="0.25">
      <c r="A520">
        <v>1422</v>
      </c>
      <c r="H520">
        <v>71.774350999999996</v>
      </c>
      <c r="I520" s="4">
        <v>4</v>
      </c>
      <c r="P520">
        <v>1</v>
      </c>
      <c r="Q520" t="str">
        <f>CONCATENATE(C520,E520,G520,I520)</f>
        <v>4</v>
      </c>
    </row>
    <row r="521" spans="1:17" x14ac:dyDescent="0.25">
      <c r="A521">
        <v>1423</v>
      </c>
      <c r="H521">
        <v>71.774350999999996</v>
      </c>
      <c r="I521" s="4">
        <v>4</v>
      </c>
      <c r="P521">
        <v>1</v>
      </c>
      <c r="Q521" t="str">
        <f>CONCATENATE(C521,E521,G521,I521)</f>
        <v>4</v>
      </c>
    </row>
    <row r="522" spans="1:17" x14ac:dyDescent="0.25">
      <c r="A522">
        <v>1424</v>
      </c>
      <c r="H522">
        <v>71.774350999999996</v>
      </c>
      <c r="I522" s="4">
        <v>4</v>
      </c>
      <c r="P522">
        <v>1</v>
      </c>
      <c r="Q522" t="str">
        <f>CONCATENATE(C522,E522,G522,I522)</f>
        <v>4</v>
      </c>
    </row>
    <row r="523" spans="1:17" x14ac:dyDescent="0.25">
      <c r="A523">
        <v>1425</v>
      </c>
      <c r="P523">
        <v>0</v>
      </c>
      <c r="Q523" t="str">
        <f>CONCATENATE(C523,E523,G523,I523)</f>
        <v/>
      </c>
    </row>
    <row r="524" spans="1:17" x14ac:dyDescent="0.25">
      <c r="A524">
        <v>1426</v>
      </c>
      <c r="B524">
        <v>91.666871999999998</v>
      </c>
      <c r="C524" s="3">
        <v>1</v>
      </c>
      <c r="P524">
        <v>1</v>
      </c>
      <c r="Q524" t="str">
        <f>CONCATENATE(C524,E524,G524,I524)</f>
        <v>1</v>
      </c>
    </row>
    <row r="525" spans="1:17" x14ac:dyDescent="0.25">
      <c r="A525">
        <v>1427</v>
      </c>
      <c r="B525">
        <v>91.666871999999998</v>
      </c>
      <c r="C525" s="3">
        <v>1</v>
      </c>
      <c r="P525">
        <v>1</v>
      </c>
      <c r="Q525" t="str">
        <f>CONCATENATE(C525,E525,G525,I525)</f>
        <v>1</v>
      </c>
    </row>
    <row r="526" spans="1:17" x14ac:dyDescent="0.25">
      <c r="A526">
        <v>1428</v>
      </c>
      <c r="B526">
        <v>91.666871999999998</v>
      </c>
      <c r="C526" s="3">
        <v>1</v>
      </c>
      <c r="P526">
        <v>1</v>
      </c>
      <c r="Q526" t="str">
        <f>CONCATENATE(C526,E526,G526,I526)</f>
        <v>1</v>
      </c>
    </row>
    <row r="527" spans="1:17" x14ac:dyDescent="0.25">
      <c r="A527">
        <v>1429</v>
      </c>
      <c r="B527">
        <v>91.666871999999998</v>
      </c>
      <c r="C527" s="3">
        <v>1</v>
      </c>
      <c r="P527">
        <v>1</v>
      </c>
      <c r="Q527" t="str">
        <f>CONCATENATE(C527,E527,G527,I527)</f>
        <v>1</v>
      </c>
    </row>
    <row r="528" spans="1:17" x14ac:dyDescent="0.25">
      <c r="A528">
        <v>1430</v>
      </c>
      <c r="B528">
        <v>91.666871999999998</v>
      </c>
      <c r="C528" s="3">
        <v>1</v>
      </c>
      <c r="P528">
        <v>1</v>
      </c>
      <c r="Q528" t="str">
        <f>CONCATENATE(C528,E528,G528,I528)</f>
        <v>1</v>
      </c>
    </row>
    <row r="529" spans="1:17" x14ac:dyDescent="0.25">
      <c r="A529">
        <v>1431</v>
      </c>
      <c r="B529">
        <v>91.666871999999998</v>
      </c>
      <c r="C529" s="3">
        <v>1</v>
      </c>
      <c r="P529">
        <v>1</v>
      </c>
      <c r="Q529" t="str">
        <f>CONCATENATE(C529,E529,G529,I529)</f>
        <v>1</v>
      </c>
    </row>
    <row r="530" spans="1:17" x14ac:dyDescent="0.25">
      <c r="A530">
        <v>1432</v>
      </c>
      <c r="B530">
        <v>91.666871999999998</v>
      </c>
      <c r="C530" s="3">
        <v>1</v>
      </c>
      <c r="P530">
        <v>1</v>
      </c>
      <c r="Q530" t="str">
        <f>CONCATENATE(C530,E530,G530,I530)</f>
        <v>1</v>
      </c>
    </row>
    <row r="531" spans="1:17" x14ac:dyDescent="0.25">
      <c r="A531">
        <v>1433</v>
      </c>
      <c r="B531">
        <v>91.666871999999998</v>
      </c>
      <c r="C531" s="3">
        <v>1</v>
      </c>
      <c r="D531">
        <v>96.681367999999992</v>
      </c>
      <c r="E531" s="1">
        <v>2</v>
      </c>
      <c r="P531">
        <v>2</v>
      </c>
      <c r="Q531" t="str">
        <f>CONCATENATE(C531,E531,G531,I531)</f>
        <v>12</v>
      </c>
    </row>
    <row r="532" spans="1:17" x14ac:dyDescent="0.25">
      <c r="A532">
        <v>1434</v>
      </c>
      <c r="B532">
        <v>91.666871999999998</v>
      </c>
      <c r="C532" s="3">
        <v>1</v>
      </c>
      <c r="D532">
        <v>96.681367999999992</v>
      </c>
      <c r="E532" s="1">
        <v>2</v>
      </c>
      <c r="P532">
        <v>2</v>
      </c>
      <c r="Q532" t="str">
        <f>CONCATENATE(C532,E532,G532,I532)</f>
        <v>12</v>
      </c>
    </row>
    <row r="533" spans="1:17" x14ac:dyDescent="0.25">
      <c r="A533">
        <v>1435</v>
      </c>
      <c r="B533">
        <v>91.666871999999998</v>
      </c>
      <c r="C533" s="3">
        <v>1</v>
      </c>
      <c r="D533">
        <v>96.681367999999992</v>
      </c>
      <c r="E533" s="1">
        <v>2</v>
      </c>
      <c r="P533">
        <v>2</v>
      </c>
      <c r="Q533" t="str">
        <f>CONCATENATE(C533,E533,G533,I533)</f>
        <v>12</v>
      </c>
    </row>
    <row r="534" spans="1:17" x14ac:dyDescent="0.25">
      <c r="A534">
        <v>1436</v>
      </c>
      <c r="B534">
        <v>91.666871999999998</v>
      </c>
      <c r="C534" s="3">
        <v>1</v>
      </c>
      <c r="D534">
        <v>96.681367999999992</v>
      </c>
      <c r="E534" s="1">
        <v>2</v>
      </c>
      <c r="P534">
        <v>2</v>
      </c>
      <c r="Q534" t="str">
        <f>CONCATENATE(C534,E534,G534,I534)</f>
        <v>12</v>
      </c>
    </row>
    <row r="535" spans="1:17" x14ac:dyDescent="0.25">
      <c r="A535">
        <v>1437</v>
      </c>
      <c r="B535">
        <v>91.666871999999998</v>
      </c>
      <c r="C535" s="3">
        <v>1</v>
      </c>
      <c r="D535">
        <v>96.681367999999992</v>
      </c>
      <c r="E535" s="1">
        <v>2</v>
      </c>
      <c r="P535">
        <v>2</v>
      </c>
      <c r="Q535" t="str">
        <f>CONCATENATE(C535,E535,G535,I535)</f>
        <v>12</v>
      </c>
    </row>
    <row r="536" spans="1:17" x14ac:dyDescent="0.25">
      <c r="A536">
        <v>1438</v>
      </c>
      <c r="B536">
        <v>91.666871999999998</v>
      </c>
      <c r="C536" s="3">
        <v>1</v>
      </c>
      <c r="D536">
        <v>96.681367999999992</v>
      </c>
      <c r="E536" s="1">
        <v>2</v>
      </c>
      <c r="P536">
        <v>2</v>
      </c>
      <c r="Q536" t="str">
        <f>CONCATENATE(C536,E536,G536,I536)</f>
        <v>12</v>
      </c>
    </row>
    <row r="537" spans="1:17" x14ac:dyDescent="0.25">
      <c r="A537">
        <v>1439</v>
      </c>
      <c r="B537">
        <v>91.666871999999998</v>
      </c>
      <c r="C537" s="3">
        <v>1</v>
      </c>
      <c r="D537">
        <v>96.681367999999992</v>
      </c>
      <c r="E537" s="1">
        <v>2</v>
      </c>
      <c r="P537">
        <v>2</v>
      </c>
      <c r="Q537" t="str">
        <f>CONCATENATE(C537,E537,G537,I537)</f>
        <v>12</v>
      </c>
    </row>
    <row r="538" spans="1:17" x14ac:dyDescent="0.25">
      <c r="A538">
        <v>1440</v>
      </c>
      <c r="D538">
        <v>96.681367999999992</v>
      </c>
      <c r="E538" s="1">
        <v>2</v>
      </c>
      <c r="P538">
        <v>1</v>
      </c>
      <c r="Q538" t="str">
        <f>CONCATENATE(C538,E538,G538,I538)</f>
        <v>2</v>
      </c>
    </row>
    <row r="539" spans="1:17" x14ac:dyDescent="0.25">
      <c r="A539">
        <v>1441</v>
      </c>
      <c r="D539">
        <v>96.681367999999992</v>
      </c>
      <c r="E539" s="1">
        <v>2</v>
      </c>
      <c r="P539">
        <v>1</v>
      </c>
      <c r="Q539" t="str">
        <f>CONCATENATE(C539,E539,G539,I539)</f>
        <v>2</v>
      </c>
    </row>
    <row r="540" spans="1:17" x14ac:dyDescent="0.25">
      <c r="A540">
        <v>1442</v>
      </c>
      <c r="D540">
        <v>96.681367999999992</v>
      </c>
      <c r="E540" s="1">
        <v>2</v>
      </c>
      <c r="P540">
        <v>1</v>
      </c>
      <c r="Q540" t="str">
        <f>CONCATENATE(C540,E540,G540,I540)</f>
        <v>2</v>
      </c>
    </row>
    <row r="541" spans="1:17" x14ac:dyDescent="0.25">
      <c r="A541">
        <v>1443</v>
      </c>
      <c r="D541">
        <v>96.681367999999992</v>
      </c>
      <c r="E541" s="1">
        <v>2</v>
      </c>
      <c r="H541">
        <v>95.358926999999994</v>
      </c>
      <c r="I541" s="4">
        <v>4</v>
      </c>
      <c r="P541">
        <v>2</v>
      </c>
      <c r="Q541" t="str">
        <f>CONCATENATE(C541,E541,G541,I541)</f>
        <v>24</v>
      </c>
    </row>
    <row r="542" spans="1:17" x14ac:dyDescent="0.25">
      <c r="A542">
        <v>1444</v>
      </c>
      <c r="D542">
        <v>96.681367999999992</v>
      </c>
      <c r="E542" s="1">
        <v>2</v>
      </c>
      <c r="H542">
        <v>95.358926999999994</v>
      </c>
      <c r="I542" s="4">
        <v>4</v>
      </c>
      <c r="P542">
        <v>2</v>
      </c>
      <c r="Q542" t="str">
        <f>CONCATENATE(C542,E542,G542,I542)</f>
        <v>24</v>
      </c>
    </row>
    <row r="543" spans="1:17" x14ac:dyDescent="0.25">
      <c r="A543">
        <v>1445</v>
      </c>
      <c r="D543">
        <v>96.681367999999992</v>
      </c>
      <c r="E543" s="1">
        <v>2</v>
      </c>
      <c r="H543">
        <v>95.358926999999994</v>
      </c>
      <c r="I543" s="4">
        <v>4</v>
      </c>
      <c r="P543">
        <v>2</v>
      </c>
      <c r="Q543" t="str">
        <f>CONCATENATE(C543,E543,G543,I543)</f>
        <v>24</v>
      </c>
    </row>
    <row r="544" spans="1:17" x14ac:dyDescent="0.25">
      <c r="A544">
        <v>1446</v>
      </c>
      <c r="F544">
        <v>95.413938000000002</v>
      </c>
      <c r="G544" s="2">
        <v>3</v>
      </c>
      <c r="H544">
        <v>95.358926999999994</v>
      </c>
      <c r="I544" s="4">
        <v>4</v>
      </c>
      <c r="P544">
        <v>2</v>
      </c>
      <c r="Q544" t="str">
        <f>CONCATENATE(C544,E544,G544,I544)</f>
        <v>34</v>
      </c>
    </row>
    <row r="545" spans="1:17" x14ac:dyDescent="0.25">
      <c r="A545">
        <v>1447</v>
      </c>
      <c r="F545">
        <v>95.413938000000002</v>
      </c>
      <c r="G545" s="2">
        <v>3</v>
      </c>
      <c r="H545">
        <v>95.358926999999994</v>
      </c>
      <c r="I545" s="4">
        <v>4</v>
      </c>
      <c r="P545">
        <v>2</v>
      </c>
      <c r="Q545" t="str">
        <f>CONCATENATE(C545,E545,G545,I545)</f>
        <v>34</v>
      </c>
    </row>
    <row r="546" spans="1:17" x14ac:dyDescent="0.25">
      <c r="A546">
        <v>1448</v>
      </c>
      <c r="F546">
        <v>95.413938000000002</v>
      </c>
      <c r="G546" s="2">
        <v>3</v>
      </c>
      <c r="H546">
        <v>95.358926999999994</v>
      </c>
      <c r="I546" s="4">
        <v>4</v>
      </c>
      <c r="P546">
        <v>2</v>
      </c>
      <c r="Q546" t="str">
        <f>CONCATENATE(C546,E546,G546,I546)</f>
        <v>34</v>
      </c>
    </row>
    <row r="547" spans="1:17" x14ac:dyDescent="0.25">
      <c r="A547">
        <v>1449</v>
      </c>
      <c r="F547">
        <v>95.413938000000002</v>
      </c>
      <c r="G547" s="2">
        <v>3</v>
      </c>
      <c r="H547">
        <v>95.358926999999994</v>
      </c>
      <c r="I547" s="4">
        <v>4</v>
      </c>
      <c r="P547">
        <v>2</v>
      </c>
      <c r="Q547" t="str">
        <f>CONCATENATE(C547,E547,G547,I547)</f>
        <v>34</v>
      </c>
    </row>
    <row r="548" spans="1:17" x14ac:dyDescent="0.25">
      <c r="A548">
        <v>1450</v>
      </c>
      <c r="F548">
        <v>95.413938000000002</v>
      </c>
      <c r="G548" s="2">
        <v>3</v>
      </c>
      <c r="H548">
        <v>95.358926999999994</v>
      </c>
      <c r="I548" s="4">
        <v>4</v>
      </c>
      <c r="P548">
        <v>2</v>
      </c>
      <c r="Q548" t="str">
        <f>CONCATENATE(C548,E548,G548,I548)</f>
        <v>34</v>
      </c>
    </row>
    <row r="549" spans="1:17" x14ac:dyDescent="0.25">
      <c r="A549">
        <v>1451</v>
      </c>
      <c r="F549">
        <v>95.413938000000002</v>
      </c>
      <c r="G549" s="2">
        <v>3</v>
      </c>
      <c r="H549">
        <v>95.358926999999994</v>
      </c>
      <c r="I549" s="4">
        <v>4</v>
      </c>
      <c r="P549">
        <v>2</v>
      </c>
      <c r="Q549" t="str">
        <f>CONCATENATE(C549,E549,G549,I549)</f>
        <v>34</v>
      </c>
    </row>
    <row r="550" spans="1:17" x14ac:dyDescent="0.25">
      <c r="A550">
        <v>1452</v>
      </c>
      <c r="F550">
        <v>95.413938000000002</v>
      </c>
      <c r="G550" s="2">
        <v>3</v>
      </c>
      <c r="H550">
        <v>95.358926999999994</v>
      </c>
      <c r="I550" s="4">
        <v>4</v>
      </c>
      <c r="P550">
        <v>2</v>
      </c>
      <c r="Q550" t="str">
        <f>CONCATENATE(C550,E550,G550,I550)</f>
        <v>34</v>
      </c>
    </row>
    <row r="551" spans="1:17" x14ac:dyDescent="0.25">
      <c r="A551">
        <v>1453</v>
      </c>
      <c r="F551">
        <v>95.413938000000002</v>
      </c>
      <c r="G551" s="2">
        <v>3</v>
      </c>
      <c r="H551">
        <v>95.358926999999994</v>
      </c>
      <c r="I551" s="4">
        <v>4</v>
      </c>
      <c r="P551">
        <v>2</v>
      </c>
      <c r="Q551" t="str">
        <f>CONCATENATE(C551,E551,G551,I551)</f>
        <v>34</v>
      </c>
    </row>
    <row r="552" spans="1:17" x14ac:dyDescent="0.25">
      <c r="A552">
        <v>1454</v>
      </c>
      <c r="F552">
        <v>95.413938000000002</v>
      </c>
      <c r="G552" s="2">
        <v>3</v>
      </c>
      <c r="H552">
        <v>95.358926999999994</v>
      </c>
      <c r="I552" s="4">
        <v>4</v>
      </c>
      <c r="P552">
        <v>2</v>
      </c>
      <c r="Q552" t="str">
        <f>CONCATENATE(C552,E552,G552,I552)</f>
        <v>34</v>
      </c>
    </row>
    <row r="553" spans="1:17" x14ac:dyDescent="0.25">
      <c r="A553">
        <v>1455</v>
      </c>
      <c r="F553">
        <v>95.413938000000002</v>
      </c>
      <c r="G553" s="2">
        <v>3</v>
      </c>
      <c r="H553">
        <v>95.358926999999994</v>
      </c>
      <c r="I553" s="4">
        <v>4</v>
      </c>
      <c r="P553">
        <v>2</v>
      </c>
      <c r="Q553" t="str">
        <f>CONCATENATE(C553,E553,G553,I553)</f>
        <v>34</v>
      </c>
    </row>
    <row r="554" spans="1:17" x14ac:dyDescent="0.25">
      <c r="A554">
        <v>1456</v>
      </c>
      <c r="F554">
        <v>95.413938000000002</v>
      </c>
      <c r="G554" s="2">
        <v>3</v>
      </c>
      <c r="H554">
        <v>95.358926999999994</v>
      </c>
      <c r="I554" s="4">
        <v>4</v>
      </c>
      <c r="P554">
        <v>2</v>
      </c>
      <c r="Q554" t="str">
        <f>CONCATENATE(C554,E554,G554,I554)</f>
        <v>34</v>
      </c>
    </row>
    <row r="555" spans="1:17" x14ac:dyDescent="0.25">
      <c r="A555">
        <v>1457</v>
      </c>
      <c r="F555">
        <v>95.413938000000002</v>
      </c>
      <c r="G555" s="2">
        <v>3</v>
      </c>
      <c r="H555">
        <v>95.358926999999994</v>
      </c>
      <c r="I555" s="4">
        <v>4</v>
      </c>
      <c r="P555">
        <v>2</v>
      </c>
      <c r="Q555" t="str">
        <f>CONCATENATE(C555,E555,G555,I555)</f>
        <v>34</v>
      </c>
    </row>
    <row r="556" spans="1:17" x14ac:dyDescent="0.25">
      <c r="A556">
        <v>1458</v>
      </c>
      <c r="F556">
        <v>95.413938000000002</v>
      </c>
      <c r="G556" s="2">
        <v>3</v>
      </c>
      <c r="P556">
        <v>1</v>
      </c>
      <c r="Q556" t="str">
        <f>CONCATENATE(C556,E556,G556,I556)</f>
        <v>3</v>
      </c>
    </row>
    <row r="557" spans="1:17" x14ac:dyDescent="0.25">
      <c r="A557">
        <v>1459</v>
      </c>
      <c r="P557">
        <v>0</v>
      </c>
      <c r="Q557" t="str">
        <f>CONCATENATE(C557,E557,G557,I557)</f>
        <v/>
      </c>
    </row>
    <row r="558" spans="1:17" x14ac:dyDescent="0.25">
      <c r="A558">
        <v>1460</v>
      </c>
      <c r="P558">
        <v>0</v>
      </c>
      <c r="Q558" t="str">
        <f>CONCATENATE(C558,E558,G558,I558)</f>
        <v/>
      </c>
    </row>
    <row r="559" spans="1:17" x14ac:dyDescent="0.25">
      <c r="A559">
        <v>1461</v>
      </c>
      <c r="P559">
        <v>0</v>
      </c>
      <c r="Q559" t="str">
        <f>CONCATENATE(C559,E559,G559,I559)</f>
        <v/>
      </c>
    </row>
    <row r="560" spans="1:17" x14ac:dyDescent="0.25">
      <c r="A560">
        <v>1462</v>
      </c>
      <c r="B560">
        <v>119.32912099999999</v>
      </c>
      <c r="C560" s="3">
        <v>1</v>
      </c>
      <c r="P560">
        <v>1</v>
      </c>
      <c r="Q560" t="str">
        <f>CONCATENATE(C560,E560,G560,I560)</f>
        <v>1</v>
      </c>
    </row>
    <row r="561" spans="1:17" x14ac:dyDescent="0.25">
      <c r="A561">
        <v>1463</v>
      </c>
      <c r="B561">
        <v>119.32912099999999</v>
      </c>
      <c r="C561" s="3">
        <v>1</v>
      </c>
      <c r="P561">
        <v>1</v>
      </c>
      <c r="Q561" t="str">
        <f>CONCATENATE(C561,E561,G561,I561)</f>
        <v>1</v>
      </c>
    </row>
    <row r="562" spans="1:17" x14ac:dyDescent="0.25">
      <c r="A562">
        <v>1464</v>
      </c>
      <c r="B562">
        <v>119.32912099999999</v>
      </c>
      <c r="C562" s="3">
        <v>1</v>
      </c>
      <c r="P562">
        <v>1</v>
      </c>
      <c r="Q562" t="str">
        <f>CONCATENATE(C562,E562,G562,I562)</f>
        <v>1</v>
      </c>
    </row>
    <row r="563" spans="1:17" x14ac:dyDescent="0.25">
      <c r="A563">
        <v>1465</v>
      </c>
      <c r="B563">
        <v>119.32912099999999</v>
      </c>
      <c r="C563" s="3">
        <v>1</v>
      </c>
      <c r="P563">
        <v>1</v>
      </c>
      <c r="Q563" t="str">
        <f>CONCATENATE(C563,E563,G563,I563)</f>
        <v>1</v>
      </c>
    </row>
    <row r="564" spans="1:17" x14ac:dyDescent="0.25">
      <c r="A564">
        <v>1466</v>
      </c>
      <c r="B564">
        <v>119.32912099999999</v>
      </c>
      <c r="C564" s="3">
        <v>1</v>
      </c>
      <c r="P564">
        <v>1</v>
      </c>
      <c r="Q564" t="str">
        <f>CONCATENATE(C564,E564,G564,I564)</f>
        <v>1</v>
      </c>
    </row>
    <row r="565" spans="1:17" x14ac:dyDescent="0.25">
      <c r="A565">
        <v>1467</v>
      </c>
      <c r="B565">
        <v>119.32912099999999</v>
      </c>
      <c r="C565" s="3">
        <v>1</v>
      </c>
      <c r="P565">
        <v>1</v>
      </c>
      <c r="Q565" t="str">
        <f>CONCATENATE(C565,E565,G565,I565)</f>
        <v>1</v>
      </c>
    </row>
    <row r="566" spans="1:17" x14ac:dyDescent="0.25">
      <c r="A566">
        <v>1468</v>
      </c>
      <c r="B566">
        <v>119.32912099999999</v>
      </c>
      <c r="C566" s="3">
        <v>1</v>
      </c>
      <c r="D566">
        <v>122.745577</v>
      </c>
      <c r="E566" s="1">
        <v>2</v>
      </c>
      <c r="P566">
        <v>2</v>
      </c>
      <c r="Q566" t="str">
        <f>CONCATENATE(C566,E566,G566,I566)</f>
        <v>12</v>
      </c>
    </row>
    <row r="567" spans="1:17" x14ac:dyDescent="0.25">
      <c r="A567">
        <v>1469</v>
      </c>
      <c r="B567">
        <v>119.32912099999999</v>
      </c>
      <c r="C567" s="3">
        <v>1</v>
      </c>
      <c r="D567">
        <v>122.745577</v>
      </c>
      <c r="E567" s="1">
        <v>2</v>
      </c>
      <c r="P567">
        <v>2</v>
      </c>
      <c r="Q567" t="str">
        <f>CONCATENATE(C567,E567,G567,I567)</f>
        <v>12</v>
      </c>
    </row>
    <row r="568" spans="1:17" x14ac:dyDescent="0.25">
      <c r="A568">
        <v>1470</v>
      </c>
      <c r="B568">
        <v>119.32912099999999</v>
      </c>
      <c r="C568" s="3">
        <v>1</v>
      </c>
      <c r="D568">
        <v>122.745577</v>
      </c>
      <c r="E568" s="1">
        <v>2</v>
      </c>
      <c r="P568">
        <v>2</v>
      </c>
      <c r="Q568" t="str">
        <f>CONCATENATE(C568,E568,G568,I568)</f>
        <v>12</v>
      </c>
    </row>
    <row r="569" spans="1:17" x14ac:dyDescent="0.25">
      <c r="A569">
        <v>1471</v>
      </c>
      <c r="B569">
        <v>119.32912099999999</v>
      </c>
      <c r="C569" s="3">
        <v>1</v>
      </c>
      <c r="D569">
        <v>122.745577</v>
      </c>
      <c r="E569" s="1">
        <v>2</v>
      </c>
      <c r="P569">
        <v>2</v>
      </c>
      <c r="Q569" t="str">
        <f>CONCATENATE(C569,E569,G569,I569)</f>
        <v>12</v>
      </c>
    </row>
    <row r="570" spans="1:17" x14ac:dyDescent="0.25">
      <c r="A570">
        <v>1472</v>
      </c>
      <c r="B570">
        <v>119.32912099999999</v>
      </c>
      <c r="C570" s="3">
        <v>1</v>
      </c>
      <c r="D570">
        <v>122.745577</v>
      </c>
      <c r="E570" s="1">
        <v>2</v>
      </c>
      <c r="P570">
        <v>2</v>
      </c>
      <c r="Q570" t="str">
        <f>CONCATENATE(C570,E570,G570,I570)</f>
        <v>12</v>
      </c>
    </row>
    <row r="571" spans="1:17" x14ac:dyDescent="0.25">
      <c r="A571">
        <v>1473</v>
      </c>
      <c r="B571">
        <v>119.32912099999999</v>
      </c>
      <c r="C571" s="3">
        <v>1</v>
      </c>
      <c r="D571">
        <v>122.745577</v>
      </c>
      <c r="E571" s="1">
        <v>2</v>
      </c>
      <c r="P571">
        <v>2</v>
      </c>
      <c r="Q571" t="str">
        <f>CONCATENATE(C571,E571,G571,I571)</f>
        <v>12</v>
      </c>
    </row>
    <row r="572" spans="1:17" x14ac:dyDescent="0.25">
      <c r="A572">
        <v>1474</v>
      </c>
      <c r="B572">
        <v>119.32912099999999</v>
      </c>
      <c r="C572" s="3">
        <v>1</v>
      </c>
      <c r="D572">
        <v>122.745577</v>
      </c>
      <c r="E572" s="1">
        <v>2</v>
      </c>
      <c r="P572">
        <v>2</v>
      </c>
      <c r="Q572" t="str">
        <f>CONCATENATE(C572,E572,G572,I572)</f>
        <v>12</v>
      </c>
    </row>
    <row r="573" spans="1:17" x14ac:dyDescent="0.25">
      <c r="A573">
        <v>1475</v>
      </c>
      <c r="D573">
        <v>122.745577</v>
      </c>
      <c r="E573" s="1">
        <v>2</v>
      </c>
      <c r="P573">
        <v>1</v>
      </c>
      <c r="Q573" t="str">
        <f>CONCATENATE(C573,E573,G573,I573)</f>
        <v>2</v>
      </c>
    </row>
    <row r="574" spans="1:17" x14ac:dyDescent="0.25">
      <c r="A574">
        <v>1476</v>
      </c>
      <c r="D574">
        <v>122.745577</v>
      </c>
      <c r="E574" s="1">
        <v>2</v>
      </c>
      <c r="P574">
        <v>1</v>
      </c>
      <c r="Q574" t="str">
        <f>CONCATENATE(C574,E574,G574,I574)</f>
        <v>2</v>
      </c>
    </row>
    <row r="575" spans="1:17" x14ac:dyDescent="0.25">
      <c r="A575">
        <v>1477</v>
      </c>
      <c r="D575">
        <v>122.745577</v>
      </c>
      <c r="E575" s="1">
        <v>2</v>
      </c>
      <c r="P575">
        <v>1</v>
      </c>
      <c r="Q575" t="str">
        <f>CONCATENATE(C575,E575,G575,I575)</f>
        <v>2</v>
      </c>
    </row>
    <row r="576" spans="1:17" x14ac:dyDescent="0.25">
      <c r="A576">
        <v>1478</v>
      </c>
      <c r="D576">
        <v>122.745577</v>
      </c>
      <c r="E576" s="1">
        <v>2</v>
      </c>
      <c r="P576">
        <v>1</v>
      </c>
      <c r="Q576" t="str">
        <f>CONCATENATE(C576,E576,G576,I576)</f>
        <v>2</v>
      </c>
    </row>
    <row r="577" spans="1:17" x14ac:dyDescent="0.25">
      <c r="A577">
        <v>1479</v>
      </c>
      <c r="P577">
        <v>0</v>
      </c>
      <c r="Q577" t="str">
        <f>CONCATENATE(C577,E577,G577,I577)</f>
        <v/>
      </c>
    </row>
    <row r="578" spans="1:17" x14ac:dyDescent="0.25">
      <c r="A578">
        <v>1480</v>
      </c>
      <c r="P578">
        <v>0</v>
      </c>
      <c r="Q578" t="str">
        <f>CONCATENATE(C578,E578,G578,I578)</f>
        <v/>
      </c>
    </row>
    <row r="579" spans="1:17" x14ac:dyDescent="0.25">
      <c r="A579">
        <v>1481</v>
      </c>
      <c r="F579">
        <v>125.28033099999999</v>
      </c>
      <c r="G579" s="2">
        <v>3</v>
      </c>
      <c r="H579">
        <v>125.05995899999999</v>
      </c>
      <c r="I579" s="4">
        <v>4</v>
      </c>
      <c r="P579">
        <v>2</v>
      </c>
      <c r="Q579" t="str">
        <f>CONCATENATE(C579,E579,G579,I579)</f>
        <v>34</v>
      </c>
    </row>
    <row r="580" spans="1:17" x14ac:dyDescent="0.25">
      <c r="A580">
        <v>1482</v>
      </c>
      <c r="F580">
        <v>125.28033099999999</v>
      </c>
      <c r="G580" s="2">
        <v>3</v>
      </c>
      <c r="H580">
        <v>125.05995899999999</v>
      </c>
      <c r="I580" s="4">
        <v>4</v>
      </c>
      <c r="P580">
        <v>2</v>
      </c>
      <c r="Q580" t="str">
        <f>CONCATENATE(C580,E580,G580,I580)</f>
        <v>34</v>
      </c>
    </row>
    <row r="581" spans="1:17" x14ac:dyDescent="0.25">
      <c r="A581">
        <v>1483</v>
      </c>
      <c r="F581">
        <v>125.28033099999999</v>
      </c>
      <c r="G581" s="2">
        <v>3</v>
      </c>
      <c r="H581">
        <v>125.05995899999999</v>
      </c>
      <c r="I581" s="4">
        <v>4</v>
      </c>
      <c r="P581">
        <v>2</v>
      </c>
      <c r="Q581" t="str">
        <f>CONCATENATE(C581,E581,G581,I581)</f>
        <v>34</v>
      </c>
    </row>
    <row r="582" spans="1:17" x14ac:dyDescent="0.25">
      <c r="A582">
        <v>1484</v>
      </c>
      <c r="F582">
        <v>125.28033099999999</v>
      </c>
      <c r="G582" s="2">
        <v>3</v>
      </c>
      <c r="H582">
        <v>125.05995899999999</v>
      </c>
      <c r="I582" s="4">
        <v>4</v>
      </c>
      <c r="P582">
        <v>2</v>
      </c>
      <c r="Q582" t="str">
        <f>CONCATENATE(C582,E582,G582,I582)</f>
        <v>34</v>
      </c>
    </row>
    <row r="583" spans="1:17" x14ac:dyDescent="0.25">
      <c r="A583">
        <v>1485</v>
      </c>
      <c r="F583">
        <v>125.28033099999999</v>
      </c>
      <c r="G583" s="2">
        <v>3</v>
      </c>
      <c r="H583">
        <v>125.05995899999999</v>
      </c>
      <c r="I583" s="4">
        <v>4</v>
      </c>
      <c r="P583">
        <v>2</v>
      </c>
      <c r="Q583" t="str">
        <f>CONCATENATE(C583,E583,G583,I583)</f>
        <v>34</v>
      </c>
    </row>
    <row r="584" spans="1:17" x14ac:dyDescent="0.25">
      <c r="A584">
        <v>1486</v>
      </c>
      <c r="F584">
        <v>125.28033099999999</v>
      </c>
      <c r="G584" s="2">
        <v>3</v>
      </c>
      <c r="H584">
        <v>125.05995899999999</v>
      </c>
      <c r="I584" s="4">
        <v>4</v>
      </c>
      <c r="P584">
        <v>2</v>
      </c>
      <c r="Q584" t="str">
        <f>CONCATENATE(C584,E584,G584,I584)</f>
        <v>34</v>
      </c>
    </row>
    <row r="585" spans="1:17" x14ac:dyDescent="0.25">
      <c r="A585">
        <v>1487</v>
      </c>
      <c r="F585">
        <v>125.28033099999999</v>
      </c>
      <c r="G585" s="2">
        <v>3</v>
      </c>
      <c r="H585">
        <v>125.05995899999999</v>
      </c>
      <c r="I585" s="4">
        <v>4</v>
      </c>
      <c r="P585">
        <v>2</v>
      </c>
      <c r="Q585" t="str">
        <f>CONCATENATE(C585,E585,G585,I585)</f>
        <v>34</v>
      </c>
    </row>
    <row r="586" spans="1:17" x14ac:dyDescent="0.25">
      <c r="A586">
        <v>1488</v>
      </c>
      <c r="F586">
        <v>125.28033099999999</v>
      </c>
      <c r="G586" s="2">
        <v>3</v>
      </c>
      <c r="H586">
        <v>125.05995899999999</v>
      </c>
      <c r="I586" s="4">
        <v>4</v>
      </c>
      <c r="P586">
        <v>2</v>
      </c>
      <c r="Q586" t="str">
        <f>CONCATENATE(C586,E586,G586,I586)</f>
        <v>34</v>
      </c>
    </row>
    <row r="587" spans="1:17" x14ac:dyDescent="0.25">
      <c r="A587">
        <v>1489</v>
      </c>
      <c r="F587">
        <v>125.28033099999999</v>
      </c>
      <c r="G587" s="2">
        <v>3</v>
      </c>
      <c r="H587">
        <v>125.05995899999999</v>
      </c>
      <c r="I587" s="4">
        <v>4</v>
      </c>
      <c r="P587">
        <v>2</v>
      </c>
      <c r="Q587" t="str">
        <f>CONCATENATE(C587,E587,G587,I587)</f>
        <v>34</v>
      </c>
    </row>
    <row r="588" spans="1:17" x14ac:dyDescent="0.25">
      <c r="A588">
        <v>1490</v>
      </c>
      <c r="F588">
        <v>125.28033099999999</v>
      </c>
      <c r="G588" s="2">
        <v>3</v>
      </c>
      <c r="H588">
        <v>125.05995899999999</v>
      </c>
      <c r="I588" s="4">
        <v>4</v>
      </c>
      <c r="P588">
        <v>2</v>
      </c>
      <c r="Q588" t="str">
        <f>CONCATENATE(C588,E588,G588,I588)</f>
        <v>34</v>
      </c>
    </row>
    <row r="589" spans="1:17" x14ac:dyDescent="0.25">
      <c r="A589">
        <v>1491</v>
      </c>
      <c r="F589">
        <v>125.28033099999999</v>
      </c>
      <c r="G589" s="2">
        <v>3</v>
      </c>
      <c r="H589">
        <v>125.05995899999999</v>
      </c>
      <c r="I589" s="4">
        <v>4</v>
      </c>
      <c r="P589">
        <v>2</v>
      </c>
      <c r="Q589" t="str">
        <f>CONCATENATE(C589,E589,G589,I589)</f>
        <v>34</v>
      </c>
    </row>
    <row r="590" spans="1:17" x14ac:dyDescent="0.25">
      <c r="A590">
        <v>1492</v>
      </c>
      <c r="F590">
        <v>125.28033099999999</v>
      </c>
      <c r="G590" s="2">
        <v>3</v>
      </c>
      <c r="H590">
        <v>125.05995899999999</v>
      </c>
      <c r="I590" s="4">
        <v>4</v>
      </c>
      <c r="P590">
        <v>2</v>
      </c>
      <c r="Q590" t="str">
        <f>CONCATENATE(C590,E590,G590,I590)</f>
        <v>34</v>
      </c>
    </row>
    <row r="591" spans="1:17" x14ac:dyDescent="0.25">
      <c r="A591">
        <v>1493</v>
      </c>
      <c r="F591">
        <v>125.28033099999999</v>
      </c>
      <c r="G591" s="2">
        <v>3</v>
      </c>
      <c r="H591">
        <v>125.05995899999999</v>
      </c>
      <c r="I591" s="4">
        <v>4</v>
      </c>
      <c r="P591">
        <v>2</v>
      </c>
      <c r="Q591" t="str">
        <f>CONCATENATE(C591,E591,G591,I591)</f>
        <v>34</v>
      </c>
    </row>
    <row r="592" spans="1:17" x14ac:dyDescent="0.25">
      <c r="A592">
        <v>1494</v>
      </c>
      <c r="P592">
        <v>0</v>
      </c>
      <c r="Q592" t="str">
        <f>CONCATENATE(C592,E592,G592,I592)</f>
        <v/>
      </c>
    </row>
    <row r="593" spans="1:17" x14ac:dyDescent="0.25">
      <c r="A593">
        <v>1495</v>
      </c>
      <c r="P593">
        <v>0</v>
      </c>
      <c r="Q593" t="str">
        <f>CONCATENATE(C593,E593,G593,I593)</f>
        <v/>
      </c>
    </row>
    <row r="594" spans="1:17" x14ac:dyDescent="0.25">
      <c r="A594">
        <v>1496</v>
      </c>
      <c r="P594">
        <v>0</v>
      </c>
      <c r="Q594" t="str">
        <f>CONCATENATE(C594,E594,G594,I594)</f>
        <v/>
      </c>
    </row>
    <row r="595" spans="1:17" x14ac:dyDescent="0.25">
      <c r="A595">
        <v>1497</v>
      </c>
      <c r="B595">
        <v>153.98097200000001</v>
      </c>
      <c r="C595" s="3">
        <v>1</v>
      </c>
      <c r="P595">
        <v>1</v>
      </c>
      <c r="Q595" t="str">
        <f>CONCATENATE(C595,E595,G595,I595)</f>
        <v>1</v>
      </c>
    </row>
    <row r="596" spans="1:17" x14ac:dyDescent="0.25">
      <c r="A596">
        <v>1498</v>
      </c>
      <c r="B596">
        <v>153.98097200000001</v>
      </c>
      <c r="C596" s="3">
        <v>1</v>
      </c>
      <c r="P596">
        <v>1</v>
      </c>
      <c r="Q596" t="str">
        <f>CONCATENATE(C596,E596,G596,I596)</f>
        <v>1</v>
      </c>
    </row>
    <row r="597" spans="1:17" x14ac:dyDescent="0.25">
      <c r="A597">
        <v>1499</v>
      </c>
      <c r="B597">
        <v>153.98097200000001</v>
      </c>
      <c r="C597" s="3">
        <v>1</v>
      </c>
      <c r="P597">
        <v>1</v>
      </c>
      <c r="Q597" t="str">
        <f>CONCATENATE(C597,E597,G597,I597)</f>
        <v>1</v>
      </c>
    </row>
    <row r="598" spans="1:17" x14ac:dyDescent="0.25">
      <c r="A598">
        <v>1500</v>
      </c>
      <c r="B598">
        <v>153.98097200000001</v>
      </c>
      <c r="C598" s="3">
        <v>1</v>
      </c>
      <c r="P598">
        <v>1</v>
      </c>
      <c r="Q598" t="str">
        <f>CONCATENATE(C598,E598,G598,I598)</f>
        <v>1</v>
      </c>
    </row>
    <row r="599" spans="1:17" x14ac:dyDescent="0.25">
      <c r="A599">
        <v>1501</v>
      </c>
      <c r="B599">
        <v>153.98097200000001</v>
      </c>
      <c r="C599" s="3">
        <v>1</v>
      </c>
      <c r="D599">
        <v>157.656002</v>
      </c>
      <c r="E599" s="1">
        <v>2</v>
      </c>
      <c r="P599">
        <v>2</v>
      </c>
      <c r="Q599" t="str">
        <f>CONCATENATE(C599,E599,G599,I599)</f>
        <v>12</v>
      </c>
    </row>
    <row r="600" spans="1:17" x14ac:dyDescent="0.25">
      <c r="A600">
        <v>1502</v>
      </c>
      <c r="B600">
        <v>153.98097200000001</v>
      </c>
      <c r="C600" s="3">
        <v>1</v>
      </c>
      <c r="D600">
        <v>157.656002</v>
      </c>
      <c r="E600" s="1">
        <v>2</v>
      </c>
      <c r="P600">
        <v>2</v>
      </c>
      <c r="Q600" t="str">
        <f>CONCATENATE(C600,E600,G600,I600)</f>
        <v>12</v>
      </c>
    </row>
    <row r="601" spans="1:17" x14ac:dyDescent="0.25">
      <c r="A601">
        <v>1503</v>
      </c>
      <c r="B601">
        <v>153.98097200000001</v>
      </c>
      <c r="C601" s="3">
        <v>1</v>
      </c>
      <c r="D601">
        <v>157.656002</v>
      </c>
      <c r="E601" s="1">
        <v>2</v>
      </c>
      <c r="P601">
        <v>2</v>
      </c>
      <c r="Q601" t="str">
        <f>CONCATENATE(C601,E601,G601,I601)</f>
        <v>12</v>
      </c>
    </row>
    <row r="602" spans="1:17" x14ac:dyDescent="0.25">
      <c r="A602">
        <v>1504</v>
      </c>
      <c r="B602">
        <v>153.98097200000001</v>
      </c>
      <c r="C602" s="3">
        <v>1</v>
      </c>
      <c r="D602">
        <v>157.656002</v>
      </c>
      <c r="E602" s="1">
        <v>2</v>
      </c>
      <c r="P602">
        <v>2</v>
      </c>
      <c r="Q602" t="str">
        <f>CONCATENATE(C602,E602,G602,I602)</f>
        <v>12</v>
      </c>
    </row>
    <row r="603" spans="1:17" x14ac:dyDescent="0.25">
      <c r="A603">
        <v>1505</v>
      </c>
      <c r="B603">
        <v>153.98097200000001</v>
      </c>
      <c r="C603" s="3">
        <v>1</v>
      </c>
      <c r="D603">
        <v>157.656002</v>
      </c>
      <c r="E603" s="1">
        <v>2</v>
      </c>
      <c r="P603">
        <v>2</v>
      </c>
      <c r="Q603" t="str">
        <f>CONCATENATE(C603,E603,G603,I603)</f>
        <v>12</v>
      </c>
    </row>
    <row r="604" spans="1:17" x14ac:dyDescent="0.25">
      <c r="A604">
        <v>1506</v>
      </c>
      <c r="B604">
        <v>153.98097200000001</v>
      </c>
      <c r="C604" s="3">
        <v>1</v>
      </c>
      <c r="D604">
        <v>157.656002</v>
      </c>
      <c r="E604" s="1">
        <v>2</v>
      </c>
      <c r="P604">
        <v>2</v>
      </c>
      <c r="Q604" t="str">
        <f>CONCATENATE(C604,E604,G604,I604)</f>
        <v>12</v>
      </c>
    </row>
    <row r="605" spans="1:17" x14ac:dyDescent="0.25">
      <c r="A605">
        <v>1507</v>
      </c>
      <c r="B605">
        <v>153.98097200000001</v>
      </c>
      <c r="C605" s="3">
        <v>1</v>
      </c>
      <c r="D605">
        <v>157.656002</v>
      </c>
      <c r="E605" s="1">
        <v>2</v>
      </c>
      <c r="P605">
        <v>2</v>
      </c>
      <c r="Q605" t="str">
        <f>CONCATENATE(C605,E605,G605,I605)</f>
        <v>12</v>
      </c>
    </row>
    <row r="606" spans="1:17" x14ac:dyDescent="0.25">
      <c r="A606">
        <v>1508</v>
      </c>
      <c r="B606">
        <v>153.98097200000001</v>
      </c>
      <c r="C606" s="3">
        <v>1</v>
      </c>
      <c r="D606">
        <v>157.656002</v>
      </c>
      <c r="E606" s="1">
        <v>2</v>
      </c>
      <c r="P606">
        <v>2</v>
      </c>
      <c r="Q606" t="str">
        <f>CONCATENATE(C606,E606,G606,I606)</f>
        <v>12</v>
      </c>
    </row>
    <row r="607" spans="1:17" x14ac:dyDescent="0.25">
      <c r="A607">
        <v>1509</v>
      </c>
      <c r="D607">
        <v>157.656002</v>
      </c>
      <c r="E607" s="1">
        <v>2</v>
      </c>
      <c r="P607">
        <v>1</v>
      </c>
      <c r="Q607" t="str">
        <f>CONCATENATE(C607,E607,G607,I607)</f>
        <v>2</v>
      </c>
    </row>
    <row r="608" spans="1:17" x14ac:dyDescent="0.25">
      <c r="A608">
        <v>1510</v>
      </c>
      <c r="D608">
        <v>157.656002</v>
      </c>
      <c r="E608" s="1">
        <v>2</v>
      </c>
      <c r="P608">
        <v>1</v>
      </c>
      <c r="Q608" t="str">
        <f>CONCATENATE(C608,E608,G608,I608)</f>
        <v>2</v>
      </c>
    </row>
    <row r="609" spans="1:17" x14ac:dyDescent="0.25">
      <c r="A609">
        <v>1511</v>
      </c>
      <c r="D609">
        <v>157.656002</v>
      </c>
      <c r="E609" s="1">
        <v>2</v>
      </c>
      <c r="P609">
        <v>1</v>
      </c>
      <c r="Q609" t="str">
        <f>CONCATENATE(C609,E609,G609,I609)</f>
        <v>2</v>
      </c>
    </row>
    <row r="610" spans="1:17" x14ac:dyDescent="0.25">
      <c r="A610">
        <v>1512</v>
      </c>
      <c r="D610">
        <v>157.60348500000001</v>
      </c>
      <c r="E610" s="1">
        <v>2</v>
      </c>
      <c r="P610">
        <v>1</v>
      </c>
      <c r="Q610" t="str">
        <f>CONCATENATE(C610,E610,G610,I610)</f>
        <v>2</v>
      </c>
    </row>
    <row r="611" spans="1:17" x14ac:dyDescent="0.25">
      <c r="A611">
        <v>1513</v>
      </c>
      <c r="P611">
        <v>0</v>
      </c>
      <c r="Q611" t="str">
        <f>CONCATENATE(C611,E611,G611,I611)</f>
        <v/>
      </c>
    </row>
    <row r="612" spans="1:17" x14ac:dyDescent="0.25">
      <c r="A612">
        <v>1514</v>
      </c>
      <c r="P612">
        <v>0</v>
      </c>
      <c r="Q612" t="str">
        <f>CONCATENATE(C612,E612,G612,I612)</f>
        <v/>
      </c>
    </row>
    <row r="613" spans="1:17" x14ac:dyDescent="0.25">
      <c r="A613">
        <v>1515</v>
      </c>
      <c r="P613">
        <v>0</v>
      </c>
      <c r="Q613" t="str">
        <f>CONCATENATE(C613,E613,G613,I613)</f>
        <v/>
      </c>
    </row>
    <row r="614" spans="1:17" x14ac:dyDescent="0.25">
      <c r="A614">
        <v>1516</v>
      </c>
      <c r="F614">
        <v>160.70114100000001</v>
      </c>
      <c r="G614" s="2">
        <v>3</v>
      </c>
      <c r="H614">
        <v>161.43616800000001</v>
      </c>
      <c r="I614" s="4">
        <v>4</v>
      </c>
      <c r="P614">
        <v>2</v>
      </c>
      <c r="Q614" t="str">
        <f>CONCATENATE(C614,E614,G614,I614)</f>
        <v>34</v>
      </c>
    </row>
    <row r="615" spans="1:17" x14ac:dyDescent="0.25">
      <c r="A615">
        <v>1517</v>
      </c>
      <c r="F615">
        <v>160.70114100000001</v>
      </c>
      <c r="G615" s="2">
        <v>3</v>
      </c>
      <c r="H615">
        <v>161.43616800000001</v>
      </c>
      <c r="I615" s="4">
        <v>4</v>
      </c>
      <c r="P615">
        <v>2</v>
      </c>
      <c r="Q615" t="str">
        <f>CONCATENATE(C615,E615,G615,I615)</f>
        <v>34</v>
      </c>
    </row>
    <row r="616" spans="1:17" x14ac:dyDescent="0.25">
      <c r="A616">
        <v>1518</v>
      </c>
      <c r="F616">
        <v>160.70114100000001</v>
      </c>
      <c r="G616" s="2">
        <v>3</v>
      </c>
      <c r="H616">
        <v>161.43616800000001</v>
      </c>
      <c r="I616" s="4">
        <v>4</v>
      </c>
      <c r="P616">
        <v>2</v>
      </c>
      <c r="Q616" t="str">
        <f>CONCATENATE(C616,E616,G616,I616)</f>
        <v>34</v>
      </c>
    </row>
    <row r="617" spans="1:17" x14ac:dyDescent="0.25">
      <c r="A617">
        <v>1519</v>
      </c>
      <c r="F617">
        <v>160.70114100000001</v>
      </c>
      <c r="G617" s="2">
        <v>3</v>
      </c>
      <c r="H617">
        <v>161.43616800000001</v>
      </c>
      <c r="I617" s="4">
        <v>4</v>
      </c>
      <c r="P617">
        <v>2</v>
      </c>
      <c r="Q617" t="str">
        <f>CONCATENATE(C617,E617,G617,I617)</f>
        <v>34</v>
      </c>
    </row>
    <row r="618" spans="1:17" x14ac:dyDescent="0.25">
      <c r="A618">
        <v>1520</v>
      </c>
      <c r="F618">
        <v>160.70114100000001</v>
      </c>
      <c r="G618" s="2">
        <v>3</v>
      </c>
      <c r="H618">
        <v>161.43616800000001</v>
      </c>
      <c r="I618" s="4">
        <v>4</v>
      </c>
      <c r="P618">
        <v>2</v>
      </c>
      <c r="Q618" t="str">
        <f>CONCATENATE(C618,E618,G618,I618)</f>
        <v>34</v>
      </c>
    </row>
    <row r="619" spans="1:17" x14ac:dyDescent="0.25">
      <c r="A619">
        <v>1521</v>
      </c>
      <c r="F619">
        <v>160.70114100000001</v>
      </c>
      <c r="G619" s="2">
        <v>3</v>
      </c>
      <c r="H619">
        <v>161.43616800000001</v>
      </c>
      <c r="I619" s="4">
        <v>4</v>
      </c>
      <c r="P619">
        <v>2</v>
      </c>
      <c r="Q619" t="str">
        <f>CONCATENATE(C619,E619,G619,I619)</f>
        <v>34</v>
      </c>
    </row>
    <row r="620" spans="1:17" x14ac:dyDescent="0.25">
      <c r="A620">
        <v>1522</v>
      </c>
      <c r="F620">
        <v>160.70114100000001</v>
      </c>
      <c r="G620" s="2">
        <v>3</v>
      </c>
      <c r="H620">
        <v>161.43616800000001</v>
      </c>
      <c r="I620" s="4">
        <v>4</v>
      </c>
      <c r="P620">
        <v>2</v>
      </c>
      <c r="Q620" t="str">
        <f>CONCATENATE(C620,E620,G620,I620)</f>
        <v>34</v>
      </c>
    </row>
    <row r="621" spans="1:17" x14ac:dyDescent="0.25">
      <c r="A621">
        <v>1523</v>
      </c>
      <c r="F621">
        <v>160.70114100000001</v>
      </c>
      <c r="G621" s="2">
        <v>3</v>
      </c>
      <c r="H621">
        <v>161.43616800000001</v>
      </c>
      <c r="I621" s="4">
        <v>4</v>
      </c>
      <c r="P621">
        <v>2</v>
      </c>
      <c r="Q621" t="str">
        <f>CONCATENATE(C621,E621,G621,I621)</f>
        <v>34</v>
      </c>
    </row>
    <row r="622" spans="1:17" x14ac:dyDescent="0.25">
      <c r="A622">
        <v>1524</v>
      </c>
      <c r="F622">
        <v>160.70114100000001</v>
      </c>
      <c r="G622" s="2">
        <v>3</v>
      </c>
      <c r="H622">
        <v>161.43616800000001</v>
      </c>
      <c r="I622" s="4">
        <v>4</v>
      </c>
      <c r="P622">
        <v>2</v>
      </c>
      <c r="Q622" t="str">
        <f>CONCATENATE(C622,E622,G622,I622)</f>
        <v>34</v>
      </c>
    </row>
    <row r="623" spans="1:17" x14ac:dyDescent="0.25">
      <c r="A623">
        <v>1525</v>
      </c>
      <c r="F623">
        <v>160.70114100000001</v>
      </c>
      <c r="G623" s="2">
        <v>3</v>
      </c>
      <c r="H623">
        <v>161.43616800000001</v>
      </c>
      <c r="I623" s="4">
        <v>4</v>
      </c>
      <c r="P623">
        <v>2</v>
      </c>
      <c r="Q623" t="str">
        <f>CONCATENATE(C623,E623,G623,I623)</f>
        <v>34</v>
      </c>
    </row>
    <row r="624" spans="1:17" x14ac:dyDescent="0.25">
      <c r="A624">
        <v>1526</v>
      </c>
      <c r="F624">
        <v>160.70114100000001</v>
      </c>
      <c r="G624" s="2">
        <v>3</v>
      </c>
      <c r="H624">
        <v>161.43616800000001</v>
      </c>
      <c r="I624" s="4">
        <v>4</v>
      </c>
      <c r="P624">
        <v>2</v>
      </c>
      <c r="Q624" t="str">
        <f>CONCATENATE(C624,E624,G624,I624)</f>
        <v>34</v>
      </c>
    </row>
    <row r="625" spans="1:17" x14ac:dyDescent="0.25">
      <c r="A625">
        <v>1527</v>
      </c>
      <c r="H625">
        <v>161.43616800000001</v>
      </c>
      <c r="I625" s="4">
        <v>4</v>
      </c>
      <c r="P625">
        <v>1</v>
      </c>
      <c r="Q625" t="str">
        <f>CONCATENATE(C625,E625,G625,I625)</f>
        <v>4</v>
      </c>
    </row>
    <row r="626" spans="1:17" x14ac:dyDescent="0.25">
      <c r="A626">
        <v>1528</v>
      </c>
      <c r="P626">
        <v>0</v>
      </c>
      <c r="Q626" t="str">
        <f>CONCATENATE(C626,E626,G626,I626)</f>
        <v/>
      </c>
    </row>
    <row r="627" spans="1:17" x14ac:dyDescent="0.25">
      <c r="A627">
        <v>1529</v>
      </c>
      <c r="P627">
        <v>0</v>
      </c>
      <c r="Q627" t="str">
        <f>CONCATENATE(C627,E627,G627,I627)</f>
        <v/>
      </c>
    </row>
    <row r="628" spans="1:17" x14ac:dyDescent="0.25">
      <c r="A628">
        <v>1530</v>
      </c>
      <c r="P628">
        <v>0</v>
      </c>
      <c r="Q628" t="str">
        <f>CONCATENATE(C628,E628,G628,I628)</f>
        <v/>
      </c>
    </row>
    <row r="629" spans="1:17" x14ac:dyDescent="0.25">
      <c r="A629">
        <v>1531</v>
      </c>
      <c r="B629">
        <v>182.38431700000001</v>
      </c>
      <c r="C629" s="3">
        <v>1</v>
      </c>
      <c r="P629">
        <v>1</v>
      </c>
      <c r="Q629" t="str">
        <f>CONCATENATE(C629,E629,G629,I629)</f>
        <v>1</v>
      </c>
    </row>
    <row r="630" spans="1:17" x14ac:dyDescent="0.25">
      <c r="A630">
        <v>1532</v>
      </c>
      <c r="B630">
        <v>182.38431700000001</v>
      </c>
      <c r="C630" s="3">
        <v>1</v>
      </c>
      <c r="P630">
        <v>1</v>
      </c>
      <c r="Q630" t="str">
        <f>CONCATENATE(C630,E630,G630,I630)</f>
        <v>1</v>
      </c>
    </row>
    <row r="631" spans="1:17" x14ac:dyDescent="0.25">
      <c r="A631">
        <v>1533</v>
      </c>
      <c r="B631">
        <v>182.38431700000001</v>
      </c>
      <c r="C631" s="3">
        <v>1</v>
      </c>
      <c r="P631">
        <v>1</v>
      </c>
      <c r="Q631" t="str">
        <f>CONCATENATE(C631,E631,G631,I631)</f>
        <v>1</v>
      </c>
    </row>
    <row r="632" spans="1:17" x14ac:dyDescent="0.25">
      <c r="A632">
        <v>1534</v>
      </c>
      <c r="B632">
        <v>182.38431700000001</v>
      </c>
      <c r="C632" s="3">
        <v>1</v>
      </c>
      <c r="P632">
        <v>1</v>
      </c>
      <c r="Q632" t="str">
        <f>CONCATENATE(C632,E632,G632,I632)</f>
        <v>1</v>
      </c>
    </row>
    <row r="633" spans="1:17" x14ac:dyDescent="0.25">
      <c r="A633">
        <v>1535</v>
      </c>
      <c r="B633">
        <v>182.38431700000001</v>
      </c>
      <c r="C633" s="3">
        <v>1</v>
      </c>
      <c r="P633">
        <v>1</v>
      </c>
      <c r="Q633" t="str">
        <f>CONCATENATE(C633,E633,G633,I633)</f>
        <v>1</v>
      </c>
    </row>
    <row r="634" spans="1:17" x14ac:dyDescent="0.25">
      <c r="A634">
        <v>1536</v>
      </c>
      <c r="B634">
        <v>182.38431700000001</v>
      </c>
      <c r="C634" s="3">
        <v>1</v>
      </c>
      <c r="P634">
        <v>1</v>
      </c>
      <c r="Q634" t="str">
        <f>CONCATENATE(C634,E634,G634,I634)</f>
        <v>1</v>
      </c>
    </row>
    <row r="635" spans="1:17" x14ac:dyDescent="0.25">
      <c r="A635">
        <v>1537</v>
      </c>
      <c r="B635">
        <v>182.38431700000001</v>
      </c>
      <c r="C635" s="3">
        <v>1</v>
      </c>
      <c r="D635">
        <v>186.37434400000001</v>
      </c>
      <c r="E635" s="1">
        <v>2</v>
      </c>
      <c r="P635">
        <v>2</v>
      </c>
      <c r="Q635" t="str">
        <f>CONCATENATE(C635,E635,G635,I635)</f>
        <v>12</v>
      </c>
    </row>
    <row r="636" spans="1:17" x14ac:dyDescent="0.25">
      <c r="A636">
        <v>1538</v>
      </c>
      <c r="B636">
        <v>182.38431700000001</v>
      </c>
      <c r="C636" s="3">
        <v>1</v>
      </c>
      <c r="D636">
        <v>186.37434400000001</v>
      </c>
      <c r="E636" s="1">
        <v>2</v>
      </c>
      <c r="P636">
        <v>2</v>
      </c>
      <c r="Q636" t="str">
        <f>CONCATENATE(C636,E636,G636,I636)</f>
        <v>12</v>
      </c>
    </row>
    <row r="637" spans="1:17" x14ac:dyDescent="0.25">
      <c r="A637">
        <v>1539</v>
      </c>
      <c r="B637">
        <v>182.38431700000001</v>
      </c>
      <c r="C637" s="3">
        <v>1</v>
      </c>
      <c r="D637">
        <v>186.37434400000001</v>
      </c>
      <c r="E637" s="1">
        <v>2</v>
      </c>
      <c r="P637">
        <v>2</v>
      </c>
      <c r="Q637" t="str">
        <f>CONCATENATE(C637,E637,G637,I637)</f>
        <v>12</v>
      </c>
    </row>
    <row r="638" spans="1:17" x14ac:dyDescent="0.25">
      <c r="A638">
        <v>1540</v>
      </c>
      <c r="B638">
        <v>182.38431700000001</v>
      </c>
      <c r="C638" s="3">
        <v>1</v>
      </c>
      <c r="D638">
        <v>186.37434400000001</v>
      </c>
      <c r="E638" s="1">
        <v>2</v>
      </c>
      <c r="P638">
        <v>2</v>
      </c>
      <c r="Q638" t="str">
        <f>CONCATENATE(C638,E638,G638,I638)</f>
        <v>12</v>
      </c>
    </row>
    <row r="639" spans="1:17" x14ac:dyDescent="0.25">
      <c r="A639">
        <v>1541</v>
      </c>
      <c r="B639">
        <v>182.38431700000001</v>
      </c>
      <c r="C639" s="3">
        <v>1</v>
      </c>
      <c r="D639">
        <v>186.37434400000001</v>
      </c>
      <c r="E639" s="1">
        <v>2</v>
      </c>
      <c r="P639">
        <v>2</v>
      </c>
      <c r="Q639" t="str">
        <f>CONCATENATE(C639,E639,G639,I639)</f>
        <v>12</v>
      </c>
    </row>
    <row r="640" spans="1:17" x14ac:dyDescent="0.25">
      <c r="A640">
        <v>1542</v>
      </c>
      <c r="B640">
        <v>182.38431700000001</v>
      </c>
      <c r="C640" s="3">
        <v>1</v>
      </c>
      <c r="D640">
        <v>186.37434400000001</v>
      </c>
      <c r="E640" s="1">
        <v>2</v>
      </c>
      <c r="P640">
        <v>2</v>
      </c>
      <c r="Q640" t="str">
        <f>CONCATENATE(C640,E640,G640,I640)</f>
        <v>12</v>
      </c>
    </row>
    <row r="641" spans="1:17" x14ac:dyDescent="0.25">
      <c r="A641">
        <v>1543</v>
      </c>
      <c r="D641">
        <v>186.37434400000001</v>
      </c>
      <c r="E641" s="1">
        <v>2</v>
      </c>
      <c r="P641">
        <v>1</v>
      </c>
      <c r="Q641" t="str">
        <f>CONCATENATE(C641,E641,G641,I641)</f>
        <v>2</v>
      </c>
    </row>
    <row r="642" spans="1:17" x14ac:dyDescent="0.25">
      <c r="A642">
        <v>1544</v>
      </c>
      <c r="D642">
        <v>186.37434400000001</v>
      </c>
      <c r="E642" s="1">
        <v>2</v>
      </c>
      <c r="P642">
        <v>1</v>
      </c>
      <c r="Q642" t="str">
        <f>CONCATENATE(C642,E642,G642,I642)</f>
        <v>2</v>
      </c>
    </row>
    <row r="643" spans="1:17" x14ac:dyDescent="0.25">
      <c r="A643">
        <v>1545</v>
      </c>
      <c r="D643">
        <v>186.37434400000001</v>
      </c>
      <c r="E643" s="1">
        <v>2</v>
      </c>
      <c r="P643">
        <v>1</v>
      </c>
      <c r="Q643" t="str">
        <f>CONCATENATE(C643,E643,G643,I643)</f>
        <v>2</v>
      </c>
    </row>
    <row r="644" spans="1:17" x14ac:dyDescent="0.25">
      <c r="A644">
        <v>1546</v>
      </c>
      <c r="D644">
        <v>186.37434400000001</v>
      </c>
      <c r="E644" s="1">
        <v>2</v>
      </c>
      <c r="P644">
        <v>1</v>
      </c>
      <c r="Q644" t="str">
        <f>CONCATENATE(C644,E644,G644,I644)</f>
        <v>2</v>
      </c>
    </row>
    <row r="645" spans="1:17" x14ac:dyDescent="0.25">
      <c r="A645">
        <v>1547</v>
      </c>
      <c r="P645">
        <v>0</v>
      </c>
      <c r="Q645" t="str">
        <f>CONCATENATE(C645,E645,G645,I645)</f>
        <v/>
      </c>
    </row>
    <row r="646" spans="1:17" x14ac:dyDescent="0.25">
      <c r="A646">
        <v>1548</v>
      </c>
      <c r="P646">
        <v>0</v>
      </c>
      <c r="Q646" t="str">
        <f>CONCATENATE(C646,E646,G646,I646)</f>
        <v/>
      </c>
    </row>
    <row r="647" spans="1:17" x14ac:dyDescent="0.25">
      <c r="A647">
        <v>1549</v>
      </c>
      <c r="F647">
        <v>189.629446</v>
      </c>
      <c r="G647" s="2">
        <v>3</v>
      </c>
      <c r="H647">
        <v>189.314449</v>
      </c>
      <c r="I647" s="4">
        <v>4</v>
      </c>
      <c r="P647">
        <v>2</v>
      </c>
      <c r="Q647" t="str">
        <f>CONCATENATE(C647,E647,G647,I647)</f>
        <v>34</v>
      </c>
    </row>
    <row r="648" spans="1:17" x14ac:dyDescent="0.25">
      <c r="A648">
        <v>1550</v>
      </c>
      <c r="F648">
        <v>189.629446</v>
      </c>
      <c r="G648" s="2">
        <v>3</v>
      </c>
      <c r="H648">
        <v>189.314449</v>
      </c>
      <c r="I648" s="4">
        <v>4</v>
      </c>
      <c r="P648">
        <v>2</v>
      </c>
      <c r="Q648" t="str">
        <f>CONCATENATE(C648,E648,G648,I648)</f>
        <v>34</v>
      </c>
    </row>
    <row r="649" spans="1:17" x14ac:dyDescent="0.25">
      <c r="A649">
        <v>1551</v>
      </c>
      <c r="F649">
        <v>189.629446</v>
      </c>
      <c r="G649" s="2">
        <v>3</v>
      </c>
      <c r="H649">
        <v>189.314449</v>
      </c>
      <c r="I649" s="4">
        <v>4</v>
      </c>
      <c r="P649">
        <v>2</v>
      </c>
      <c r="Q649" t="str">
        <f>CONCATENATE(C649,E649,G649,I649)</f>
        <v>34</v>
      </c>
    </row>
    <row r="650" spans="1:17" x14ac:dyDescent="0.25">
      <c r="A650">
        <v>1552</v>
      </c>
      <c r="F650">
        <v>189.629446</v>
      </c>
      <c r="G650" s="2">
        <v>3</v>
      </c>
      <c r="H650">
        <v>189.314449</v>
      </c>
      <c r="I650" s="4">
        <v>4</v>
      </c>
      <c r="P650">
        <v>2</v>
      </c>
      <c r="Q650" t="str">
        <f>CONCATENATE(C650,E650,G650,I650)</f>
        <v>34</v>
      </c>
    </row>
    <row r="651" spans="1:17" x14ac:dyDescent="0.25">
      <c r="A651">
        <v>1553</v>
      </c>
      <c r="F651">
        <v>189.629446</v>
      </c>
      <c r="G651" s="2">
        <v>3</v>
      </c>
      <c r="H651">
        <v>189.314449</v>
      </c>
      <c r="I651" s="4">
        <v>4</v>
      </c>
      <c r="P651">
        <v>2</v>
      </c>
      <c r="Q651" t="str">
        <f>CONCATENATE(C651,E651,G651,I651)</f>
        <v>34</v>
      </c>
    </row>
    <row r="652" spans="1:17" x14ac:dyDescent="0.25">
      <c r="A652">
        <v>1554</v>
      </c>
      <c r="F652">
        <v>189.629446</v>
      </c>
      <c r="G652" s="2">
        <v>3</v>
      </c>
      <c r="H652">
        <v>189.314449</v>
      </c>
      <c r="I652" s="4">
        <v>4</v>
      </c>
      <c r="P652">
        <v>2</v>
      </c>
      <c r="Q652" t="str">
        <f>CONCATENATE(C652,E652,G652,I652)</f>
        <v>34</v>
      </c>
    </row>
    <row r="653" spans="1:17" x14ac:dyDescent="0.25">
      <c r="A653">
        <v>1555</v>
      </c>
      <c r="F653">
        <v>189.629446</v>
      </c>
      <c r="G653" s="2">
        <v>3</v>
      </c>
      <c r="H653">
        <v>189.314449</v>
      </c>
      <c r="I653" s="4">
        <v>4</v>
      </c>
      <c r="P653">
        <v>2</v>
      </c>
      <c r="Q653" t="str">
        <f>CONCATENATE(C653,E653,G653,I653)</f>
        <v>34</v>
      </c>
    </row>
    <row r="654" spans="1:17" x14ac:dyDescent="0.25">
      <c r="A654">
        <v>1556</v>
      </c>
      <c r="F654">
        <v>189.629446</v>
      </c>
      <c r="G654" s="2">
        <v>3</v>
      </c>
      <c r="H654">
        <v>189.314449</v>
      </c>
      <c r="I654" s="4">
        <v>4</v>
      </c>
      <c r="P654">
        <v>2</v>
      </c>
      <c r="Q654" t="str">
        <f>CONCATENATE(C654,E654,G654,I654)</f>
        <v>34</v>
      </c>
    </row>
    <row r="655" spans="1:17" x14ac:dyDescent="0.25">
      <c r="A655">
        <v>1557</v>
      </c>
      <c r="F655">
        <v>189.629446</v>
      </c>
      <c r="G655" s="2">
        <v>3</v>
      </c>
      <c r="H655">
        <v>189.314449</v>
      </c>
      <c r="I655" s="4">
        <v>4</v>
      </c>
      <c r="P655">
        <v>2</v>
      </c>
      <c r="Q655" t="str">
        <f>CONCATENATE(C655,E655,G655,I655)</f>
        <v>34</v>
      </c>
    </row>
    <row r="656" spans="1:17" x14ac:dyDescent="0.25">
      <c r="A656">
        <v>1558</v>
      </c>
      <c r="F656">
        <v>189.629446</v>
      </c>
      <c r="G656" s="2">
        <v>3</v>
      </c>
      <c r="H656">
        <v>189.314449</v>
      </c>
      <c r="I656" s="4">
        <v>4</v>
      </c>
      <c r="P656">
        <v>2</v>
      </c>
      <c r="Q656" t="str">
        <f>CONCATENATE(C656,E656,G656,I656)</f>
        <v>34</v>
      </c>
    </row>
    <row r="657" spans="1:17" x14ac:dyDescent="0.25">
      <c r="A657">
        <v>1559</v>
      </c>
      <c r="F657">
        <v>189.629446</v>
      </c>
      <c r="G657" s="2">
        <v>3</v>
      </c>
      <c r="H657">
        <v>189.314449</v>
      </c>
      <c r="I657" s="4">
        <v>4</v>
      </c>
      <c r="P657">
        <v>2</v>
      </c>
      <c r="Q657" t="str">
        <f>CONCATENATE(C657,E657,G657,I657)</f>
        <v>34</v>
      </c>
    </row>
    <row r="658" spans="1:17" x14ac:dyDescent="0.25">
      <c r="A658">
        <v>1560</v>
      </c>
      <c r="F658">
        <v>189.629446</v>
      </c>
      <c r="G658" s="2">
        <v>3</v>
      </c>
      <c r="H658">
        <v>189.314449</v>
      </c>
      <c r="I658" s="4">
        <v>4</v>
      </c>
      <c r="P658">
        <v>2</v>
      </c>
      <c r="Q658" t="str">
        <f>CONCATENATE(C658,E658,G658,I658)</f>
        <v>34</v>
      </c>
    </row>
    <row r="659" spans="1:17" x14ac:dyDescent="0.25">
      <c r="A659">
        <v>1561</v>
      </c>
      <c r="F659">
        <v>189.629446</v>
      </c>
      <c r="G659" s="2">
        <v>3</v>
      </c>
      <c r="H659">
        <v>189.314449</v>
      </c>
      <c r="I659" s="4">
        <v>4</v>
      </c>
      <c r="P659">
        <v>2</v>
      </c>
      <c r="Q659" t="str">
        <f>CONCATENATE(C659,E659,G659,I659)</f>
        <v>34</v>
      </c>
    </row>
    <row r="660" spans="1:17" x14ac:dyDescent="0.25">
      <c r="A660">
        <v>1562</v>
      </c>
      <c r="P660">
        <v>0</v>
      </c>
      <c r="Q660" t="str">
        <f>CONCATENATE(C660,E660,G660,I660)</f>
        <v/>
      </c>
    </row>
    <row r="661" spans="1:17" x14ac:dyDescent="0.25">
      <c r="A661">
        <v>1563</v>
      </c>
      <c r="P661">
        <v>0</v>
      </c>
      <c r="Q661" t="str">
        <f>CONCATENATE(C661,E661,G661,I661)</f>
        <v/>
      </c>
    </row>
    <row r="662" spans="1:17" x14ac:dyDescent="0.25">
      <c r="A662">
        <v>1564</v>
      </c>
      <c r="P662">
        <v>0</v>
      </c>
      <c r="Q662" t="str">
        <f>CONCATENATE(C662,E662,G662,I662)</f>
        <v/>
      </c>
    </row>
    <row r="663" spans="1:17" x14ac:dyDescent="0.25">
      <c r="A663">
        <v>1565</v>
      </c>
      <c r="B663">
        <v>206.37750299999999</v>
      </c>
      <c r="C663" s="3">
        <v>1</v>
      </c>
      <c r="P663">
        <v>1</v>
      </c>
      <c r="Q663" t="str">
        <f>CONCATENATE(C663,E663,G663,I663)</f>
        <v>1</v>
      </c>
    </row>
    <row r="664" spans="1:17" x14ac:dyDescent="0.25">
      <c r="A664">
        <v>1566</v>
      </c>
      <c r="B664">
        <v>207.48076499999999</v>
      </c>
      <c r="C664" s="3">
        <v>1</v>
      </c>
      <c r="P664">
        <v>1</v>
      </c>
      <c r="Q664" t="str">
        <f>CONCATENATE(C664,E664,G664,I664)</f>
        <v>1</v>
      </c>
    </row>
    <row r="665" spans="1:17" x14ac:dyDescent="0.25">
      <c r="A665">
        <v>1567</v>
      </c>
      <c r="B665">
        <v>207.48076499999999</v>
      </c>
      <c r="C665" s="3">
        <v>1</v>
      </c>
      <c r="P665">
        <v>1</v>
      </c>
      <c r="Q665" t="str">
        <f>CONCATENATE(C665,E665,G665,I665)</f>
        <v>1</v>
      </c>
    </row>
    <row r="666" spans="1:17" x14ac:dyDescent="0.25">
      <c r="A666">
        <v>1568</v>
      </c>
      <c r="B666">
        <v>207.48076499999999</v>
      </c>
      <c r="C666" s="3">
        <v>1</v>
      </c>
      <c r="P666">
        <v>1</v>
      </c>
      <c r="Q666" t="str">
        <f>CONCATENATE(C666,E666,G666,I666)</f>
        <v>1</v>
      </c>
    </row>
    <row r="667" spans="1:17" x14ac:dyDescent="0.25">
      <c r="A667">
        <v>1569</v>
      </c>
      <c r="B667">
        <v>207.48076499999999</v>
      </c>
      <c r="C667" s="3">
        <v>1</v>
      </c>
      <c r="P667">
        <v>1</v>
      </c>
      <c r="Q667" t="str">
        <f>CONCATENATE(C667,E667,G667,I667)</f>
        <v>1</v>
      </c>
    </row>
    <row r="668" spans="1:17" x14ac:dyDescent="0.25">
      <c r="A668">
        <v>1570</v>
      </c>
      <c r="B668">
        <v>207.48076499999999</v>
      </c>
      <c r="C668" s="3">
        <v>1</v>
      </c>
      <c r="D668">
        <v>210.62178299999999</v>
      </c>
      <c r="E668" s="1">
        <v>2</v>
      </c>
      <c r="P668">
        <v>2</v>
      </c>
      <c r="Q668" t="str">
        <f>CONCATENATE(C668,E668,G668,I668)</f>
        <v>12</v>
      </c>
    </row>
    <row r="669" spans="1:17" x14ac:dyDescent="0.25">
      <c r="A669">
        <v>1571</v>
      </c>
      <c r="B669">
        <v>207.48076499999999</v>
      </c>
      <c r="C669" s="3">
        <v>1</v>
      </c>
      <c r="D669">
        <v>210.62178299999999</v>
      </c>
      <c r="E669" s="1">
        <v>2</v>
      </c>
      <c r="P669">
        <v>2</v>
      </c>
      <c r="Q669" t="str">
        <f>CONCATENATE(C669,E669,G669,I669)</f>
        <v>12</v>
      </c>
    </row>
    <row r="670" spans="1:17" x14ac:dyDescent="0.25">
      <c r="A670">
        <v>1572</v>
      </c>
      <c r="B670">
        <v>207.48076499999999</v>
      </c>
      <c r="C670" s="3">
        <v>1</v>
      </c>
      <c r="D670">
        <v>210.62178299999999</v>
      </c>
      <c r="E670" s="1">
        <v>2</v>
      </c>
      <c r="P670">
        <v>2</v>
      </c>
      <c r="Q670" t="str">
        <f>CONCATENATE(C670,E670,G670,I670)</f>
        <v>12</v>
      </c>
    </row>
    <row r="671" spans="1:17" x14ac:dyDescent="0.25">
      <c r="A671">
        <v>1573</v>
      </c>
      <c r="B671">
        <v>207.48076499999999</v>
      </c>
      <c r="C671" s="3">
        <v>1</v>
      </c>
      <c r="D671">
        <v>210.62178299999999</v>
      </c>
      <c r="E671" s="1">
        <v>2</v>
      </c>
      <c r="P671">
        <v>2</v>
      </c>
      <c r="Q671" t="str">
        <f>CONCATENATE(C671,E671,G671,I671)</f>
        <v>12</v>
      </c>
    </row>
    <row r="672" spans="1:17" x14ac:dyDescent="0.25">
      <c r="A672">
        <v>1574</v>
      </c>
      <c r="B672">
        <v>207.48076499999999</v>
      </c>
      <c r="C672" s="3">
        <v>1</v>
      </c>
      <c r="D672">
        <v>210.62178299999999</v>
      </c>
      <c r="E672" s="1">
        <v>2</v>
      </c>
      <c r="P672">
        <v>2</v>
      </c>
      <c r="Q672" t="str">
        <f>CONCATENATE(C672,E672,G672,I672)</f>
        <v>12</v>
      </c>
    </row>
    <row r="673" spans="1:17" x14ac:dyDescent="0.25">
      <c r="A673">
        <v>1575</v>
      </c>
      <c r="B673">
        <v>207.48076499999999</v>
      </c>
      <c r="C673" s="3">
        <v>1</v>
      </c>
      <c r="D673">
        <v>210.62178299999999</v>
      </c>
      <c r="E673" s="1">
        <v>2</v>
      </c>
      <c r="P673">
        <v>2</v>
      </c>
      <c r="Q673" t="str">
        <f>CONCATENATE(C673,E673,G673,I673)</f>
        <v>12</v>
      </c>
    </row>
    <row r="674" spans="1:17" x14ac:dyDescent="0.25">
      <c r="A674">
        <v>1576</v>
      </c>
      <c r="B674">
        <v>207.48076499999999</v>
      </c>
      <c r="C674" s="3">
        <v>1</v>
      </c>
      <c r="D674">
        <v>210.62178299999999</v>
      </c>
      <c r="E674" s="1">
        <v>2</v>
      </c>
      <c r="P674">
        <v>2</v>
      </c>
      <c r="Q674" t="str">
        <f>CONCATENATE(C674,E674,G674,I674)</f>
        <v>12</v>
      </c>
    </row>
    <row r="675" spans="1:17" x14ac:dyDescent="0.25">
      <c r="A675">
        <v>1577</v>
      </c>
      <c r="D675">
        <v>210.62178299999999</v>
      </c>
      <c r="E675" s="1">
        <v>2</v>
      </c>
      <c r="P675">
        <v>1</v>
      </c>
      <c r="Q675" t="str">
        <f>CONCATENATE(C675,E675,G675,I675)</f>
        <v>2</v>
      </c>
    </row>
    <row r="676" spans="1:17" x14ac:dyDescent="0.25">
      <c r="A676">
        <v>1578</v>
      </c>
      <c r="D676">
        <v>210.62178299999999</v>
      </c>
      <c r="E676" s="1">
        <v>2</v>
      </c>
      <c r="P676">
        <v>1</v>
      </c>
      <c r="Q676" t="str">
        <f>CONCATENATE(C676,E676,G676,I676)</f>
        <v>2</v>
      </c>
    </row>
    <row r="677" spans="1:17" x14ac:dyDescent="0.25">
      <c r="A677">
        <v>1579</v>
      </c>
      <c r="D677">
        <v>210.62178299999999</v>
      </c>
      <c r="E677" s="1">
        <v>2</v>
      </c>
      <c r="P677">
        <v>1</v>
      </c>
      <c r="Q677" t="str">
        <f>CONCATENATE(C677,E677,G677,I677)</f>
        <v>2</v>
      </c>
    </row>
    <row r="678" spans="1:17" x14ac:dyDescent="0.25">
      <c r="A678">
        <v>1580</v>
      </c>
      <c r="D678">
        <v>210.62178299999999</v>
      </c>
      <c r="E678" s="1">
        <v>2</v>
      </c>
      <c r="P678">
        <v>1</v>
      </c>
      <c r="Q678" t="str">
        <f>CONCATENATE(C678,E678,G678,I678)</f>
        <v>2</v>
      </c>
    </row>
    <row r="679" spans="1:17" x14ac:dyDescent="0.25">
      <c r="A679">
        <v>1581</v>
      </c>
      <c r="D679">
        <v>210.62178299999999</v>
      </c>
      <c r="E679" s="1">
        <v>2</v>
      </c>
      <c r="P679">
        <v>1</v>
      </c>
      <c r="Q679" t="str">
        <f>CONCATENATE(C679,E679,G679,I679)</f>
        <v>2</v>
      </c>
    </row>
    <row r="680" spans="1:17" x14ac:dyDescent="0.25">
      <c r="A680">
        <v>1582</v>
      </c>
      <c r="P680">
        <v>0</v>
      </c>
      <c r="Q680" t="str">
        <f>CONCATENATE(C680,E680,G680,I680)</f>
        <v/>
      </c>
    </row>
    <row r="681" spans="1:17" x14ac:dyDescent="0.25">
      <c r="A681">
        <v>1583</v>
      </c>
      <c r="P681">
        <v>0</v>
      </c>
      <c r="Q681" t="str">
        <f>CONCATENATE(C681,E681,G681,I681)</f>
        <v/>
      </c>
    </row>
    <row r="682" spans="1:17" x14ac:dyDescent="0.25">
      <c r="A682">
        <v>1584</v>
      </c>
      <c r="P682">
        <v>0</v>
      </c>
      <c r="Q682" t="str">
        <f>CONCATENATE(C682,E682,G682,I682)</f>
        <v/>
      </c>
    </row>
    <row r="683" spans="1:17" x14ac:dyDescent="0.25">
      <c r="A683">
        <v>1585</v>
      </c>
      <c r="H683">
        <v>212.24291499999998</v>
      </c>
      <c r="I683" s="4">
        <v>4</v>
      </c>
      <c r="P683">
        <v>1</v>
      </c>
      <c r="Q683" t="str">
        <f>CONCATENATE(C683,E683,G683,I683)</f>
        <v>4</v>
      </c>
    </row>
    <row r="684" spans="1:17" x14ac:dyDescent="0.25">
      <c r="A684">
        <v>1586</v>
      </c>
      <c r="H684">
        <v>212.24291499999998</v>
      </c>
      <c r="I684" s="4">
        <v>4</v>
      </c>
      <c r="P684">
        <v>1</v>
      </c>
      <c r="Q684" t="str">
        <f>CONCATENATE(C684,E684,G684,I684)</f>
        <v>4</v>
      </c>
    </row>
    <row r="685" spans="1:17" x14ac:dyDescent="0.25">
      <c r="A685">
        <v>1587</v>
      </c>
      <c r="F685">
        <v>213.053527</v>
      </c>
      <c r="G685" s="2">
        <v>3</v>
      </c>
      <c r="H685">
        <v>212.24291499999998</v>
      </c>
      <c r="I685" s="4">
        <v>4</v>
      </c>
      <c r="P685">
        <v>2</v>
      </c>
      <c r="Q685" t="str">
        <f>CONCATENATE(C685,E685,G685,I685)</f>
        <v>34</v>
      </c>
    </row>
    <row r="686" spans="1:17" x14ac:dyDescent="0.25">
      <c r="A686">
        <v>1588</v>
      </c>
      <c r="F686">
        <v>213.053527</v>
      </c>
      <c r="G686" s="2">
        <v>3</v>
      </c>
      <c r="H686">
        <v>212.24291499999998</v>
      </c>
      <c r="I686" s="4">
        <v>4</v>
      </c>
      <c r="P686">
        <v>2</v>
      </c>
      <c r="Q686" t="str">
        <f>CONCATENATE(C686,E686,G686,I686)</f>
        <v>34</v>
      </c>
    </row>
    <row r="687" spans="1:17" x14ac:dyDescent="0.25">
      <c r="A687">
        <v>1589</v>
      </c>
      <c r="F687">
        <v>213.053527</v>
      </c>
      <c r="G687" s="2">
        <v>3</v>
      </c>
      <c r="H687">
        <v>212.24291499999998</v>
      </c>
      <c r="I687" s="4">
        <v>4</v>
      </c>
      <c r="P687">
        <v>2</v>
      </c>
      <c r="Q687" t="str">
        <f>CONCATENATE(C687,E687,G687,I687)</f>
        <v>34</v>
      </c>
    </row>
    <row r="688" spans="1:17" x14ac:dyDescent="0.25">
      <c r="A688">
        <v>1590</v>
      </c>
      <c r="F688">
        <v>213.053527</v>
      </c>
      <c r="G688" s="2">
        <v>3</v>
      </c>
      <c r="H688">
        <v>212.24291499999998</v>
      </c>
      <c r="I688" s="4">
        <v>4</v>
      </c>
      <c r="P688">
        <v>2</v>
      </c>
      <c r="Q688" t="str">
        <f>CONCATENATE(C688,E688,G688,I688)</f>
        <v>34</v>
      </c>
    </row>
    <row r="689" spans="1:17" x14ac:dyDescent="0.25">
      <c r="A689">
        <v>1591</v>
      </c>
      <c r="F689">
        <v>213.053527</v>
      </c>
      <c r="G689" s="2">
        <v>3</v>
      </c>
      <c r="H689">
        <v>212.24291499999998</v>
      </c>
      <c r="I689" s="4">
        <v>4</v>
      </c>
      <c r="P689">
        <v>2</v>
      </c>
      <c r="Q689" t="str">
        <f>CONCATENATE(C689,E689,G689,I689)</f>
        <v>34</v>
      </c>
    </row>
    <row r="690" spans="1:17" x14ac:dyDescent="0.25">
      <c r="A690">
        <v>1592</v>
      </c>
      <c r="F690">
        <v>213.053527</v>
      </c>
      <c r="G690" s="2">
        <v>3</v>
      </c>
      <c r="H690">
        <v>212.24291499999998</v>
      </c>
      <c r="I690" s="4">
        <v>4</v>
      </c>
      <c r="P690">
        <v>2</v>
      </c>
      <c r="Q690" t="str">
        <f>CONCATENATE(C690,E690,G690,I690)</f>
        <v>34</v>
      </c>
    </row>
    <row r="691" spans="1:17" x14ac:dyDescent="0.25">
      <c r="A691">
        <v>1593</v>
      </c>
      <c r="F691">
        <v>213.053527</v>
      </c>
      <c r="G691" s="2">
        <v>3</v>
      </c>
      <c r="H691">
        <v>212.24291499999998</v>
      </c>
      <c r="I691" s="4">
        <v>4</v>
      </c>
      <c r="P691">
        <v>2</v>
      </c>
      <c r="Q691" t="str">
        <f>CONCATENATE(C691,E691,G691,I691)</f>
        <v>34</v>
      </c>
    </row>
    <row r="692" spans="1:17" x14ac:dyDescent="0.25">
      <c r="A692">
        <v>1594</v>
      </c>
      <c r="F692">
        <v>213.053527</v>
      </c>
      <c r="G692" s="2">
        <v>3</v>
      </c>
      <c r="H692">
        <v>212.24291499999998</v>
      </c>
      <c r="I692" s="4">
        <v>4</v>
      </c>
      <c r="P692">
        <v>2</v>
      </c>
      <c r="Q692" t="str">
        <f>CONCATENATE(C692,E692,G692,I692)</f>
        <v>34</v>
      </c>
    </row>
    <row r="693" spans="1:17" x14ac:dyDescent="0.25">
      <c r="A693">
        <v>1595</v>
      </c>
      <c r="F693">
        <v>213.053527</v>
      </c>
      <c r="G693" s="2">
        <v>3</v>
      </c>
      <c r="H693">
        <v>212.24291499999998</v>
      </c>
      <c r="I693" s="4">
        <v>4</v>
      </c>
      <c r="P693">
        <v>2</v>
      </c>
      <c r="Q693" t="str">
        <f>CONCATENATE(C693,E693,G693,I693)</f>
        <v>34</v>
      </c>
    </row>
    <row r="694" spans="1:17" x14ac:dyDescent="0.25">
      <c r="A694">
        <v>1596</v>
      </c>
      <c r="F694">
        <v>213.053527</v>
      </c>
      <c r="G694" s="2">
        <v>3</v>
      </c>
      <c r="H694">
        <v>212.24291499999998</v>
      </c>
      <c r="I694" s="4">
        <v>4</v>
      </c>
      <c r="P694">
        <v>2</v>
      </c>
      <c r="Q694" t="str">
        <f>CONCATENATE(C694,E694,G694,I694)</f>
        <v>34</v>
      </c>
    </row>
    <row r="695" spans="1:17" x14ac:dyDescent="0.25">
      <c r="A695">
        <v>1597</v>
      </c>
      <c r="B695">
        <v>228.96118799999999</v>
      </c>
      <c r="C695" s="3">
        <v>1</v>
      </c>
      <c r="F695">
        <v>213.053527</v>
      </c>
      <c r="G695" s="2">
        <v>3</v>
      </c>
      <c r="H695">
        <v>212.24291499999998</v>
      </c>
      <c r="I695" s="4">
        <v>4</v>
      </c>
      <c r="P695">
        <v>3</v>
      </c>
      <c r="Q695" t="str">
        <f>CONCATENATE(C695,E695,G695,I695)</f>
        <v>134</v>
      </c>
    </row>
    <row r="696" spans="1:17" x14ac:dyDescent="0.25">
      <c r="A696">
        <v>1598</v>
      </c>
      <c r="B696">
        <v>228.96118799999999</v>
      </c>
      <c r="C696" s="3">
        <v>1</v>
      </c>
      <c r="F696">
        <v>213.053527</v>
      </c>
      <c r="G696" s="2">
        <v>3</v>
      </c>
      <c r="P696">
        <v>2</v>
      </c>
      <c r="Q696" t="str">
        <f>CONCATENATE(C696,E696,G696,I696)</f>
        <v>13</v>
      </c>
    </row>
    <row r="697" spans="1:17" x14ac:dyDescent="0.25">
      <c r="A697">
        <v>1599</v>
      </c>
      <c r="B697">
        <v>228.96118799999999</v>
      </c>
      <c r="C697" s="3">
        <v>1</v>
      </c>
      <c r="P697">
        <v>1</v>
      </c>
      <c r="Q697" t="str">
        <f>CONCATENATE(C697,E697,G697,I697)</f>
        <v>1</v>
      </c>
    </row>
    <row r="698" spans="1:17" x14ac:dyDescent="0.25">
      <c r="A698">
        <v>1600</v>
      </c>
      <c r="B698">
        <v>228.96118799999999</v>
      </c>
      <c r="C698" s="3">
        <v>1</v>
      </c>
      <c r="P698">
        <v>1</v>
      </c>
      <c r="Q698" t="str">
        <f>CONCATENATE(C698,E698,G698,I698)</f>
        <v>1</v>
      </c>
    </row>
    <row r="699" spans="1:17" x14ac:dyDescent="0.25">
      <c r="A699">
        <v>1601</v>
      </c>
      <c r="B699">
        <v>228.96118799999999</v>
      </c>
      <c r="C699" s="3">
        <v>1</v>
      </c>
      <c r="P699">
        <v>1</v>
      </c>
      <c r="Q699" t="str">
        <f>CONCATENATE(C699,E699,G699,I699)</f>
        <v>1</v>
      </c>
    </row>
    <row r="700" spans="1:17" x14ac:dyDescent="0.25">
      <c r="A700">
        <v>1602</v>
      </c>
      <c r="B700">
        <v>228.96118799999999</v>
      </c>
      <c r="C700" s="3">
        <v>1</v>
      </c>
      <c r="P700">
        <v>1</v>
      </c>
      <c r="Q700" t="str">
        <f>CONCATENATE(C700,E700,G700,I700)</f>
        <v>1</v>
      </c>
    </row>
    <row r="701" spans="1:17" x14ac:dyDescent="0.25">
      <c r="A701">
        <v>1603</v>
      </c>
      <c r="B701">
        <v>228.96118799999999</v>
      </c>
      <c r="C701" s="3">
        <v>1</v>
      </c>
      <c r="P701">
        <v>1</v>
      </c>
      <c r="Q701" t="str">
        <f>CONCATENATE(C701,E701,G701,I701)</f>
        <v>1</v>
      </c>
    </row>
    <row r="702" spans="1:17" x14ac:dyDescent="0.25">
      <c r="A702">
        <v>1604</v>
      </c>
      <c r="B702">
        <v>228.96118799999999</v>
      </c>
      <c r="C702" s="3">
        <v>1</v>
      </c>
      <c r="P702">
        <v>1</v>
      </c>
      <c r="Q702" t="str">
        <f>CONCATENATE(C702,E702,G702,I702)</f>
        <v>1</v>
      </c>
    </row>
    <row r="703" spans="1:17" x14ac:dyDescent="0.25">
      <c r="A703">
        <v>1605</v>
      </c>
      <c r="B703">
        <v>228.96118799999999</v>
      </c>
      <c r="C703" s="3">
        <v>1</v>
      </c>
      <c r="P703">
        <v>1</v>
      </c>
      <c r="Q703" t="str">
        <f>CONCATENATE(C703,E703,G703,I703)</f>
        <v>1</v>
      </c>
    </row>
    <row r="704" spans="1:17" x14ac:dyDescent="0.25">
      <c r="A704">
        <v>1606</v>
      </c>
      <c r="B704">
        <v>228.96118799999999</v>
      </c>
      <c r="C704" s="3">
        <v>1</v>
      </c>
      <c r="P704">
        <v>1</v>
      </c>
      <c r="Q704" t="str">
        <f>CONCATENATE(C704,E704,G704,I704)</f>
        <v>1</v>
      </c>
    </row>
    <row r="705" spans="1:17" x14ac:dyDescent="0.25">
      <c r="A705">
        <v>1607</v>
      </c>
      <c r="B705">
        <v>228.96118799999999</v>
      </c>
      <c r="C705" s="3">
        <v>1</v>
      </c>
      <c r="P705">
        <v>1</v>
      </c>
      <c r="Q705" t="str">
        <f>CONCATENATE(C705,E705,G705,I705)</f>
        <v>1</v>
      </c>
    </row>
    <row r="706" spans="1:17" x14ac:dyDescent="0.25">
      <c r="A706">
        <v>1608</v>
      </c>
      <c r="B706">
        <v>228.96118799999999</v>
      </c>
      <c r="C706" s="3">
        <v>1</v>
      </c>
      <c r="D706">
        <v>236.053729</v>
      </c>
      <c r="E706" s="1">
        <v>2</v>
      </c>
      <c r="P706">
        <v>2</v>
      </c>
      <c r="Q706" t="str">
        <f>CONCATENATE(C706,E706,G706,I706)</f>
        <v>12</v>
      </c>
    </row>
    <row r="707" spans="1:17" x14ac:dyDescent="0.25">
      <c r="A707">
        <v>1609</v>
      </c>
      <c r="B707">
        <v>228.96118799999999</v>
      </c>
      <c r="C707" s="3">
        <v>1</v>
      </c>
      <c r="D707">
        <v>236.053729</v>
      </c>
      <c r="E707" s="1">
        <v>2</v>
      </c>
      <c r="P707">
        <v>2</v>
      </c>
      <c r="Q707" t="str">
        <f>CONCATENATE(C707,E707,G707,I707)</f>
        <v>12</v>
      </c>
    </row>
    <row r="708" spans="1:17" x14ac:dyDescent="0.25">
      <c r="A708">
        <v>1610</v>
      </c>
      <c r="D708">
        <v>236.053729</v>
      </c>
      <c r="E708" s="1">
        <v>2</v>
      </c>
      <c r="P708">
        <v>1</v>
      </c>
      <c r="Q708" t="str">
        <f>CONCATENATE(C708,E708,G708,I708)</f>
        <v>2</v>
      </c>
    </row>
    <row r="709" spans="1:17" x14ac:dyDescent="0.25">
      <c r="A709">
        <v>1611</v>
      </c>
      <c r="D709">
        <v>236.053729</v>
      </c>
      <c r="E709" s="1">
        <v>2</v>
      </c>
      <c r="P709">
        <v>1</v>
      </c>
      <c r="Q709" t="str">
        <f>CONCATENATE(C709,E709,G709,I709)</f>
        <v>2</v>
      </c>
    </row>
    <row r="710" spans="1:17" x14ac:dyDescent="0.25">
      <c r="A710">
        <v>1612</v>
      </c>
      <c r="D710">
        <v>236.053729</v>
      </c>
      <c r="E710" s="1">
        <v>2</v>
      </c>
      <c r="P710">
        <v>1</v>
      </c>
      <c r="Q710" t="str">
        <f>CONCATENATE(C710,E710,G710,I710)</f>
        <v>2</v>
      </c>
    </row>
    <row r="711" spans="1:17" x14ac:dyDescent="0.25">
      <c r="A711">
        <v>1613</v>
      </c>
      <c r="D711">
        <v>236.053729</v>
      </c>
      <c r="E711" s="1">
        <v>2</v>
      </c>
      <c r="P711">
        <v>1</v>
      </c>
      <c r="Q711" t="str">
        <f>CONCATENATE(C711,E711,G711,I711)</f>
        <v>2</v>
      </c>
    </row>
    <row r="712" spans="1:17" x14ac:dyDescent="0.25">
      <c r="A712">
        <v>1614</v>
      </c>
      <c r="D712">
        <v>236.053729</v>
      </c>
      <c r="E712" s="1">
        <v>2</v>
      </c>
      <c r="P712">
        <v>1</v>
      </c>
      <c r="Q712" t="str">
        <f>CONCATENATE(C712,E712,G712,I712)</f>
        <v>2</v>
      </c>
    </row>
    <row r="713" spans="1:17" x14ac:dyDescent="0.25">
      <c r="A713">
        <v>1615</v>
      </c>
      <c r="D713">
        <v>236.053729</v>
      </c>
      <c r="E713" s="1">
        <v>2</v>
      </c>
      <c r="P713">
        <v>1</v>
      </c>
      <c r="Q713" t="str">
        <f>CONCATENATE(C713,E713,G713,I713)</f>
        <v>2</v>
      </c>
    </row>
    <row r="714" spans="1:17" x14ac:dyDescent="0.25">
      <c r="A714">
        <v>1616</v>
      </c>
      <c r="D714">
        <v>236.053729</v>
      </c>
      <c r="E714" s="1">
        <v>2</v>
      </c>
      <c r="P714">
        <v>1</v>
      </c>
      <c r="Q714" t="str">
        <f>CONCATENATE(C714,E714,G714,I714)</f>
        <v>2</v>
      </c>
    </row>
    <row r="715" spans="1:17" x14ac:dyDescent="0.25">
      <c r="A715">
        <v>1617</v>
      </c>
      <c r="D715">
        <v>236.053729</v>
      </c>
      <c r="E715" s="1">
        <v>2</v>
      </c>
      <c r="P715">
        <v>1</v>
      </c>
      <c r="Q715" t="str">
        <f>CONCATENATE(C715,E715,G715,I715)</f>
        <v>2</v>
      </c>
    </row>
    <row r="716" spans="1:17" x14ac:dyDescent="0.25">
      <c r="A716">
        <v>1618</v>
      </c>
      <c r="D716">
        <v>236.053729</v>
      </c>
      <c r="E716" s="1">
        <v>2</v>
      </c>
      <c r="P716">
        <v>1</v>
      </c>
      <c r="Q716" t="str">
        <f>CONCATENATE(C716,E716,G716,I716)</f>
        <v>2</v>
      </c>
    </row>
    <row r="717" spans="1:17" x14ac:dyDescent="0.25">
      <c r="A717">
        <v>1619</v>
      </c>
      <c r="D717">
        <v>236.053729</v>
      </c>
      <c r="E717" s="1">
        <v>2</v>
      </c>
      <c r="P717">
        <v>1</v>
      </c>
      <c r="Q717" t="str">
        <f>CONCATENATE(C717,E717,G717,I717)</f>
        <v>2</v>
      </c>
    </row>
    <row r="718" spans="1:17" x14ac:dyDescent="0.25">
      <c r="A718">
        <v>1620</v>
      </c>
      <c r="D718">
        <v>236.053729</v>
      </c>
      <c r="E718" s="1">
        <v>2</v>
      </c>
      <c r="P718">
        <v>1</v>
      </c>
      <c r="Q718" t="str">
        <f>CONCATENATE(C718,E718,G718,I718)</f>
        <v>2</v>
      </c>
    </row>
    <row r="719" spans="1:17" x14ac:dyDescent="0.25">
      <c r="A719">
        <v>1621</v>
      </c>
      <c r="P719">
        <v>0</v>
      </c>
      <c r="Q719" t="str">
        <f>CONCATENATE(C719,E719,G719,I719)</f>
        <v/>
      </c>
    </row>
    <row r="720" spans="1:17" x14ac:dyDescent="0.25">
      <c r="A720">
        <v>1622</v>
      </c>
      <c r="P720">
        <v>0</v>
      </c>
      <c r="Q720" t="str">
        <f>CONCATENATE(C720,E720,G720,I720)</f>
        <v/>
      </c>
    </row>
    <row r="721" spans="1:17" x14ac:dyDescent="0.25">
      <c r="A721">
        <v>1623</v>
      </c>
      <c r="F721">
        <v>236.35768400000001</v>
      </c>
      <c r="G721" s="2">
        <v>3</v>
      </c>
      <c r="H721">
        <v>237.62428199999999</v>
      </c>
      <c r="I721" s="4">
        <v>4</v>
      </c>
      <c r="P721">
        <v>2</v>
      </c>
      <c r="Q721" t="str">
        <f>CONCATENATE(C721,E721,G721,I721)</f>
        <v>34</v>
      </c>
    </row>
    <row r="722" spans="1:17" x14ac:dyDescent="0.25">
      <c r="A722">
        <v>1624</v>
      </c>
      <c r="F722">
        <v>236.35768400000001</v>
      </c>
      <c r="G722" s="2">
        <v>3</v>
      </c>
      <c r="H722">
        <v>237.62428199999999</v>
      </c>
      <c r="I722" s="4">
        <v>4</v>
      </c>
      <c r="P722">
        <v>2</v>
      </c>
      <c r="Q722" t="str">
        <f>CONCATENATE(C722,E722,G722,I722)</f>
        <v>34</v>
      </c>
    </row>
    <row r="723" spans="1:17" x14ac:dyDescent="0.25">
      <c r="A723">
        <v>1625</v>
      </c>
      <c r="F723">
        <v>236.35768400000001</v>
      </c>
      <c r="G723" s="2">
        <v>3</v>
      </c>
      <c r="H723">
        <v>237.62428199999999</v>
      </c>
      <c r="I723" s="4">
        <v>4</v>
      </c>
      <c r="P723">
        <v>2</v>
      </c>
      <c r="Q723" t="str">
        <f>CONCATENATE(C723,E723,G723,I723)</f>
        <v>34</v>
      </c>
    </row>
    <row r="724" spans="1:17" x14ac:dyDescent="0.25">
      <c r="A724">
        <v>1626</v>
      </c>
      <c r="F724">
        <v>236.35768400000001</v>
      </c>
      <c r="G724" s="2">
        <v>3</v>
      </c>
      <c r="H724">
        <v>237.62428199999999</v>
      </c>
      <c r="I724" s="4">
        <v>4</v>
      </c>
      <c r="P724">
        <v>2</v>
      </c>
      <c r="Q724" t="str">
        <f>CONCATENATE(C724,E724,G724,I724)</f>
        <v>34</v>
      </c>
    </row>
    <row r="725" spans="1:17" x14ac:dyDescent="0.25">
      <c r="A725">
        <v>1627</v>
      </c>
      <c r="F725">
        <v>236.35768400000001</v>
      </c>
      <c r="G725" s="2">
        <v>3</v>
      </c>
      <c r="H725">
        <v>237.62428199999999</v>
      </c>
      <c r="I725" s="4">
        <v>4</v>
      </c>
      <c r="P725">
        <v>2</v>
      </c>
      <c r="Q725" t="str">
        <f>CONCATENATE(C725,E725,G725,I725)</f>
        <v>34</v>
      </c>
    </row>
    <row r="726" spans="1:17" x14ac:dyDescent="0.25">
      <c r="A726">
        <v>1628</v>
      </c>
      <c r="F726">
        <v>236.35768400000001</v>
      </c>
      <c r="G726" s="2">
        <v>3</v>
      </c>
      <c r="H726">
        <v>237.62428199999999</v>
      </c>
      <c r="I726" s="4">
        <v>4</v>
      </c>
      <c r="P726">
        <v>2</v>
      </c>
      <c r="Q726" t="str">
        <f>CONCATENATE(C726,E726,G726,I726)</f>
        <v>34</v>
      </c>
    </row>
    <row r="727" spans="1:17" x14ac:dyDescent="0.25">
      <c r="A727">
        <v>1629</v>
      </c>
      <c r="F727">
        <v>236.35768400000001</v>
      </c>
      <c r="G727" s="2">
        <v>3</v>
      </c>
      <c r="H727">
        <v>237.62428199999999</v>
      </c>
      <c r="I727" s="4">
        <v>4</v>
      </c>
      <c r="P727">
        <v>2</v>
      </c>
      <c r="Q727" t="str">
        <f>CONCATENATE(C727,E727,G727,I727)</f>
        <v>34</v>
      </c>
    </row>
    <row r="728" spans="1:17" x14ac:dyDescent="0.25">
      <c r="A728">
        <v>1630</v>
      </c>
      <c r="F728">
        <v>236.35768400000001</v>
      </c>
      <c r="G728" s="2">
        <v>3</v>
      </c>
      <c r="H728">
        <v>237.62428199999999</v>
      </c>
      <c r="I728" s="4">
        <v>4</v>
      </c>
      <c r="P728">
        <v>2</v>
      </c>
      <c r="Q728" t="str">
        <f>CONCATENATE(C728,E728,G728,I728)</f>
        <v>34</v>
      </c>
    </row>
    <row r="729" spans="1:17" x14ac:dyDescent="0.25">
      <c r="A729">
        <v>1631</v>
      </c>
      <c r="F729">
        <v>236.35768400000001</v>
      </c>
      <c r="G729" s="2">
        <v>3</v>
      </c>
      <c r="H729">
        <v>237.62428199999999</v>
      </c>
      <c r="I729" s="4">
        <v>4</v>
      </c>
      <c r="P729">
        <v>2</v>
      </c>
      <c r="Q729" t="str">
        <f>CONCATENATE(C729,E729,G729,I729)</f>
        <v>34</v>
      </c>
    </row>
    <row r="730" spans="1:17" x14ac:dyDescent="0.25">
      <c r="A730">
        <v>1632</v>
      </c>
      <c r="B730">
        <v>251.30279999999999</v>
      </c>
      <c r="C730" s="3">
        <v>1</v>
      </c>
      <c r="F730">
        <v>236.35768400000001</v>
      </c>
      <c r="G730" s="2">
        <v>3</v>
      </c>
      <c r="H730">
        <v>237.62428199999999</v>
      </c>
      <c r="I730" s="4">
        <v>4</v>
      </c>
      <c r="P730">
        <v>3</v>
      </c>
      <c r="Q730" t="str">
        <f>CONCATENATE(C730,E730,G730,I730)</f>
        <v>134</v>
      </c>
    </row>
    <row r="731" spans="1:17" x14ac:dyDescent="0.25">
      <c r="A731">
        <v>1633</v>
      </c>
      <c r="B731">
        <v>251.30279999999999</v>
      </c>
      <c r="C731" s="3">
        <v>1</v>
      </c>
      <c r="F731">
        <v>236.35768400000001</v>
      </c>
      <c r="G731" s="2">
        <v>3</v>
      </c>
      <c r="H731">
        <v>237.62428199999999</v>
      </c>
      <c r="I731" s="4">
        <v>4</v>
      </c>
      <c r="P731">
        <v>3</v>
      </c>
      <c r="Q731" t="str">
        <f>CONCATENATE(C731,E731,G731,I731)</f>
        <v>134</v>
      </c>
    </row>
    <row r="732" spans="1:17" x14ac:dyDescent="0.25">
      <c r="A732">
        <v>1634</v>
      </c>
      <c r="B732">
        <v>251.30279999999999</v>
      </c>
      <c r="C732" s="3">
        <v>1</v>
      </c>
      <c r="F732">
        <v>236.35768400000001</v>
      </c>
      <c r="G732" s="2">
        <v>3</v>
      </c>
      <c r="H732">
        <v>237.62428199999999</v>
      </c>
      <c r="I732" s="4">
        <v>4</v>
      </c>
      <c r="P732">
        <v>3</v>
      </c>
      <c r="Q732" t="str">
        <f>CONCATENATE(C732,E732,G732,I732)</f>
        <v>134</v>
      </c>
    </row>
    <row r="733" spans="1:17" x14ac:dyDescent="0.25">
      <c r="A733">
        <v>1635</v>
      </c>
      <c r="B733">
        <v>251.30279999999999</v>
      </c>
      <c r="C733" s="3">
        <v>1</v>
      </c>
      <c r="F733">
        <v>236.35768400000001</v>
      </c>
      <c r="G733" s="2">
        <v>3</v>
      </c>
      <c r="H733">
        <v>237.62428199999999</v>
      </c>
      <c r="I733" s="4">
        <v>4</v>
      </c>
      <c r="P733">
        <v>3</v>
      </c>
      <c r="Q733" t="str">
        <f>CONCATENATE(C733,E733,G733,I733)</f>
        <v>134</v>
      </c>
    </row>
    <row r="734" spans="1:17" x14ac:dyDescent="0.25">
      <c r="A734">
        <v>1636</v>
      </c>
      <c r="B734">
        <v>251.30279999999999</v>
      </c>
      <c r="C734" s="3">
        <v>1</v>
      </c>
      <c r="F734">
        <v>236.35768400000001</v>
      </c>
      <c r="G734" s="2">
        <v>3</v>
      </c>
      <c r="H734">
        <v>237.62428199999999</v>
      </c>
      <c r="I734" s="4">
        <v>4</v>
      </c>
      <c r="P734">
        <v>3</v>
      </c>
      <c r="Q734" t="str">
        <f>CONCATENATE(C734,E734,G734,I734)</f>
        <v>134</v>
      </c>
    </row>
    <row r="735" spans="1:17" x14ac:dyDescent="0.25">
      <c r="A735">
        <v>1637</v>
      </c>
      <c r="B735">
        <v>251.30279999999999</v>
      </c>
      <c r="C735" s="3">
        <v>1</v>
      </c>
      <c r="H735">
        <v>237.62428199999999</v>
      </c>
      <c r="I735" s="4">
        <v>4</v>
      </c>
      <c r="P735">
        <v>2</v>
      </c>
      <c r="Q735" t="str">
        <f>CONCATENATE(C735,E735,G735,I735)</f>
        <v>14</v>
      </c>
    </row>
    <row r="736" spans="1:17" x14ac:dyDescent="0.25">
      <c r="A736">
        <v>1638</v>
      </c>
      <c r="B736">
        <v>251.30279999999999</v>
      </c>
      <c r="C736" s="3">
        <v>1</v>
      </c>
      <c r="H736">
        <v>237.62428199999999</v>
      </c>
      <c r="I736" s="4">
        <v>4</v>
      </c>
      <c r="P736">
        <v>2</v>
      </c>
      <c r="Q736" t="str">
        <f>CONCATENATE(C736,E736,G736,I736)</f>
        <v>14</v>
      </c>
    </row>
    <row r="737" spans="1:17" x14ac:dyDescent="0.25">
      <c r="A737">
        <v>1639</v>
      </c>
      <c r="B737">
        <v>251.30279999999999</v>
      </c>
      <c r="C737" s="3">
        <v>1</v>
      </c>
      <c r="H737">
        <v>237.62428199999999</v>
      </c>
      <c r="I737" s="4">
        <v>4</v>
      </c>
      <c r="P737">
        <v>2</v>
      </c>
      <c r="Q737" t="str">
        <f>CONCATENATE(C737,E737,G737,I737)</f>
        <v>14</v>
      </c>
    </row>
    <row r="738" spans="1:17" x14ac:dyDescent="0.25">
      <c r="A738">
        <v>1640</v>
      </c>
      <c r="B738">
        <v>251.30279999999999</v>
      </c>
      <c r="C738" s="3">
        <v>1</v>
      </c>
      <c r="P738">
        <v>1</v>
      </c>
      <c r="Q738" t="str">
        <f>CONCATENATE(C738,E738,G738,I738)</f>
        <v>1</v>
      </c>
    </row>
    <row r="739" spans="1:17" x14ac:dyDescent="0.25">
      <c r="A739">
        <v>1641</v>
      </c>
      <c r="B739">
        <v>251.30279999999999</v>
      </c>
      <c r="C739" s="3">
        <v>1</v>
      </c>
      <c r="P739">
        <v>1</v>
      </c>
      <c r="Q739" t="str">
        <f>CONCATENATE(C739,E739,G739,I739)</f>
        <v>1</v>
      </c>
    </row>
    <row r="740" spans="1:17" x14ac:dyDescent="0.25">
      <c r="A740">
        <v>1642</v>
      </c>
      <c r="B740">
        <v>251.30279999999999</v>
      </c>
      <c r="C740" s="3">
        <v>1</v>
      </c>
      <c r="P740">
        <v>1</v>
      </c>
      <c r="Q740" t="str">
        <f>CONCATENATE(C740,E740,G740,I740)</f>
        <v>1</v>
      </c>
    </row>
    <row r="741" spans="1:17" x14ac:dyDescent="0.25">
      <c r="A741">
        <v>1643</v>
      </c>
      <c r="B741">
        <v>251.30279999999999</v>
      </c>
      <c r="C741" s="3">
        <v>1</v>
      </c>
      <c r="P741">
        <v>1</v>
      </c>
      <c r="Q741" t="str">
        <f>CONCATENATE(C741,E741,G741,I741)</f>
        <v>1</v>
      </c>
    </row>
    <row r="742" spans="1:17" x14ac:dyDescent="0.25">
      <c r="A742">
        <v>1644</v>
      </c>
      <c r="B742">
        <v>251.30279999999999</v>
      </c>
      <c r="C742" s="3">
        <v>1</v>
      </c>
      <c r="D742">
        <v>255.91301399999998</v>
      </c>
      <c r="E742" s="1">
        <v>2</v>
      </c>
      <c r="P742">
        <v>2</v>
      </c>
      <c r="Q742" t="str">
        <f>CONCATENATE(C742,E742,G742,I742)</f>
        <v>12</v>
      </c>
    </row>
    <row r="743" spans="1:17" x14ac:dyDescent="0.25">
      <c r="A743">
        <v>1645</v>
      </c>
      <c r="B743">
        <v>251.30279999999999</v>
      </c>
      <c r="C743" s="3">
        <v>1</v>
      </c>
      <c r="D743">
        <v>255.91301399999998</v>
      </c>
      <c r="E743" s="1">
        <v>2</v>
      </c>
      <c r="P743">
        <v>2</v>
      </c>
      <c r="Q743" t="str">
        <f>CONCATENATE(C743,E743,G743,I743)</f>
        <v>12</v>
      </c>
    </row>
    <row r="744" spans="1:17" x14ac:dyDescent="0.25">
      <c r="A744">
        <v>1646</v>
      </c>
      <c r="B744">
        <v>251.30279999999999</v>
      </c>
      <c r="C744" s="3">
        <v>1</v>
      </c>
      <c r="D744">
        <v>255.91301399999998</v>
      </c>
      <c r="E744" s="1">
        <v>2</v>
      </c>
      <c r="P744">
        <v>2</v>
      </c>
      <c r="Q744" t="str">
        <f>CONCATENATE(C744,E744,G744,I744)</f>
        <v>12</v>
      </c>
    </row>
    <row r="745" spans="1:17" x14ac:dyDescent="0.25">
      <c r="A745">
        <v>1647</v>
      </c>
      <c r="B745">
        <v>251.30279999999999</v>
      </c>
      <c r="C745" s="3">
        <v>1</v>
      </c>
      <c r="D745">
        <v>255.91301399999998</v>
      </c>
      <c r="E745" s="1">
        <v>2</v>
      </c>
      <c r="P745">
        <v>2</v>
      </c>
      <c r="Q745" t="str">
        <f>CONCATENATE(C745,E745,G745,I745)</f>
        <v>12</v>
      </c>
    </row>
    <row r="746" spans="1:17" x14ac:dyDescent="0.25">
      <c r="A746">
        <v>1648</v>
      </c>
      <c r="B746">
        <v>251.30279999999999</v>
      </c>
      <c r="C746" s="3">
        <v>1</v>
      </c>
      <c r="D746">
        <v>255.91301399999998</v>
      </c>
      <c r="E746" s="1">
        <v>2</v>
      </c>
      <c r="P746">
        <v>2</v>
      </c>
      <c r="Q746" t="str">
        <f>CONCATENATE(C746,E746,G746,I746)</f>
        <v>12</v>
      </c>
    </row>
    <row r="747" spans="1:17" x14ac:dyDescent="0.25">
      <c r="A747">
        <v>1649</v>
      </c>
      <c r="B747">
        <v>251.30279999999999</v>
      </c>
      <c r="C747" s="3">
        <v>1</v>
      </c>
      <c r="D747">
        <v>255.91301399999998</v>
      </c>
      <c r="E747" s="1">
        <v>2</v>
      </c>
      <c r="P747">
        <v>2</v>
      </c>
      <c r="Q747" t="str">
        <f>CONCATENATE(C747,E747,G747,I747)</f>
        <v>12</v>
      </c>
    </row>
    <row r="748" spans="1:17" x14ac:dyDescent="0.25">
      <c r="A748">
        <v>1650</v>
      </c>
      <c r="B748">
        <v>251.30279999999999</v>
      </c>
      <c r="C748" s="3">
        <v>1</v>
      </c>
      <c r="D748">
        <v>255.91301399999998</v>
      </c>
      <c r="E748" s="1">
        <v>2</v>
      </c>
      <c r="P748">
        <v>2</v>
      </c>
      <c r="Q748" t="str">
        <f>CONCATENATE(C748,E748,G748,I748)</f>
        <v>12</v>
      </c>
    </row>
    <row r="749" spans="1:17" x14ac:dyDescent="0.25">
      <c r="A749">
        <v>1651</v>
      </c>
      <c r="B749">
        <v>251.30279999999999</v>
      </c>
      <c r="C749" s="3">
        <v>1</v>
      </c>
      <c r="D749">
        <v>255.91301399999998</v>
      </c>
      <c r="E749" s="1">
        <v>2</v>
      </c>
      <c r="P749">
        <v>2</v>
      </c>
      <c r="Q749" t="str">
        <f>CONCATENATE(C749,E749,G749,I749)</f>
        <v>12</v>
      </c>
    </row>
    <row r="750" spans="1:17" x14ac:dyDescent="0.25">
      <c r="A750">
        <v>1652</v>
      </c>
      <c r="D750">
        <v>255.91301399999998</v>
      </c>
      <c r="E750" s="1">
        <v>2</v>
      </c>
      <c r="P750">
        <v>1</v>
      </c>
      <c r="Q750" t="str">
        <f>CONCATENATE(C750,E750,G750,I750)</f>
        <v>2</v>
      </c>
    </row>
    <row r="751" spans="1:17" x14ac:dyDescent="0.25">
      <c r="A751">
        <v>1653</v>
      </c>
      <c r="D751">
        <v>255.91301399999998</v>
      </c>
      <c r="E751" s="1">
        <v>2</v>
      </c>
      <c r="P751">
        <v>1</v>
      </c>
      <c r="Q751" t="str">
        <f>CONCATENATE(C751,E751,G751,I751)</f>
        <v>2</v>
      </c>
    </row>
    <row r="752" spans="1:17" x14ac:dyDescent="0.25">
      <c r="A752">
        <v>1654</v>
      </c>
      <c r="D752">
        <v>255.91301399999998</v>
      </c>
      <c r="E752" s="1">
        <v>2</v>
      </c>
      <c r="P752">
        <v>1</v>
      </c>
      <c r="Q752" t="str">
        <f>CONCATENATE(C752,E752,G752,I752)</f>
        <v>2</v>
      </c>
    </row>
    <row r="753" spans="1:17" x14ac:dyDescent="0.25">
      <c r="A753">
        <v>1655</v>
      </c>
      <c r="D753">
        <v>255.91301399999998</v>
      </c>
      <c r="E753" s="1">
        <v>2</v>
      </c>
      <c r="F753">
        <v>251.55617799999999</v>
      </c>
      <c r="G753" s="2">
        <v>3</v>
      </c>
      <c r="P753">
        <v>2</v>
      </c>
      <c r="Q753" t="str">
        <f>CONCATENATE(C753,E753,G753,I753)</f>
        <v>23</v>
      </c>
    </row>
    <row r="754" spans="1:17" x14ac:dyDescent="0.25">
      <c r="A754">
        <v>1656</v>
      </c>
      <c r="D754">
        <v>255.91301399999998</v>
      </c>
      <c r="E754" s="1">
        <v>2</v>
      </c>
      <c r="F754">
        <v>251.55617799999999</v>
      </c>
      <c r="G754" s="2">
        <v>3</v>
      </c>
      <c r="P754">
        <v>2</v>
      </c>
      <c r="Q754" t="str">
        <f>CONCATENATE(C754,E754,G754,I754)</f>
        <v>23</v>
      </c>
    </row>
    <row r="755" spans="1:17" x14ac:dyDescent="0.25">
      <c r="A755">
        <v>1657</v>
      </c>
      <c r="D755">
        <v>255.91301399999998</v>
      </c>
      <c r="E755" s="1">
        <v>2</v>
      </c>
      <c r="F755">
        <v>251.55617799999999</v>
      </c>
      <c r="G755" s="2">
        <v>3</v>
      </c>
      <c r="H755">
        <v>252.974706</v>
      </c>
      <c r="I755" s="4">
        <v>4</v>
      </c>
      <c r="P755">
        <v>3</v>
      </c>
      <c r="Q755" t="str">
        <f>CONCATENATE(C755,E755,G755,I755)</f>
        <v>234</v>
      </c>
    </row>
    <row r="756" spans="1:17" x14ac:dyDescent="0.25">
      <c r="A756">
        <v>1658</v>
      </c>
      <c r="D756">
        <v>255.91301399999998</v>
      </c>
      <c r="E756" s="1">
        <v>2</v>
      </c>
      <c r="F756">
        <v>251.55617799999999</v>
      </c>
      <c r="G756" s="2">
        <v>3</v>
      </c>
      <c r="H756">
        <v>252.974706</v>
      </c>
      <c r="I756" s="4">
        <v>4</v>
      </c>
      <c r="P756">
        <v>3</v>
      </c>
      <c r="Q756" t="str">
        <f>CONCATENATE(C756,E756,G756,I756)</f>
        <v>234</v>
      </c>
    </row>
    <row r="757" spans="1:17" x14ac:dyDescent="0.25">
      <c r="A757">
        <v>1659</v>
      </c>
      <c r="D757">
        <v>255.91301399999998</v>
      </c>
      <c r="E757" s="1">
        <v>2</v>
      </c>
      <c r="F757">
        <v>251.55617799999999</v>
      </c>
      <c r="G757" s="2">
        <v>3</v>
      </c>
      <c r="H757">
        <v>252.974706</v>
      </c>
      <c r="I757" s="4">
        <v>4</v>
      </c>
      <c r="P757">
        <v>3</v>
      </c>
      <c r="Q757" t="str">
        <f>CONCATENATE(C757,E757,G757,I757)</f>
        <v>234</v>
      </c>
    </row>
    <row r="758" spans="1:17" x14ac:dyDescent="0.25">
      <c r="A758">
        <v>1660</v>
      </c>
      <c r="D758">
        <v>255.91301399999998</v>
      </c>
      <c r="E758" s="1">
        <v>2</v>
      </c>
      <c r="F758">
        <v>251.55617799999999</v>
      </c>
      <c r="G758" s="2">
        <v>3</v>
      </c>
      <c r="H758">
        <v>252.974706</v>
      </c>
      <c r="I758" s="4">
        <v>4</v>
      </c>
      <c r="P758">
        <v>3</v>
      </c>
      <c r="Q758" t="str">
        <f>CONCATENATE(C758,E758,G758,I758)</f>
        <v>234</v>
      </c>
    </row>
    <row r="759" spans="1:17" x14ac:dyDescent="0.25">
      <c r="A759">
        <v>1661</v>
      </c>
      <c r="D759">
        <v>255.91301399999998</v>
      </c>
      <c r="E759" s="1">
        <v>2</v>
      </c>
      <c r="F759">
        <v>251.55617799999999</v>
      </c>
      <c r="G759" s="2">
        <v>3</v>
      </c>
      <c r="H759">
        <v>252.974706</v>
      </c>
      <c r="I759" s="4">
        <v>4</v>
      </c>
      <c r="P759">
        <v>3</v>
      </c>
      <c r="Q759" t="str">
        <f>CONCATENATE(C759,E759,G759,I759)</f>
        <v>234</v>
      </c>
    </row>
    <row r="760" spans="1:17" x14ac:dyDescent="0.25">
      <c r="A760">
        <v>1662</v>
      </c>
      <c r="D760">
        <v>255.91301399999998</v>
      </c>
      <c r="E760" s="1">
        <v>2</v>
      </c>
      <c r="F760">
        <v>251.55617799999999</v>
      </c>
      <c r="G760" s="2">
        <v>3</v>
      </c>
      <c r="H760">
        <v>252.974706</v>
      </c>
      <c r="I760" s="4">
        <v>4</v>
      </c>
      <c r="P760">
        <v>3</v>
      </c>
      <c r="Q760" t="str">
        <f>CONCATENATE(C760,E760,G760,I760)</f>
        <v>234</v>
      </c>
    </row>
    <row r="761" spans="1:17" x14ac:dyDescent="0.25">
      <c r="A761">
        <v>1663</v>
      </c>
      <c r="F761">
        <v>251.55617799999999</v>
      </c>
      <c r="G761" s="2">
        <v>3</v>
      </c>
      <c r="H761">
        <v>252.974706</v>
      </c>
      <c r="I761" s="4">
        <v>4</v>
      </c>
      <c r="P761">
        <v>2</v>
      </c>
      <c r="Q761" t="str">
        <f>CONCATENATE(C761,E761,G761,I761)</f>
        <v>34</v>
      </c>
    </row>
    <row r="762" spans="1:17" x14ac:dyDescent="0.25">
      <c r="A762">
        <v>1664</v>
      </c>
      <c r="F762">
        <v>251.55617799999999</v>
      </c>
      <c r="G762" s="2">
        <v>3</v>
      </c>
      <c r="H762">
        <v>252.974706</v>
      </c>
      <c r="I762" s="4">
        <v>4</v>
      </c>
      <c r="P762">
        <v>2</v>
      </c>
      <c r="Q762" t="str">
        <f>CONCATENATE(C762,E762,G762,I762)</f>
        <v>34</v>
      </c>
    </row>
    <row r="763" spans="1:17" x14ac:dyDescent="0.25">
      <c r="A763">
        <v>1665</v>
      </c>
      <c r="F763">
        <v>251.55617799999999</v>
      </c>
      <c r="G763" s="2">
        <v>3</v>
      </c>
      <c r="H763">
        <v>252.974706</v>
      </c>
      <c r="I763" s="4">
        <v>4</v>
      </c>
      <c r="P763">
        <v>2</v>
      </c>
      <c r="Q763" t="str">
        <f>CONCATENATE(C763,E763,G763,I763)</f>
        <v>34</v>
      </c>
    </row>
    <row r="764" spans="1:17" x14ac:dyDescent="0.25">
      <c r="A764">
        <v>1666</v>
      </c>
      <c r="F764">
        <v>251.55617799999999</v>
      </c>
      <c r="G764" s="2">
        <v>3</v>
      </c>
      <c r="H764">
        <v>252.974706</v>
      </c>
      <c r="I764" s="4">
        <v>4</v>
      </c>
      <c r="P764">
        <v>2</v>
      </c>
      <c r="Q764" t="str">
        <f>CONCATENATE(C764,E764,G764,I764)</f>
        <v>34</v>
      </c>
    </row>
    <row r="765" spans="1:17" x14ac:dyDescent="0.25">
      <c r="A765">
        <v>1667</v>
      </c>
      <c r="F765">
        <v>251.55617799999999</v>
      </c>
      <c r="G765" s="2">
        <v>3</v>
      </c>
      <c r="H765">
        <v>252.974706</v>
      </c>
      <c r="I765" s="4">
        <v>4</v>
      </c>
      <c r="P765">
        <v>2</v>
      </c>
      <c r="Q765" t="str">
        <f>CONCATENATE(C765,E765,G765,I765)</f>
        <v>34</v>
      </c>
    </row>
    <row r="766" spans="1:17" x14ac:dyDescent="0.25">
      <c r="A766">
        <v>1668</v>
      </c>
      <c r="F766">
        <v>251.55617799999999</v>
      </c>
      <c r="G766" s="2">
        <v>3</v>
      </c>
      <c r="H766">
        <v>252.974706</v>
      </c>
      <c r="I766" s="4">
        <v>4</v>
      </c>
      <c r="P766">
        <v>2</v>
      </c>
      <c r="Q766" t="str">
        <f>CONCATENATE(C766,E766,G766,I766)</f>
        <v>34</v>
      </c>
    </row>
    <row r="767" spans="1:17" x14ac:dyDescent="0.25">
      <c r="A767">
        <v>1669</v>
      </c>
      <c r="B767">
        <v>263.76549299999999</v>
      </c>
      <c r="C767" s="3">
        <v>1</v>
      </c>
      <c r="F767">
        <v>251.55617799999999</v>
      </c>
      <c r="G767" s="2">
        <v>3</v>
      </c>
      <c r="H767">
        <v>252.974706</v>
      </c>
      <c r="I767" s="4">
        <v>4</v>
      </c>
      <c r="P767">
        <v>3</v>
      </c>
      <c r="Q767" t="str">
        <f>CONCATENATE(C767,E767,G767,I767)</f>
        <v>134</v>
      </c>
    </row>
    <row r="768" spans="1:17" x14ac:dyDescent="0.25">
      <c r="A768">
        <v>1670</v>
      </c>
      <c r="B768">
        <v>263.76549299999999</v>
      </c>
      <c r="C768" s="3">
        <v>1</v>
      </c>
      <c r="F768">
        <v>251.55617799999999</v>
      </c>
      <c r="G768" s="2">
        <v>3</v>
      </c>
      <c r="H768">
        <v>252.974706</v>
      </c>
      <c r="I768" s="4">
        <v>4</v>
      </c>
      <c r="P768">
        <v>3</v>
      </c>
      <c r="Q768" t="str">
        <f>CONCATENATE(C768,E768,G768,I768)</f>
        <v>134</v>
      </c>
    </row>
    <row r="769" spans="1:17" x14ac:dyDescent="0.25">
      <c r="A769">
        <v>1671</v>
      </c>
      <c r="B769">
        <v>263.76549299999999</v>
      </c>
      <c r="C769" s="3">
        <v>1</v>
      </c>
      <c r="F769">
        <v>251.55617799999999</v>
      </c>
      <c r="G769" s="2">
        <v>3</v>
      </c>
      <c r="H769">
        <v>252.974706</v>
      </c>
      <c r="I769" s="4">
        <v>4</v>
      </c>
      <c r="P769">
        <v>3</v>
      </c>
      <c r="Q769" t="str">
        <f>CONCATENATE(C769,E769,G769,I769)</f>
        <v>134</v>
      </c>
    </row>
    <row r="770" spans="1:17" x14ac:dyDescent="0.25">
      <c r="A770">
        <v>1672</v>
      </c>
      <c r="B770">
        <v>263.76549299999999</v>
      </c>
      <c r="C770" s="3">
        <v>1</v>
      </c>
      <c r="F770">
        <v>251.55617799999999</v>
      </c>
      <c r="G770" s="2">
        <v>3</v>
      </c>
      <c r="H770">
        <v>252.974706</v>
      </c>
      <c r="I770" s="4">
        <v>4</v>
      </c>
      <c r="P770">
        <v>3</v>
      </c>
      <c r="Q770" t="str">
        <f>CONCATENATE(C770,E770,G770,I770)</f>
        <v>134</v>
      </c>
    </row>
    <row r="771" spans="1:17" x14ac:dyDescent="0.25">
      <c r="A771">
        <v>1673</v>
      </c>
      <c r="B771">
        <v>263.76549299999999</v>
      </c>
      <c r="C771" s="3">
        <v>1</v>
      </c>
      <c r="F771">
        <v>251.55617799999999</v>
      </c>
      <c r="G771" s="2">
        <v>3</v>
      </c>
      <c r="H771">
        <v>252.974706</v>
      </c>
      <c r="I771" s="4">
        <v>4</v>
      </c>
      <c r="P771">
        <v>3</v>
      </c>
      <c r="Q771" t="str">
        <f>CONCATENATE(C771,E771,G771,I771)</f>
        <v>134</v>
      </c>
    </row>
    <row r="772" spans="1:17" x14ac:dyDescent="0.25">
      <c r="A772">
        <v>1674</v>
      </c>
      <c r="B772">
        <v>263.76549299999999</v>
      </c>
      <c r="C772" s="3">
        <v>1</v>
      </c>
      <c r="F772">
        <v>251.55617799999999</v>
      </c>
      <c r="G772" s="2">
        <v>3</v>
      </c>
      <c r="H772">
        <v>252.974706</v>
      </c>
      <c r="I772" s="4">
        <v>4</v>
      </c>
      <c r="P772">
        <v>3</v>
      </c>
      <c r="Q772" t="str">
        <f>CONCATENATE(C772,E772,G772,I772)</f>
        <v>134</v>
      </c>
    </row>
    <row r="773" spans="1:17" x14ac:dyDescent="0.25">
      <c r="A773">
        <v>1675</v>
      </c>
      <c r="B773">
        <v>263.76549299999999</v>
      </c>
      <c r="C773" s="3">
        <v>1</v>
      </c>
      <c r="H773">
        <v>252.974706</v>
      </c>
      <c r="I773" s="4">
        <v>4</v>
      </c>
      <c r="P773">
        <v>2</v>
      </c>
      <c r="Q773" t="str">
        <f>CONCATENATE(C773,E773,G773,I773)</f>
        <v>14</v>
      </c>
    </row>
    <row r="774" spans="1:17" x14ac:dyDescent="0.25">
      <c r="A774">
        <v>1676</v>
      </c>
      <c r="B774">
        <v>263.76549299999999</v>
      </c>
      <c r="C774" s="3">
        <v>1</v>
      </c>
      <c r="H774">
        <v>252.974706</v>
      </c>
      <c r="I774" s="4">
        <v>4</v>
      </c>
      <c r="P774">
        <v>2</v>
      </c>
      <c r="Q774" t="str">
        <f>CONCATENATE(C774,E774,G774,I774)</f>
        <v>14</v>
      </c>
    </row>
    <row r="775" spans="1:17" x14ac:dyDescent="0.25">
      <c r="A775">
        <v>1677</v>
      </c>
      <c r="B775">
        <v>263.76549299999999</v>
      </c>
      <c r="C775" s="3">
        <v>1</v>
      </c>
      <c r="H775">
        <v>252.974706</v>
      </c>
      <c r="I775" s="4">
        <v>4</v>
      </c>
      <c r="P775">
        <v>2</v>
      </c>
      <c r="Q775" t="str">
        <f>CONCATENATE(C775,E775,G775,I775)</f>
        <v>14</v>
      </c>
    </row>
    <row r="776" spans="1:17" x14ac:dyDescent="0.25">
      <c r="A776">
        <v>1678</v>
      </c>
      <c r="J776">
        <v>268.021075</v>
      </c>
      <c r="K776" t="s">
        <v>22</v>
      </c>
      <c r="Q776" t="str">
        <f>CONCATENATE(C776,E776,G776,I776)</f>
        <v/>
      </c>
    </row>
    <row r="777" spans="1:17" x14ac:dyDescent="0.25">
      <c r="A777">
        <v>3573</v>
      </c>
      <c r="Q777" t="str">
        <f>CONCATENATE(C777,E777,G777,I777)</f>
        <v/>
      </c>
    </row>
    <row r="778" spans="1:17" x14ac:dyDescent="0.25">
      <c r="A778">
        <v>3574</v>
      </c>
      <c r="Q778" t="str">
        <f>CONCATENATE(C778,E778,G778,I778)</f>
        <v/>
      </c>
    </row>
    <row r="779" spans="1:17" x14ac:dyDescent="0.25">
      <c r="A779">
        <v>3575</v>
      </c>
      <c r="J779">
        <v>-6.7251420000000053</v>
      </c>
      <c r="K779" t="s">
        <v>22</v>
      </c>
      <c r="Q779" t="str">
        <f>CONCATENATE(C779,E779,G779,I779)</f>
        <v/>
      </c>
    </row>
    <row r="780" spans="1:17" x14ac:dyDescent="0.25">
      <c r="A780">
        <v>3576</v>
      </c>
      <c r="D780">
        <v>41.024088999999989</v>
      </c>
      <c r="E780" s="1">
        <v>2</v>
      </c>
      <c r="P780">
        <v>1</v>
      </c>
      <c r="Q780" t="str">
        <f>CONCATENATE(C780,E780,G780,I780)</f>
        <v>2</v>
      </c>
    </row>
    <row r="781" spans="1:17" x14ac:dyDescent="0.25">
      <c r="A781">
        <v>3577</v>
      </c>
      <c r="D781">
        <v>41.024088999999989</v>
      </c>
      <c r="E781" s="1">
        <v>2</v>
      </c>
      <c r="P781">
        <v>1</v>
      </c>
      <c r="Q781" t="str">
        <f>CONCATENATE(C781,E781,G781,I781)</f>
        <v>2</v>
      </c>
    </row>
    <row r="782" spans="1:17" x14ac:dyDescent="0.25">
      <c r="A782">
        <v>3578</v>
      </c>
      <c r="D782">
        <v>41.024088999999989</v>
      </c>
      <c r="E782" s="1">
        <v>2</v>
      </c>
      <c r="P782">
        <v>1</v>
      </c>
      <c r="Q782" t="str">
        <f>CONCATENATE(C782,E782,G782,I782)</f>
        <v>2</v>
      </c>
    </row>
    <row r="783" spans="1:17" x14ac:dyDescent="0.25">
      <c r="A783">
        <v>3579</v>
      </c>
      <c r="D783">
        <v>41.024088999999989</v>
      </c>
      <c r="E783" s="1">
        <v>2</v>
      </c>
      <c r="P783">
        <v>1</v>
      </c>
      <c r="Q783" t="str">
        <f>CONCATENATE(C783,E783,G783,I783)</f>
        <v>2</v>
      </c>
    </row>
    <row r="784" spans="1:17" x14ac:dyDescent="0.25">
      <c r="A784">
        <v>3580</v>
      </c>
      <c r="D784">
        <v>41.024088999999989</v>
      </c>
      <c r="E784" s="1">
        <v>2</v>
      </c>
      <c r="P784">
        <v>1</v>
      </c>
      <c r="Q784" t="str">
        <f>CONCATENATE(C784,E784,G784,I784)</f>
        <v>2</v>
      </c>
    </row>
    <row r="785" spans="1:17" x14ac:dyDescent="0.25">
      <c r="A785">
        <v>3581</v>
      </c>
      <c r="D785">
        <v>41.024088999999989</v>
      </c>
      <c r="E785" s="1">
        <v>2</v>
      </c>
      <c r="P785">
        <v>1</v>
      </c>
      <c r="Q785" t="str">
        <f>CONCATENATE(C785,E785,G785,I785)</f>
        <v>2</v>
      </c>
    </row>
    <row r="786" spans="1:17" x14ac:dyDescent="0.25">
      <c r="A786">
        <v>3582</v>
      </c>
      <c r="D786">
        <v>41.024088999999989</v>
      </c>
      <c r="E786" s="1">
        <v>2</v>
      </c>
      <c r="P786">
        <v>1</v>
      </c>
      <c r="Q786" t="str">
        <f>CONCATENATE(C786,E786,G786,I786)</f>
        <v>2</v>
      </c>
    </row>
    <row r="787" spans="1:17" x14ac:dyDescent="0.25">
      <c r="A787">
        <v>3583</v>
      </c>
      <c r="D787">
        <v>41.024088999999989</v>
      </c>
      <c r="E787" s="1">
        <v>2</v>
      </c>
      <c r="F787">
        <v>33.013368</v>
      </c>
      <c r="G787" s="2">
        <v>3</v>
      </c>
      <c r="P787">
        <v>2</v>
      </c>
      <c r="Q787" t="str">
        <f>CONCATENATE(C787,E787,G787,I787)</f>
        <v>23</v>
      </c>
    </row>
    <row r="788" spans="1:17" x14ac:dyDescent="0.25">
      <c r="A788">
        <v>3584</v>
      </c>
      <c r="D788">
        <v>41.024088999999989</v>
      </c>
      <c r="E788" s="1">
        <v>2</v>
      </c>
      <c r="F788">
        <v>33.013368</v>
      </c>
      <c r="G788" s="2">
        <v>3</v>
      </c>
      <c r="P788">
        <v>2</v>
      </c>
      <c r="Q788" t="str">
        <f>CONCATENATE(C788,E788,G788,I788)</f>
        <v>23</v>
      </c>
    </row>
    <row r="789" spans="1:17" x14ac:dyDescent="0.25">
      <c r="A789">
        <v>3585</v>
      </c>
      <c r="D789">
        <v>41.024088999999989</v>
      </c>
      <c r="E789" s="1">
        <v>2</v>
      </c>
      <c r="F789">
        <v>33.013368</v>
      </c>
      <c r="G789" s="2">
        <v>3</v>
      </c>
      <c r="P789">
        <v>2</v>
      </c>
      <c r="Q789" t="str">
        <f>CONCATENATE(C789,E789,G789,I789)</f>
        <v>23</v>
      </c>
    </row>
    <row r="790" spans="1:17" x14ac:dyDescent="0.25">
      <c r="A790">
        <v>3586</v>
      </c>
      <c r="D790">
        <v>41.024088999999989</v>
      </c>
      <c r="E790" s="1">
        <v>2</v>
      </c>
      <c r="F790">
        <v>33.013368</v>
      </c>
      <c r="G790" s="2">
        <v>3</v>
      </c>
      <c r="P790">
        <v>2</v>
      </c>
      <c r="Q790" t="str">
        <f>CONCATENATE(C790,E790,G790,I790)</f>
        <v>23</v>
      </c>
    </row>
    <row r="791" spans="1:17" x14ac:dyDescent="0.25">
      <c r="A791">
        <v>3587</v>
      </c>
      <c r="D791">
        <v>41.024088999999989</v>
      </c>
      <c r="E791" s="1">
        <v>2</v>
      </c>
      <c r="F791">
        <v>33.013368</v>
      </c>
      <c r="G791" s="2">
        <v>3</v>
      </c>
      <c r="P791">
        <v>2</v>
      </c>
      <c r="Q791" t="str">
        <f>CONCATENATE(C791,E791,G791,I791)</f>
        <v>23</v>
      </c>
    </row>
    <row r="792" spans="1:17" x14ac:dyDescent="0.25">
      <c r="A792">
        <v>3588</v>
      </c>
      <c r="D792">
        <v>41.024088999999989</v>
      </c>
      <c r="E792" s="1">
        <v>2</v>
      </c>
      <c r="F792">
        <v>33.013368</v>
      </c>
      <c r="G792" s="2">
        <v>3</v>
      </c>
      <c r="P792">
        <v>2</v>
      </c>
      <c r="Q792" t="str">
        <f>CONCATENATE(C792,E792,G792,I792)</f>
        <v>23</v>
      </c>
    </row>
    <row r="793" spans="1:17" x14ac:dyDescent="0.25">
      <c r="A793">
        <v>3589</v>
      </c>
      <c r="D793">
        <v>41.024088999999989</v>
      </c>
      <c r="E793" s="1">
        <v>2</v>
      </c>
      <c r="F793">
        <v>33.013368</v>
      </c>
      <c r="G793" s="2">
        <v>3</v>
      </c>
      <c r="P793">
        <v>2</v>
      </c>
      <c r="Q793" t="str">
        <f>CONCATENATE(C793,E793,G793,I793)</f>
        <v>23</v>
      </c>
    </row>
    <row r="794" spans="1:17" x14ac:dyDescent="0.25">
      <c r="A794">
        <v>3590</v>
      </c>
      <c r="D794">
        <v>41.024088999999989</v>
      </c>
      <c r="E794" s="1">
        <v>2</v>
      </c>
      <c r="F794">
        <v>33.013368</v>
      </c>
      <c r="G794" s="2">
        <v>3</v>
      </c>
      <c r="P794">
        <v>2</v>
      </c>
      <c r="Q794" t="str">
        <f>CONCATENATE(C794,E794,G794,I794)</f>
        <v>23</v>
      </c>
    </row>
    <row r="795" spans="1:17" x14ac:dyDescent="0.25">
      <c r="A795">
        <v>3591</v>
      </c>
      <c r="D795">
        <v>41.024088999999989</v>
      </c>
      <c r="E795" s="1">
        <v>2</v>
      </c>
      <c r="F795">
        <v>33.013368</v>
      </c>
      <c r="G795" s="2">
        <v>3</v>
      </c>
      <c r="P795">
        <v>2</v>
      </c>
      <c r="Q795" t="str">
        <f>CONCATENATE(C795,E795,G795,I795)</f>
        <v>23</v>
      </c>
    </row>
    <row r="796" spans="1:17" x14ac:dyDescent="0.25">
      <c r="A796">
        <v>3592</v>
      </c>
      <c r="D796">
        <v>41.024088999999989</v>
      </c>
      <c r="E796" s="1">
        <v>2</v>
      </c>
      <c r="F796">
        <v>33.013368</v>
      </c>
      <c r="G796" s="2">
        <v>3</v>
      </c>
      <c r="H796">
        <v>40.393385999999992</v>
      </c>
      <c r="I796" s="4">
        <v>4</v>
      </c>
      <c r="P796">
        <v>3</v>
      </c>
      <c r="Q796" t="str">
        <f>CONCATENATE(C796,E796,G796,I796)</f>
        <v>234</v>
      </c>
    </row>
    <row r="797" spans="1:17" x14ac:dyDescent="0.25">
      <c r="A797">
        <v>3593</v>
      </c>
      <c r="F797">
        <v>33.013368</v>
      </c>
      <c r="G797" s="2">
        <v>3</v>
      </c>
      <c r="H797">
        <v>40.393385999999992</v>
      </c>
      <c r="I797" s="4">
        <v>4</v>
      </c>
      <c r="P797">
        <v>2</v>
      </c>
      <c r="Q797" t="str">
        <f>CONCATENATE(C797,E797,G797,I797)</f>
        <v>34</v>
      </c>
    </row>
    <row r="798" spans="1:17" x14ac:dyDescent="0.25">
      <c r="A798">
        <v>3594</v>
      </c>
      <c r="F798">
        <v>33.013368</v>
      </c>
      <c r="G798" s="2">
        <v>3</v>
      </c>
      <c r="H798">
        <v>40.393385999999992</v>
      </c>
      <c r="I798" s="4">
        <v>4</v>
      </c>
      <c r="P798">
        <v>2</v>
      </c>
      <c r="Q798" t="str">
        <f>CONCATENATE(C798,E798,G798,I798)</f>
        <v>34</v>
      </c>
    </row>
    <row r="799" spans="1:17" x14ac:dyDescent="0.25">
      <c r="A799">
        <v>3595</v>
      </c>
      <c r="F799">
        <v>33.013368</v>
      </c>
      <c r="G799" s="2">
        <v>3</v>
      </c>
      <c r="H799">
        <v>40.393385999999992</v>
      </c>
      <c r="I799" s="4">
        <v>4</v>
      </c>
      <c r="P799">
        <v>2</v>
      </c>
      <c r="Q799" t="str">
        <f>CONCATENATE(C799,E799,G799,I799)</f>
        <v>34</v>
      </c>
    </row>
    <row r="800" spans="1:17" x14ac:dyDescent="0.25">
      <c r="A800">
        <v>3596</v>
      </c>
      <c r="F800">
        <v>33.013368</v>
      </c>
      <c r="G800" s="2">
        <v>3</v>
      </c>
      <c r="H800">
        <v>40.393385999999992</v>
      </c>
      <c r="I800" s="4">
        <v>4</v>
      </c>
      <c r="P800">
        <v>2</v>
      </c>
      <c r="Q800" t="str">
        <f>CONCATENATE(C800,E800,G800,I800)</f>
        <v>34</v>
      </c>
    </row>
    <row r="801" spans="1:17" x14ac:dyDescent="0.25">
      <c r="A801">
        <v>3597</v>
      </c>
      <c r="B801">
        <v>53.387256999999991</v>
      </c>
      <c r="C801" s="3">
        <v>1</v>
      </c>
      <c r="F801">
        <v>33.013368</v>
      </c>
      <c r="G801" s="2">
        <v>3</v>
      </c>
      <c r="H801">
        <v>40.393385999999992</v>
      </c>
      <c r="I801" s="4">
        <v>4</v>
      </c>
      <c r="P801">
        <v>3</v>
      </c>
      <c r="Q801" t="str">
        <f>CONCATENATE(C801,E801,G801,I801)</f>
        <v>134</v>
      </c>
    </row>
    <row r="802" spans="1:17" x14ac:dyDescent="0.25">
      <c r="A802">
        <v>3598</v>
      </c>
      <c r="B802">
        <v>53.387256999999991</v>
      </c>
      <c r="C802" s="3">
        <v>1</v>
      </c>
      <c r="F802">
        <v>33.013368</v>
      </c>
      <c r="G802" s="2">
        <v>3</v>
      </c>
      <c r="H802">
        <v>40.393385999999992</v>
      </c>
      <c r="I802" s="4">
        <v>4</v>
      </c>
      <c r="P802">
        <v>3</v>
      </c>
      <c r="Q802" t="str">
        <f>CONCATENATE(C802,E802,G802,I802)</f>
        <v>134</v>
      </c>
    </row>
    <row r="803" spans="1:17" x14ac:dyDescent="0.25">
      <c r="A803">
        <v>3599</v>
      </c>
      <c r="B803">
        <v>53.387256999999991</v>
      </c>
      <c r="C803" s="3">
        <v>1</v>
      </c>
      <c r="H803">
        <v>40.393385999999992</v>
      </c>
      <c r="I803" s="4">
        <v>4</v>
      </c>
      <c r="P803">
        <v>2</v>
      </c>
      <c r="Q803" t="str">
        <f>CONCATENATE(C803,E803,G803,I803)</f>
        <v>14</v>
      </c>
    </row>
    <row r="804" spans="1:17" x14ac:dyDescent="0.25">
      <c r="A804">
        <v>3600</v>
      </c>
      <c r="B804">
        <v>53.387256999999991</v>
      </c>
      <c r="C804" s="3">
        <v>1</v>
      </c>
      <c r="H804">
        <v>40.393385999999992</v>
      </c>
      <c r="I804" s="4">
        <v>4</v>
      </c>
      <c r="P804">
        <v>2</v>
      </c>
      <c r="Q804" t="str">
        <f>CONCATENATE(C804,E804,G804,I804)</f>
        <v>14</v>
      </c>
    </row>
    <row r="805" spans="1:17" x14ac:dyDescent="0.25">
      <c r="A805">
        <v>3601</v>
      </c>
      <c r="B805">
        <v>53.387256999999991</v>
      </c>
      <c r="C805" s="3">
        <v>1</v>
      </c>
      <c r="H805">
        <v>40.393385999999992</v>
      </c>
      <c r="I805" s="4">
        <v>4</v>
      </c>
      <c r="P805">
        <v>2</v>
      </c>
      <c r="Q805" t="str">
        <f>CONCATENATE(C805,E805,G805,I805)</f>
        <v>14</v>
      </c>
    </row>
    <row r="806" spans="1:17" x14ac:dyDescent="0.25">
      <c r="A806">
        <v>3602</v>
      </c>
      <c r="B806">
        <v>53.387256999999991</v>
      </c>
      <c r="C806" s="3">
        <v>1</v>
      </c>
      <c r="H806">
        <v>40.393385999999992</v>
      </c>
      <c r="I806" s="4">
        <v>4</v>
      </c>
      <c r="P806">
        <v>2</v>
      </c>
      <c r="Q806" t="str">
        <f>CONCATENATE(C806,E806,G806,I806)</f>
        <v>14</v>
      </c>
    </row>
    <row r="807" spans="1:17" x14ac:dyDescent="0.25">
      <c r="A807">
        <v>3603</v>
      </c>
      <c r="B807">
        <v>53.387256999999991</v>
      </c>
      <c r="C807" s="3">
        <v>1</v>
      </c>
      <c r="H807">
        <v>40.393385999999992</v>
      </c>
      <c r="I807" s="4">
        <v>4</v>
      </c>
      <c r="P807">
        <v>2</v>
      </c>
      <c r="Q807" t="str">
        <f>CONCATENATE(C807,E807,G807,I807)</f>
        <v>14</v>
      </c>
    </row>
    <row r="808" spans="1:17" x14ac:dyDescent="0.25">
      <c r="A808">
        <v>3604</v>
      </c>
      <c r="B808">
        <v>53.387256999999991</v>
      </c>
      <c r="C808" s="3">
        <v>1</v>
      </c>
      <c r="H808">
        <v>40.393385999999992</v>
      </c>
      <c r="I808" s="4">
        <v>4</v>
      </c>
      <c r="P808">
        <v>2</v>
      </c>
      <c r="Q808" t="str">
        <f>CONCATENATE(C808,E808,G808,I808)</f>
        <v>14</v>
      </c>
    </row>
    <row r="809" spans="1:17" x14ac:dyDescent="0.25">
      <c r="A809">
        <v>3605</v>
      </c>
      <c r="B809">
        <v>53.387256999999991</v>
      </c>
      <c r="C809" s="3">
        <v>1</v>
      </c>
      <c r="H809">
        <v>40.393385999999992</v>
      </c>
      <c r="I809" s="4">
        <v>4</v>
      </c>
      <c r="P809">
        <v>2</v>
      </c>
      <c r="Q809" t="str">
        <f>CONCATENATE(C809,E809,G809,I809)</f>
        <v>14</v>
      </c>
    </row>
    <row r="810" spans="1:17" x14ac:dyDescent="0.25">
      <c r="A810">
        <v>3606</v>
      </c>
      <c r="B810">
        <v>53.387256999999991</v>
      </c>
      <c r="C810" s="3">
        <v>1</v>
      </c>
      <c r="H810">
        <v>40.393385999999992</v>
      </c>
      <c r="I810" s="4">
        <v>4</v>
      </c>
      <c r="P810">
        <v>2</v>
      </c>
      <c r="Q810" t="str">
        <f>CONCATENATE(C810,E810,G810,I810)</f>
        <v>14</v>
      </c>
    </row>
    <row r="811" spans="1:17" x14ac:dyDescent="0.25">
      <c r="A811">
        <v>3607</v>
      </c>
      <c r="B811">
        <v>53.387256999999991</v>
      </c>
      <c r="C811" s="3">
        <v>1</v>
      </c>
      <c r="H811">
        <v>40.393385999999992</v>
      </c>
      <c r="I811" s="4">
        <v>4</v>
      </c>
      <c r="P811">
        <v>2</v>
      </c>
      <c r="Q811" t="str">
        <f>CONCATENATE(C811,E811,G811,I811)</f>
        <v>14</v>
      </c>
    </row>
    <row r="812" spans="1:17" x14ac:dyDescent="0.25">
      <c r="A812">
        <v>3608</v>
      </c>
      <c r="B812">
        <v>53.387256999999991</v>
      </c>
      <c r="C812" s="3">
        <v>1</v>
      </c>
      <c r="H812">
        <v>40.393385999999992</v>
      </c>
      <c r="I812" s="4">
        <v>4</v>
      </c>
      <c r="P812">
        <v>2</v>
      </c>
      <c r="Q812" t="str">
        <f>CONCATENATE(C812,E812,G812,I812)</f>
        <v>14</v>
      </c>
    </row>
    <row r="813" spans="1:17" x14ac:dyDescent="0.25">
      <c r="A813">
        <v>3609</v>
      </c>
      <c r="B813">
        <v>53.387256999999991</v>
      </c>
      <c r="C813" s="3">
        <v>1</v>
      </c>
      <c r="H813">
        <v>40.393385999999992</v>
      </c>
      <c r="I813" s="4">
        <v>4</v>
      </c>
      <c r="P813">
        <v>2</v>
      </c>
      <c r="Q813" t="str">
        <f>CONCATENATE(C813,E813,G813,I813)</f>
        <v>14</v>
      </c>
    </row>
    <row r="814" spans="1:17" x14ac:dyDescent="0.25">
      <c r="A814">
        <v>3610</v>
      </c>
      <c r="B814">
        <v>53.387256999999991</v>
      </c>
      <c r="C814" s="3">
        <v>1</v>
      </c>
      <c r="H814">
        <v>40.393385999999992</v>
      </c>
      <c r="I814" s="4">
        <v>4</v>
      </c>
      <c r="P814">
        <v>2</v>
      </c>
      <c r="Q814" t="str">
        <f>CONCATENATE(C814,E814,G814,I814)</f>
        <v>14</v>
      </c>
    </row>
    <row r="815" spans="1:17" x14ac:dyDescent="0.25">
      <c r="A815">
        <v>3611</v>
      </c>
      <c r="B815">
        <v>53.387256999999991</v>
      </c>
      <c r="C815" s="3">
        <v>1</v>
      </c>
      <c r="P815">
        <v>1</v>
      </c>
      <c r="Q815" t="str">
        <f>CONCATENATE(C815,E815,G815,I815)</f>
        <v>1</v>
      </c>
    </row>
    <row r="816" spans="1:17" x14ac:dyDescent="0.25">
      <c r="A816">
        <v>3612</v>
      </c>
      <c r="B816">
        <v>53.387256999999991</v>
      </c>
      <c r="C816" s="3">
        <v>1</v>
      </c>
      <c r="P816">
        <v>1</v>
      </c>
      <c r="Q816" t="str">
        <f>CONCATENATE(C816,E816,G816,I816)</f>
        <v>1</v>
      </c>
    </row>
    <row r="817" spans="1:17" x14ac:dyDescent="0.25">
      <c r="A817">
        <v>3613</v>
      </c>
      <c r="B817">
        <v>53.387256999999991</v>
      </c>
      <c r="C817" s="3">
        <v>1</v>
      </c>
      <c r="D817">
        <v>60.830369999999995</v>
      </c>
      <c r="E817" s="1">
        <v>2</v>
      </c>
      <c r="P817">
        <v>2</v>
      </c>
      <c r="Q817" t="str">
        <f>CONCATENATE(C817,E817,G817,I817)</f>
        <v>12</v>
      </c>
    </row>
    <row r="818" spans="1:17" x14ac:dyDescent="0.25">
      <c r="A818">
        <v>3614</v>
      </c>
      <c r="B818">
        <v>53.387256999999991</v>
      </c>
      <c r="C818" s="3">
        <v>1</v>
      </c>
      <c r="D818">
        <v>60.830369999999995</v>
      </c>
      <c r="E818" s="1">
        <v>2</v>
      </c>
      <c r="P818">
        <v>2</v>
      </c>
      <c r="Q818" t="str">
        <f>CONCATENATE(C818,E818,G818,I818)</f>
        <v>12</v>
      </c>
    </row>
    <row r="819" spans="1:17" x14ac:dyDescent="0.25">
      <c r="A819">
        <v>3615</v>
      </c>
      <c r="B819">
        <v>53.387256999999991</v>
      </c>
      <c r="C819" s="3">
        <v>1</v>
      </c>
      <c r="D819">
        <v>60.830369999999995</v>
      </c>
      <c r="E819" s="1">
        <v>2</v>
      </c>
      <c r="P819">
        <v>2</v>
      </c>
      <c r="Q819" t="str">
        <f>CONCATENATE(C819,E819,G819,I819)</f>
        <v>12</v>
      </c>
    </row>
    <row r="820" spans="1:17" x14ac:dyDescent="0.25">
      <c r="A820">
        <v>3616</v>
      </c>
      <c r="B820">
        <v>53.387256999999991</v>
      </c>
      <c r="C820" s="3">
        <v>1</v>
      </c>
      <c r="D820">
        <v>60.830369999999995</v>
      </c>
      <c r="E820" s="1">
        <v>2</v>
      </c>
      <c r="P820">
        <v>2</v>
      </c>
      <c r="Q820" t="str">
        <f>CONCATENATE(C820,E820,G820,I820)</f>
        <v>12</v>
      </c>
    </row>
    <row r="821" spans="1:17" x14ac:dyDescent="0.25">
      <c r="A821">
        <v>3617</v>
      </c>
      <c r="D821">
        <v>60.830369999999995</v>
      </c>
      <c r="E821" s="1">
        <v>2</v>
      </c>
      <c r="P821">
        <v>1</v>
      </c>
      <c r="Q821" t="str">
        <f>CONCATENATE(C821,E821,G821,I821)</f>
        <v>2</v>
      </c>
    </row>
    <row r="822" spans="1:17" x14ac:dyDescent="0.25">
      <c r="A822">
        <v>3618</v>
      </c>
      <c r="D822">
        <v>60.830369999999995</v>
      </c>
      <c r="E822" s="1">
        <v>2</v>
      </c>
      <c r="P822">
        <v>1</v>
      </c>
      <c r="Q822" t="str">
        <f>CONCATENATE(C822,E822,G822,I822)</f>
        <v>2</v>
      </c>
    </row>
    <row r="823" spans="1:17" x14ac:dyDescent="0.25">
      <c r="A823">
        <v>3619</v>
      </c>
      <c r="D823">
        <v>60.830369999999995</v>
      </c>
      <c r="E823" s="1">
        <v>2</v>
      </c>
      <c r="P823">
        <v>1</v>
      </c>
      <c r="Q823" t="str">
        <f>CONCATENATE(C823,E823,G823,I823)</f>
        <v>2</v>
      </c>
    </row>
    <row r="824" spans="1:17" x14ac:dyDescent="0.25">
      <c r="A824">
        <v>3620</v>
      </c>
      <c r="D824">
        <v>60.830369999999995</v>
      </c>
      <c r="E824" s="1">
        <v>2</v>
      </c>
      <c r="P824">
        <v>1</v>
      </c>
      <c r="Q824" t="str">
        <f>CONCATENATE(C824,E824,G824,I824)</f>
        <v>2</v>
      </c>
    </row>
    <row r="825" spans="1:17" x14ac:dyDescent="0.25">
      <c r="A825">
        <v>3621</v>
      </c>
      <c r="D825">
        <v>60.830369999999995</v>
      </c>
      <c r="E825" s="1">
        <v>2</v>
      </c>
      <c r="P825">
        <v>1</v>
      </c>
      <c r="Q825" t="str">
        <f>CONCATENATE(C825,E825,G825,I825)</f>
        <v>2</v>
      </c>
    </row>
    <row r="826" spans="1:17" x14ac:dyDescent="0.25">
      <c r="A826">
        <v>3622</v>
      </c>
      <c r="D826">
        <v>60.830369999999995</v>
      </c>
      <c r="E826" s="1">
        <v>2</v>
      </c>
      <c r="F826">
        <v>54.774975999999995</v>
      </c>
      <c r="G826" s="2">
        <v>3</v>
      </c>
      <c r="P826">
        <v>2</v>
      </c>
      <c r="Q826" t="str">
        <f>CONCATENATE(C826,E826,G826,I826)</f>
        <v>23</v>
      </c>
    </row>
    <row r="827" spans="1:17" x14ac:dyDescent="0.25">
      <c r="A827">
        <v>3623</v>
      </c>
      <c r="D827">
        <v>60.830369999999995</v>
      </c>
      <c r="E827" s="1">
        <v>2</v>
      </c>
      <c r="F827">
        <v>54.774975999999995</v>
      </c>
      <c r="G827" s="2">
        <v>3</v>
      </c>
      <c r="P827">
        <v>2</v>
      </c>
      <c r="Q827" t="str">
        <f>CONCATENATE(C827,E827,G827,I827)</f>
        <v>23</v>
      </c>
    </row>
    <row r="828" spans="1:17" x14ac:dyDescent="0.25">
      <c r="A828">
        <v>3624</v>
      </c>
      <c r="D828">
        <v>60.830369999999995</v>
      </c>
      <c r="E828" s="1">
        <v>2</v>
      </c>
      <c r="F828">
        <v>54.774975999999995</v>
      </c>
      <c r="G828" s="2">
        <v>3</v>
      </c>
      <c r="P828">
        <v>2</v>
      </c>
      <c r="Q828" t="str">
        <f>CONCATENATE(C828,E828,G828,I828)</f>
        <v>23</v>
      </c>
    </row>
    <row r="829" spans="1:17" x14ac:dyDescent="0.25">
      <c r="A829">
        <v>3625</v>
      </c>
      <c r="D829">
        <v>60.830369999999995</v>
      </c>
      <c r="E829" s="1">
        <v>2</v>
      </c>
      <c r="F829">
        <v>54.774975999999995</v>
      </c>
      <c r="G829" s="2">
        <v>3</v>
      </c>
      <c r="P829">
        <v>2</v>
      </c>
      <c r="Q829" t="str">
        <f>CONCATENATE(C829,E829,G829,I829)</f>
        <v>23</v>
      </c>
    </row>
    <row r="830" spans="1:17" x14ac:dyDescent="0.25">
      <c r="A830">
        <v>3626</v>
      </c>
      <c r="D830">
        <v>60.830369999999995</v>
      </c>
      <c r="E830" s="1">
        <v>2</v>
      </c>
      <c r="F830">
        <v>54.774975999999995</v>
      </c>
      <c r="G830" s="2">
        <v>3</v>
      </c>
      <c r="P830">
        <v>2</v>
      </c>
      <c r="Q830" t="str">
        <f>CONCATENATE(C830,E830,G830,I830)</f>
        <v>23</v>
      </c>
    </row>
    <row r="831" spans="1:17" x14ac:dyDescent="0.25">
      <c r="A831">
        <v>3627</v>
      </c>
      <c r="D831">
        <v>60.830369999999995</v>
      </c>
      <c r="E831" s="1">
        <v>2</v>
      </c>
      <c r="F831">
        <v>54.774975999999995</v>
      </c>
      <c r="G831" s="2">
        <v>3</v>
      </c>
      <c r="P831">
        <v>2</v>
      </c>
      <c r="Q831" t="str">
        <f>CONCATENATE(C831,E831,G831,I831)</f>
        <v>23</v>
      </c>
    </row>
    <row r="832" spans="1:17" x14ac:dyDescent="0.25">
      <c r="A832">
        <v>3628</v>
      </c>
      <c r="D832">
        <v>60.830369999999995</v>
      </c>
      <c r="E832" s="1">
        <v>2</v>
      </c>
      <c r="F832">
        <v>54.774975999999995</v>
      </c>
      <c r="G832" s="2">
        <v>3</v>
      </c>
      <c r="P832">
        <v>2</v>
      </c>
      <c r="Q832" t="str">
        <f>CONCATENATE(C832,E832,G832,I832)</f>
        <v>23</v>
      </c>
    </row>
    <row r="833" spans="1:17" x14ac:dyDescent="0.25">
      <c r="A833">
        <v>3629</v>
      </c>
      <c r="D833">
        <v>60.830369999999995</v>
      </c>
      <c r="E833" s="1">
        <v>2</v>
      </c>
      <c r="F833">
        <v>54.774975999999995</v>
      </c>
      <c r="G833" s="2">
        <v>3</v>
      </c>
      <c r="P833">
        <v>2</v>
      </c>
      <c r="Q833" t="str">
        <f>CONCATENATE(C833,E833,G833,I833)</f>
        <v>23</v>
      </c>
    </row>
    <row r="834" spans="1:17" x14ac:dyDescent="0.25">
      <c r="A834">
        <v>3630</v>
      </c>
      <c r="D834">
        <v>60.830369999999995</v>
      </c>
      <c r="E834" s="1">
        <v>2</v>
      </c>
      <c r="F834">
        <v>54.774975999999995</v>
      </c>
      <c r="G834" s="2">
        <v>3</v>
      </c>
      <c r="P834">
        <v>2</v>
      </c>
      <c r="Q834" t="str">
        <f>CONCATENATE(C834,E834,G834,I834)</f>
        <v>23</v>
      </c>
    </row>
    <row r="835" spans="1:17" x14ac:dyDescent="0.25">
      <c r="A835">
        <v>3631</v>
      </c>
      <c r="D835">
        <v>60.830369999999995</v>
      </c>
      <c r="E835" s="1">
        <v>2</v>
      </c>
      <c r="F835">
        <v>54.774975999999995</v>
      </c>
      <c r="G835" s="2">
        <v>3</v>
      </c>
      <c r="H835">
        <v>59.694906999999994</v>
      </c>
      <c r="I835" s="4">
        <v>4</v>
      </c>
      <c r="P835">
        <v>3</v>
      </c>
      <c r="Q835" t="str">
        <f>CONCATENATE(C835,E835,G835,I835)</f>
        <v>234</v>
      </c>
    </row>
    <row r="836" spans="1:17" x14ac:dyDescent="0.25">
      <c r="A836">
        <v>3632</v>
      </c>
      <c r="F836">
        <v>54.774975999999995</v>
      </c>
      <c r="G836" s="2">
        <v>3</v>
      </c>
      <c r="H836">
        <v>59.694906999999994</v>
      </c>
      <c r="I836" s="4">
        <v>4</v>
      </c>
      <c r="P836">
        <v>2</v>
      </c>
      <c r="Q836" t="str">
        <f>CONCATENATE(C836,E836,G836,I836)</f>
        <v>34</v>
      </c>
    </row>
    <row r="837" spans="1:17" x14ac:dyDescent="0.25">
      <c r="A837">
        <v>3633</v>
      </c>
      <c r="F837">
        <v>54.774975999999995</v>
      </c>
      <c r="G837" s="2">
        <v>3</v>
      </c>
      <c r="H837">
        <v>59.694906999999994</v>
      </c>
      <c r="I837" s="4">
        <v>4</v>
      </c>
      <c r="P837">
        <v>2</v>
      </c>
      <c r="Q837" t="str">
        <f>CONCATENATE(C837,E837,G837,I837)</f>
        <v>34</v>
      </c>
    </row>
    <row r="838" spans="1:17" x14ac:dyDescent="0.25">
      <c r="A838">
        <v>3634</v>
      </c>
      <c r="F838">
        <v>54.774975999999995</v>
      </c>
      <c r="G838" s="2">
        <v>3</v>
      </c>
      <c r="H838">
        <v>59.694906999999994</v>
      </c>
      <c r="I838" s="4">
        <v>4</v>
      </c>
      <c r="P838">
        <v>2</v>
      </c>
      <c r="Q838" t="str">
        <f>CONCATENATE(C838,E838,G838,I838)</f>
        <v>34</v>
      </c>
    </row>
    <row r="839" spans="1:17" x14ac:dyDescent="0.25">
      <c r="A839">
        <v>3635</v>
      </c>
      <c r="F839">
        <v>54.774975999999995</v>
      </c>
      <c r="G839" s="2">
        <v>3</v>
      </c>
      <c r="H839">
        <v>59.694906999999994</v>
      </c>
      <c r="I839" s="4">
        <v>4</v>
      </c>
      <c r="P839">
        <v>2</v>
      </c>
      <c r="Q839" t="str">
        <f>CONCATENATE(C839,E839,G839,I839)</f>
        <v>34</v>
      </c>
    </row>
    <row r="840" spans="1:17" x14ac:dyDescent="0.25">
      <c r="A840">
        <v>3636</v>
      </c>
      <c r="B840">
        <v>71.278382999999991</v>
      </c>
      <c r="C840" s="3">
        <v>1</v>
      </c>
      <c r="F840">
        <v>54.774975999999995</v>
      </c>
      <c r="G840" s="2">
        <v>3</v>
      </c>
      <c r="H840">
        <v>59.694906999999994</v>
      </c>
      <c r="I840" s="4">
        <v>4</v>
      </c>
      <c r="P840">
        <v>3</v>
      </c>
      <c r="Q840" t="str">
        <f>CONCATENATE(C840,E840,G840,I840)</f>
        <v>134</v>
      </c>
    </row>
    <row r="841" spans="1:17" x14ac:dyDescent="0.25">
      <c r="A841">
        <v>3637</v>
      </c>
      <c r="B841">
        <v>71.278382999999991</v>
      </c>
      <c r="C841" s="3">
        <v>1</v>
      </c>
      <c r="F841">
        <v>54.774975999999995</v>
      </c>
      <c r="G841" s="2">
        <v>3</v>
      </c>
      <c r="H841">
        <v>59.694906999999994</v>
      </c>
      <c r="I841" s="4">
        <v>4</v>
      </c>
      <c r="P841">
        <v>3</v>
      </c>
      <c r="Q841" t="str">
        <f>CONCATENATE(C841,E841,G841,I841)</f>
        <v>134</v>
      </c>
    </row>
    <row r="842" spans="1:17" x14ac:dyDescent="0.25">
      <c r="A842">
        <v>3638</v>
      </c>
      <c r="B842">
        <v>71.278382999999991</v>
      </c>
      <c r="C842" s="3">
        <v>1</v>
      </c>
      <c r="H842">
        <v>59.694906999999994</v>
      </c>
      <c r="I842" s="4">
        <v>4</v>
      </c>
      <c r="P842">
        <v>2</v>
      </c>
      <c r="Q842" t="str">
        <f>CONCATENATE(C842,E842,G842,I842)</f>
        <v>14</v>
      </c>
    </row>
    <row r="843" spans="1:17" x14ac:dyDescent="0.25">
      <c r="A843">
        <v>3639</v>
      </c>
      <c r="B843">
        <v>71.278382999999991</v>
      </c>
      <c r="C843" s="3">
        <v>1</v>
      </c>
      <c r="H843">
        <v>59.694906999999994</v>
      </c>
      <c r="I843" s="4">
        <v>4</v>
      </c>
      <c r="P843">
        <v>2</v>
      </c>
      <c r="Q843" t="str">
        <f>CONCATENATE(C843,E843,G843,I843)</f>
        <v>14</v>
      </c>
    </row>
    <row r="844" spans="1:17" x14ac:dyDescent="0.25">
      <c r="A844">
        <v>3640</v>
      </c>
      <c r="B844">
        <v>71.278382999999991</v>
      </c>
      <c r="C844" s="3">
        <v>1</v>
      </c>
      <c r="H844">
        <v>59.694906999999994</v>
      </c>
      <c r="I844" s="4">
        <v>4</v>
      </c>
      <c r="P844">
        <v>2</v>
      </c>
      <c r="Q844" t="str">
        <f>CONCATENATE(C844,E844,G844,I844)</f>
        <v>14</v>
      </c>
    </row>
    <row r="845" spans="1:17" x14ac:dyDescent="0.25">
      <c r="A845">
        <v>3641</v>
      </c>
      <c r="B845">
        <v>71.278382999999991</v>
      </c>
      <c r="C845" s="3">
        <v>1</v>
      </c>
      <c r="H845">
        <v>59.694906999999994</v>
      </c>
      <c r="I845" s="4">
        <v>4</v>
      </c>
      <c r="P845">
        <v>2</v>
      </c>
      <c r="Q845" t="str">
        <f>CONCATENATE(C845,E845,G845,I845)</f>
        <v>14</v>
      </c>
    </row>
    <row r="846" spans="1:17" x14ac:dyDescent="0.25">
      <c r="A846">
        <v>3642</v>
      </c>
      <c r="B846">
        <v>71.278382999999991</v>
      </c>
      <c r="C846" s="3">
        <v>1</v>
      </c>
      <c r="H846">
        <v>59.694906999999994</v>
      </c>
      <c r="I846" s="4">
        <v>4</v>
      </c>
      <c r="P846">
        <v>2</v>
      </c>
      <c r="Q846" t="str">
        <f>CONCATENATE(C846,E846,G846,I846)</f>
        <v>14</v>
      </c>
    </row>
    <row r="847" spans="1:17" x14ac:dyDescent="0.25">
      <c r="A847">
        <v>3643</v>
      </c>
      <c r="B847">
        <v>71.278382999999991</v>
      </c>
      <c r="C847" s="3">
        <v>1</v>
      </c>
      <c r="H847">
        <v>59.694906999999994</v>
      </c>
      <c r="I847" s="4">
        <v>4</v>
      </c>
      <c r="P847">
        <v>2</v>
      </c>
      <c r="Q847" t="str">
        <f>CONCATENATE(C847,E847,G847,I847)</f>
        <v>14</v>
      </c>
    </row>
    <row r="848" spans="1:17" x14ac:dyDescent="0.25">
      <c r="A848">
        <v>3644</v>
      </c>
      <c r="B848">
        <v>71.278382999999991</v>
      </c>
      <c r="C848" s="3">
        <v>1</v>
      </c>
      <c r="H848">
        <v>59.694906999999994</v>
      </c>
      <c r="I848" s="4">
        <v>4</v>
      </c>
      <c r="P848">
        <v>2</v>
      </c>
      <c r="Q848" t="str">
        <f>CONCATENATE(C848,E848,G848,I848)</f>
        <v>14</v>
      </c>
    </row>
    <row r="849" spans="1:17" x14ac:dyDescent="0.25">
      <c r="A849">
        <v>3645</v>
      </c>
      <c r="B849">
        <v>71.278382999999991</v>
      </c>
      <c r="C849" s="3">
        <v>1</v>
      </c>
      <c r="H849">
        <v>59.694906999999994</v>
      </c>
      <c r="I849" s="4">
        <v>4</v>
      </c>
      <c r="P849">
        <v>2</v>
      </c>
      <c r="Q849" t="str">
        <f>CONCATENATE(C849,E849,G849,I849)</f>
        <v>14</v>
      </c>
    </row>
    <row r="850" spans="1:17" x14ac:dyDescent="0.25">
      <c r="A850">
        <v>3646</v>
      </c>
      <c r="B850">
        <v>71.278382999999991</v>
      </c>
      <c r="C850" s="3">
        <v>1</v>
      </c>
      <c r="H850">
        <v>59.694906999999994</v>
      </c>
      <c r="I850" s="4">
        <v>4</v>
      </c>
      <c r="P850">
        <v>2</v>
      </c>
      <c r="Q850" t="str">
        <f>CONCATENATE(C850,E850,G850,I850)</f>
        <v>14</v>
      </c>
    </row>
    <row r="851" spans="1:17" x14ac:dyDescent="0.25">
      <c r="A851">
        <v>3647</v>
      </c>
      <c r="B851">
        <v>71.278382999999991</v>
      </c>
      <c r="C851" s="3">
        <v>1</v>
      </c>
      <c r="H851">
        <v>59.694906999999994</v>
      </c>
      <c r="I851" s="4">
        <v>4</v>
      </c>
      <c r="P851">
        <v>2</v>
      </c>
      <c r="Q851" t="str">
        <f>CONCATENATE(C851,E851,G851,I851)</f>
        <v>14</v>
      </c>
    </row>
    <row r="852" spans="1:17" x14ac:dyDescent="0.25">
      <c r="A852">
        <v>3648</v>
      </c>
      <c r="B852">
        <v>71.278382999999991</v>
      </c>
      <c r="C852" s="3">
        <v>1</v>
      </c>
      <c r="H852">
        <v>59.694906999999994</v>
      </c>
      <c r="I852" s="4">
        <v>4</v>
      </c>
      <c r="P852">
        <v>2</v>
      </c>
      <c r="Q852" t="str">
        <f>CONCATENATE(C852,E852,G852,I852)</f>
        <v>14</v>
      </c>
    </row>
    <row r="853" spans="1:17" x14ac:dyDescent="0.25">
      <c r="A853">
        <v>3649</v>
      </c>
      <c r="B853">
        <v>71.278382999999991</v>
      </c>
      <c r="C853" s="3">
        <v>1</v>
      </c>
      <c r="P853">
        <v>1</v>
      </c>
      <c r="Q853" t="str">
        <f>CONCATENATE(C853,E853,G853,I853)</f>
        <v>1</v>
      </c>
    </row>
    <row r="854" spans="1:17" x14ac:dyDescent="0.25">
      <c r="A854">
        <v>3650</v>
      </c>
      <c r="B854">
        <v>71.278382999999991</v>
      </c>
      <c r="C854" s="3">
        <v>1</v>
      </c>
      <c r="P854">
        <v>1</v>
      </c>
      <c r="Q854" t="str">
        <f>CONCATENATE(C854,E854,G854,I854)</f>
        <v>1</v>
      </c>
    </row>
    <row r="855" spans="1:17" x14ac:dyDescent="0.25">
      <c r="A855">
        <v>3651</v>
      </c>
      <c r="B855">
        <v>71.278382999999991</v>
      </c>
      <c r="C855" s="3">
        <v>1</v>
      </c>
      <c r="P855">
        <v>1</v>
      </c>
      <c r="Q855" t="str">
        <f>CONCATENATE(C855,E855,G855,I855)</f>
        <v>1</v>
      </c>
    </row>
    <row r="856" spans="1:17" x14ac:dyDescent="0.25">
      <c r="A856">
        <v>3652</v>
      </c>
      <c r="P856">
        <v>0</v>
      </c>
      <c r="Q856" t="str">
        <f>CONCATENATE(C856,E856,G856,I856)</f>
        <v/>
      </c>
    </row>
    <row r="857" spans="1:17" x14ac:dyDescent="0.25">
      <c r="A857">
        <v>3653</v>
      </c>
      <c r="D857">
        <v>81.307378999999997</v>
      </c>
      <c r="E857" s="1">
        <v>2</v>
      </c>
      <c r="P857">
        <v>1</v>
      </c>
      <c r="Q857" t="str">
        <f>CONCATENATE(C857,E857,G857,I857)</f>
        <v>2</v>
      </c>
    </row>
    <row r="858" spans="1:17" x14ac:dyDescent="0.25">
      <c r="A858">
        <v>3654</v>
      </c>
      <c r="D858">
        <v>81.307378999999997</v>
      </c>
      <c r="E858" s="1">
        <v>2</v>
      </c>
      <c r="P858">
        <v>1</v>
      </c>
      <c r="Q858" t="str">
        <f>CONCATENATE(C858,E858,G858,I858)</f>
        <v>2</v>
      </c>
    </row>
    <row r="859" spans="1:17" x14ac:dyDescent="0.25">
      <c r="A859">
        <v>3655</v>
      </c>
      <c r="D859">
        <v>81.307378999999997</v>
      </c>
      <c r="E859" s="1">
        <v>2</v>
      </c>
      <c r="P859">
        <v>1</v>
      </c>
      <c r="Q859" t="str">
        <f>CONCATENATE(C859,E859,G859,I859)</f>
        <v>2</v>
      </c>
    </row>
    <row r="860" spans="1:17" x14ac:dyDescent="0.25">
      <c r="A860">
        <v>3656</v>
      </c>
      <c r="D860">
        <v>81.307378999999997</v>
      </c>
      <c r="E860" s="1">
        <v>2</v>
      </c>
      <c r="P860">
        <v>1</v>
      </c>
      <c r="Q860" t="str">
        <f>CONCATENATE(C860,E860,G860,I860)</f>
        <v>2</v>
      </c>
    </row>
    <row r="861" spans="1:17" x14ac:dyDescent="0.25">
      <c r="A861">
        <v>3657</v>
      </c>
      <c r="D861">
        <v>81.307378999999997</v>
      </c>
      <c r="E861" s="1">
        <v>2</v>
      </c>
      <c r="P861">
        <v>1</v>
      </c>
      <c r="Q861" t="str">
        <f>CONCATENATE(C861,E861,G861,I861)</f>
        <v>2</v>
      </c>
    </row>
    <row r="862" spans="1:17" x14ac:dyDescent="0.25">
      <c r="A862">
        <v>3658</v>
      </c>
      <c r="D862">
        <v>81.307378999999997</v>
      </c>
      <c r="E862" s="1">
        <v>2</v>
      </c>
      <c r="P862">
        <v>1</v>
      </c>
      <c r="Q862" t="str">
        <f>CONCATENATE(C862,E862,G862,I862)</f>
        <v>2</v>
      </c>
    </row>
    <row r="863" spans="1:17" x14ac:dyDescent="0.25">
      <c r="A863">
        <v>3659</v>
      </c>
      <c r="D863">
        <v>81.307378999999997</v>
      </c>
      <c r="E863" s="1">
        <v>2</v>
      </c>
      <c r="P863">
        <v>1</v>
      </c>
      <c r="Q863" t="str">
        <f>CONCATENATE(C863,E863,G863,I863)</f>
        <v>2</v>
      </c>
    </row>
    <row r="864" spans="1:17" x14ac:dyDescent="0.25">
      <c r="A864">
        <v>3660</v>
      </c>
      <c r="D864">
        <v>81.307378999999997</v>
      </c>
      <c r="E864" s="1">
        <v>2</v>
      </c>
      <c r="P864">
        <v>1</v>
      </c>
      <c r="Q864" t="str">
        <f>CONCATENATE(C864,E864,G864,I864)</f>
        <v>2</v>
      </c>
    </row>
    <row r="865" spans="1:17" x14ac:dyDescent="0.25">
      <c r="A865">
        <v>3661</v>
      </c>
      <c r="D865">
        <v>81.307378999999997</v>
      </c>
      <c r="E865" s="1">
        <v>2</v>
      </c>
      <c r="F865">
        <v>75.080568</v>
      </c>
      <c r="G865" s="2">
        <v>3</v>
      </c>
      <c r="P865">
        <v>2</v>
      </c>
      <c r="Q865" t="str">
        <f>CONCATENATE(C865,E865,G865,I865)</f>
        <v>23</v>
      </c>
    </row>
    <row r="866" spans="1:17" x14ac:dyDescent="0.25">
      <c r="A866">
        <v>3662</v>
      </c>
      <c r="D866">
        <v>81.307378999999997</v>
      </c>
      <c r="E866" s="1">
        <v>2</v>
      </c>
      <c r="F866">
        <v>75.080568</v>
      </c>
      <c r="G866" s="2">
        <v>3</v>
      </c>
      <c r="P866">
        <v>2</v>
      </c>
      <c r="Q866" t="str">
        <f>CONCATENATE(C866,E866,G866,I866)</f>
        <v>23</v>
      </c>
    </row>
    <row r="867" spans="1:17" x14ac:dyDescent="0.25">
      <c r="A867">
        <v>3663</v>
      </c>
      <c r="D867">
        <v>81.307378999999997</v>
      </c>
      <c r="E867" s="1">
        <v>2</v>
      </c>
      <c r="F867">
        <v>75.080568</v>
      </c>
      <c r="G867" s="2">
        <v>3</v>
      </c>
      <c r="P867">
        <v>2</v>
      </c>
      <c r="Q867" t="str">
        <f>CONCATENATE(C867,E867,G867,I867)</f>
        <v>23</v>
      </c>
    </row>
    <row r="868" spans="1:17" x14ac:dyDescent="0.25">
      <c r="A868">
        <v>3664</v>
      </c>
      <c r="D868">
        <v>81.307378999999997</v>
      </c>
      <c r="E868" s="1">
        <v>2</v>
      </c>
      <c r="F868">
        <v>75.080568</v>
      </c>
      <c r="G868" s="2">
        <v>3</v>
      </c>
      <c r="P868">
        <v>2</v>
      </c>
      <c r="Q868" t="str">
        <f>CONCATENATE(C868,E868,G868,I868)</f>
        <v>23</v>
      </c>
    </row>
    <row r="869" spans="1:17" x14ac:dyDescent="0.25">
      <c r="A869">
        <v>3665</v>
      </c>
      <c r="D869">
        <v>81.307378999999997</v>
      </c>
      <c r="E869" s="1">
        <v>2</v>
      </c>
      <c r="F869">
        <v>75.080568</v>
      </c>
      <c r="G869" s="2">
        <v>3</v>
      </c>
      <c r="P869">
        <v>2</v>
      </c>
      <c r="Q869" t="str">
        <f>CONCATENATE(C869,E869,G869,I869)</f>
        <v>23</v>
      </c>
    </row>
    <row r="870" spans="1:17" x14ac:dyDescent="0.25">
      <c r="A870">
        <v>3666</v>
      </c>
      <c r="D870">
        <v>81.307378999999997</v>
      </c>
      <c r="E870" s="1">
        <v>2</v>
      </c>
      <c r="F870">
        <v>75.080568</v>
      </c>
      <c r="G870" s="2">
        <v>3</v>
      </c>
      <c r="H870">
        <v>79.654214999999994</v>
      </c>
      <c r="I870" s="4">
        <v>4</v>
      </c>
      <c r="P870">
        <v>3</v>
      </c>
      <c r="Q870" t="str">
        <f>CONCATENATE(C870,E870,G870,I870)</f>
        <v>234</v>
      </c>
    </row>
    <row r="871" spans="1:17" x14ac:dyDescent="0.25">
      <c r="A871">
        <v>3667</v>
      </c>
      <c r="F871">
        <v>75.080568</v>
      </c>
      <c r="G871" s="2">
        <v>3</v>
      </c>
      <c r="H871">
        <v>79.654214999999994</v>
      </c>
      <c r="I871" s="4">
        <v>4</v>
      </c>
      <c r="P871">
        <v>2</v>
      </c>
      <c r="Q871" t="str">
        <f>CONCATENATE(C871,E871,G871,I871)</f>
        <v>34</v>
      </c>
    </row>
    <row r="872" spans="1:17" x14ac:dyDescent="0.25">
      <c r="A872">
        <v>3668</v>
      </c>
      <c r="F872">
        <v>75.080568</v>
      </c>
      <c r="G872" s="2">
        <v>3</v>
      </c>
      <c r="H872">
        <v>79.654214999999994</v>
      </c>
      <c r="I872" s="4">
        <v>4</v>
      </c>
      <c r="P872">
        <v>2</v>
      </c>
      <c r="Q872" t="str">
        <f>CONCATENATE(C872,E872,G872,I872)</f>
        <v>34</v>
      </c>
    </row>
    <row r="873" spans="1:17" x14ac:dyDescent="0.25">
      <c r="A873">
        <v>3669</v>
      </c>
      <c r="F873">
        <v>75.080568</v>
      </c>
      <c r="G873" s="2">
        <v>3</v>
      </c>
      <c r="H873">
        <v>79.654214999999994</v>
      </c>
      <c r="I873" s="4">
        <v>4</v>
      </c>
      <c r="P873">
        <v>2</v>
      </c>
      <c r="Q873" t="str">
        <f>CONCATENATE(C873,E873,G873,I873)</f>
        <v>34</v>
      </c>
    </row>
    <row r="874" spans="1:17" x14ac:dyDescent="0.25">
      <c r="A874">
        <v>3670</v>
      </c>
      <c r="F874">
        <v>75.080568</v>
      </c>
      <c r="G874" s="2">
        <v>3</v>
      </c>
      <c r="H874">
        <v>79.654214999999994</v>
      </c>
      <c r="I874" s="4">
        <v>4</v>
      </c>
      <c r="P874">
        <v>2</v>
      </c>
      <c r="Q874" t="str">
        <f>CONCATENATE(C874,E874,G874,I874)</f>
        <v>34</v>
      </c>
    </row>
    <row r="875" spans="1:17" x14ac:dyDescent="0.25">
      <c r="A875">
        <v>3671</v>
      </c>
      <c r="F875">
        <v>75.080568</v>
      </c>
      <c r="G875" s="2">
        <v>3</v>
      </c>
      <c r="H875">
        <v>79.654214999999994</v>
      </c>
      <c r="I875" s="4">
        <v>4</v>
      </c>
      <c r="P875">
        <v>2</v>
      </c>
      <c r="Q875" t="str">
        <f>CONCATENATE(C875,E875,G875,I875)</f>
        <v>34</v>
      </c>
    </row>
    <row r="876" spans="1:17" x14ac:dyDescent="0.25">
      <c r="A876">
        <v>3672</v>
      </c>
      <c r="F876">
        <v>75.080568</v>
      </c>
      <c r="G876" s="2">
        <v>3</v>
      </c>
      <c r="H876">
        <v>79.654214999999994</v>
      </c>
      <c r="I876" s="4">
        <v>4</v>
      </c>
      <c r="P876">
        <v>2</v>
      </c>
      <c r="Q876" t="str">
        <f>CONCATENATE(C876,E876,G876,I876)</f>
        <v>34</v>
      </c>
    </row>
    <row r="877" spans="1:17" x14ac:dyDescent="0.25">
      <c r="A877">
        <v>3673</v>
      </c>
      <c r="F877">
        <v>75.080568</v>
      </c>
      <c r="G877" s="2">
        <v>3</v>
      </c>
      <c r="H877">
        <v>79.654214999999994</v>
      </c>
      <c r="I877" s="4">
        <v>4</v>
      </c>
      <c r="P877">
        <v>2</v>
      </c>
      <c r="Q877" t="str">
        <f>CONCATENATE(C877,E877,G877,I877)</f>
        <v>34</v>
      </c>
    </row>
    <row r="878" spans="1:17" x14ac:dyDescent="0.25">
      <c r="A878">
        <v>3674</v>
      </c>
      <c r="H878">
        <v>79.654214999999994</v>
      </c>
      <c r="I878" s="4">
        <v>4</v>
      </c>
      <c r="P878">
        <v>1</v>
      </c>
      <c r="Q878" t="str">
        <f>CONCATENATE(C878,E878,G878,I878)</f>
        <v>4</v>
      </c>
    </row>
    <row r="879" spans="1:17" x14ac:dyDescent="0.25">
      <c r="A879">
        <v>3675</v>
      </c>
      <c r="H879">
        <v>79.654214999999994</v>
      </c>
      <c r="I879" s="4">
        <v>4</v>
      </c>
      <c r="P879">
        <v>1</v>
      </c>
      <c r="Q879" t="str">
        <f>CONCATENATE(C879,E879,G879,I879)</f>
        <v>4</v>
      </c>
    </row>
    <row r="880" spans="1:17" x14ac:dyDescent="0.25">
      <c r="A880">
        <v>3676</v>
      </c>
      <c r="H880">
        <v>79.654214999999994</v>
      </c>
      <c r="I880" s="4">
        <v>4</v>
      </c>
      <c r="P880">
        <v>1</v>
      </c>
      <c r="Q880" t="str">
        <f>CONCATENATE(C880,E880,G880,I880)</f>
        <v>4</v>
      </c>
    </row>
    <row r="881" spans="1:17" x14ac:dyDescent="0.25">
      <c r="A881">
        <v>3677</v>
      </c>
      <c r="B881">
        <v>97.838560000000001</v>
      </c>
      <c r="C881" s="3">
        <v>1</v>
      </c>
      <c r="H881">
        <v>79.654214999999994</v>
      </c>
      <c r="I881" s="4">
        <v>4</v>
      </c>
      <c r="P881">
        <v>2</v>
      </c>
      <c r="Q881" t="str">
        <f>CONCATENATE(C881,E881,G881,I881)</f>
        <v>14</v>
      </c>
    </row>
    <row r="882" spans="1:17" x14ac:dyDescent="0.25">
      <c r="A882">
        <v>3678</v>
      </c>
      <c r="B882">
        <v>97.838560000000001</v>
      </c>
      <c r="C882" s="3">
        <v>1</v>
      </c>
      <c r="H882">
        <v>79.654214999999994</v>
      </c>
      <c r="I882" s="4">
        <v>4</v>
      </c>
      <c r="P882">
        <v>2</v>
      </c>
      <c r="Q882" t="str">
        <f>CONCATENATE(C882,E882,G882,I882)</f>
        <v>14</v>
      </c>
    </row>
    <row r="883" spans="1:17" x14ac:dyDescent="0.25">
      <c r="A883">
        <v>3679</v>
      </c>
      <c r="B883">
        <v>97.838560000000001</v>
      </c>
      <c r="C883" s="3">
        <v>1</v>
      </c>
      <c r="H883">
        <v>79.654214999999994</v>
      </c>
      <c r="I883" s="4">
        <v>4</v>
      </c>
      <c r="P883">
        <v>2</v>
      </c>
      <c r="Q883" t="str">
        <f>CONCATENATE(C883,E883,G883,I883)</f>
        <v>14</v>
      </c>
    </row>
    <row r="884" spans="1:17" x14ac:dyDescent="0.25">
      <c r="A884">
        <v>3680</v>
      </c>
      <c r="B884">
        <v>97.838560000000001</v>
      </c>
      <c r="C884" s="3">
        <v>1</v>
      </c>
      <c r="P884">
        <v>1</v>
      </c>
      <c r="Q884" t="str">
        <f>CONCATENATE(C884,E884,G884,I884)</f>
        <v>1</v>
      </c>
    </row>
    <row r="885" spans="1:17" x14ac:dyDescent="0.25">
      <c r="A885">
        <v>3681</v>
      </c>
      <c r="B885">
        <v>97.838560000000001</v>
      </c>
      <c r="C885" s="3">
        <v>1</v>
      </c>
      <c r="P885">
        <v>1</v>
      </c>
      <c r="Q885" t="str">
        <f>CONCATENATE(C885,E885,G885,I885)</f>
        <v>1</v>
      </c>
    </row>
    <row r="886" spans="1:17" x14ac:dyDescent="0.25">
      <c r="A886">
        <v>3682</v>
      </c>
      <c r="B886">
        <v>97.838560000000001</v>
      </c>
      <c r="C886" s="3">
        <v>1</v>
      </c>
      <c r="P886">
        <v>1</v>
      </c>
      <c r="Q886" t="str">
        <f>CONCATENATE(C886,E886,G886,I886)</f>
        <v>1</v>
      </c>
    </row>
    <row r="887" spans="1:17" x14ac:dyDescent="0.25">
      <c r="A887">
        <v>3683</v>
      </c>
      <c r="B887">
        <v>97.838560000000001</v>
      </c>
      <c r="C887" s="3">
        <v>1</v>
      </c>
      <c r="P887">
        <v>1</v>
      </c>
      <c r="Q887" t="str">
        <f>CONCATENATE(C887,E887,G887,I887)</f>
        <v>1</v>
      </c>
    </row>
    <row r="888" spans="1:17" x14ac:dyDescent="0.25">
      <c r="A888">
        <v>3684</v>
      </c>
      <c r="B888">
        <v>97.838560000000001</v>
      </c>
      <c r="C888" s="3">
        <v>1</v>
      </c>
      <c r="P888">
        <v>1</v>
      </c>
      <c r="Q888" t="str">
        <f>CONCATENATE(C888,E888,G888,I888)</f>
        <v>1</v>
      </c>
    </row>
    <row r="889" spans="1:17" x14ac:dyDescent="0.25">
      <c r="A889">
        <v>3685</v>
      </c>
      <c r="B889">
        <v>97.838560000000001</v>
      </c>
      <c r="C889" s="3">
        <v>1</v>
      </c>
      <c r="P889">
        <v>1</v>
      </c>
      <c r="Q889" t="str">
        <f>CONCATENATE(C889,E889,G889,I889)</f>
        <v>1</v>
      </c>
    </row>
    <row r="890" spans="1:17" x14ac:dyDescent="0.25">
      <c r="A890">
        <v>3686</v>
      </c>
      <c r="B890">
        <v>97.838560000000001</v>
      </c>
      <c r="C890" s="3">
        <v>1</v>
      </c>
      <c r="D890">
        <v>104.506113</v>
      </c>
      <c r="E890" s="1">
        <v>2</v>
      </c>
      <c r="P890">
        <v>2</v>
      </c>
      <c r="Q890" t="str">
        <f>CONCATENATE(C890,E890,G890,I890)</f>
        <v>12</v>
      </c>
    </row>
    <row r="891" spans="1:17" x14ac:dyDescent="0.25">
      <c r="A891">
        <v>3687</v>
      </c>
      <c r="B891">
        <v>97.838560000000001</v>
      </c>
      <c r="C891" s="3">
        <v>1</v>
      </c>
      <c r="D891">
        <v>104.506113</v>
      </c>
      <c r="E891" s="1">
        <v>2</v>
      </c>
      <c r="P891">
        <v>2</v>
      </c>
      <c r="Q891" t="str">
        <f>CONCATENATE(C891,E891,G891,I891)</f>
        <v>12</v>
      </c>
    </row>
    <row r="892" spans="1:17" x14ac:dyDescent="0.25">
      <c r="A892">
        <v>3688</v>
      </c>
      <c r="B892">
        <v>97.838560000000001</v>
      </c>
      <c r="C892" s="3">
        <v>1</v>
      </c>
      <c r="D892">
        <v>104.506113</v>
      </c>
      <c r="E892" s="1">
        <v>2</v>
      </c>
      <c r="P892">
        <v>2</v>
      </c>
      <c r="Q892" t="str">
        <f>CONCATENATE(C892,E892,G892,I892)</f>
        <v>12</v>
      </c>
    </row>
    <row r="893" spans="1:17" x14ac:dyDescent="0.25">
      <c r="A893">
        <v>3689</v>
      </c>
      <c r="B893">
        <v>97.838560000000001</v>
      </c>
      <c r="C893" s="3">
        <v>1</v>
      </c>
      <c r="D893">
        <v>104.506113</v>
      </c>
      <c r="E893" s="1">
        <v>2</v>
      </c>
      <c r="P893">
        <v>2</v>
      </c>
      <c r="Q893" t="str">
        <f>CONCATENATE(C893,E893,G893,I893)</f>
        <v>12</v>
      </c>
    </row>
    <row r="894" spans="1:17" x14ac:dyDescent="0.25">
      <c r="A894">
        <v>3690</v>
      </c>
      <c r="B894">
        <v>97.838560000000001</v>
      </c>
      <c r="C894" s="3">
        <v>1</v>
      </c>
      <c r="D894">
        <v>104.506113</v>
      </c>
      <c r="E894" s="1">
        <v>2</v>
      </c>
      <c r="P894">
        <v>2</v>
      </c>
      <c r="Q894" t="str">
        <f>CONCATENATE(C894,E894,G894,I894)</f>
        <v>12</v>
      </c>
    </row>
    <row r="895" spans="1:17" x14ac:dyDescent="0.25">
      <c r="A895">
        <v>3691</v>
      </c>
      <c r="D895">
        <v>104.506113</v>
      </c>
      <c r="E895" s="1">
        <v>2</v>
      </c>
      <c r="P895">
        <v>1</v>
      </c>
      <c r="Q895" t="str">
        <f>CONCATENATE(C895,E895,G895,I895)</f>
        <v>2</v>
      </c>
    </row>
    <row r="896" spans="1:17" x14ac:dyDescent="0.25">
      <c r="A896">
        <v>3692</v>
      </c>
      <c r="D896">
        <v>104.506113</v>
      </c>
      <c r="E896" s="1">
        <v>2</v>
      </c>
      <c r="P896">
        <v>1</v>
      </c>
      <c r="Q896" t="str">
        <f>CONCATENATE(C896,E896,G896,I896)</f>
        <v>2</v>
      </c>
    </row>
    <row r="897" spans="1:17" x14ac:dyDescent="0.25">
      <c r="A897">
        <v>3693</v>
      </c>
      <c r="D897">
        <v>104.506113</v>
      </c>
      <c r="E897" s="1">
        <v>2</v>
      </c>
      <c r="P897">
        <v>1</v>
      </c>
      <c r="Q897" t="str">
        <f>CONCATENATE(C897,E897,G897,I897)</f>
        <v>2</v>
      </c>
    </row>
    <row r="898" spans="1:17" x14ac:dyDescent="0.25">
      <c r="A898">
        <v>3694</v>
      </c>
      <c r="D898">
        <v>104.506113</v>
      </c>
      <c r="E898" s="1">
        <v>2</v>
      </c>
      <c r="P898">
        <v>1</v>
      </c>
      <c r="Q898" t="str">
        <f>CONCATENATE(C898,E898,G898,I898)</f>
        <v>2</v>
      </c>
    </row>
    <row r="899" spans="1:17" x14ac:dyDescent="0.25">
      <c r="A899">
        <v>3695</v>
      </c>
      <c r="D899">
        <v>104.506113</v>
      </c>
      <c r="E899" s="1">
        <v>2</v>
      </c>
      <c r="P899">
        <v>1</v>
      </c>
      <c r="Q899" t="str">
        <f>CONCATENATE(C899,E899,G899,I899)</f>
        <v>2</v>
      </c>
    </row>
    <row r="900" spans="1:17" x14ac:dyDescent="0.25">
      <c r="A900">
        <v>3696</v>
      </c>
      <c r="D900">
        <v>104.506113</v>
      </c>
      <c r="E900" s="1">
        <v>2</v>
      </c>
      <c r="P900">
        <v>1</v>
      </c>
      <c r="Q900" t="str">
        <f>CONCATENATE(C900,E900,G900,I900)</f>
        <v>2</v>
      </c>
    </row>
    <row r="901" spans="1:17" x14ac:dyDescent="0.25">
      <c r="A901">
        <v>3697</v>
      </c>
      <c r="D901">
        <v>104.506113</v>
      </c>
      <c r="E901" s="1">
        <v>2</v>
      </c>
      <c r="P901">
        <v>1</v>
      </c>
      <c r="Q901" t="str">
        <f>CONCATENATE(C901,E901,G901,I901)</f>
        <v>2</v>
      </c>
    </row>
    <row r="902" spans="1:17" x14ac:dyDescent="0.25">
      <c r="A902">
        <v>3698</v>
      </c>
      <c r="D902">
        <v>104.506113</v>
      </c>
      <c r="E902" s="1">
        <v>2</v>
      </c>
      <c r="P902">
        <v>1</v>
      </c>
      <c r="Q902" t="str">
        <f>CONCATENATE(C902,E902,G902,I902)</f>
        <v>2</v>
      </c>
    </row>
    <row r="903" spans="1:17" x14ac:dyDescent="0.25">
      <c r="A903">
        <v>3699</v>
      </c>
      <c r="H903">
        <v>103.45916</v>
      </c>
      <c r="I903" s="4">
        <v>4</v>
      </c>
      <c r="P903">
        <v>1</v>
      </c>
      <c r="Q903" t="str">
        <f>CONCATENATE(C903,E903,G903,I903)</f>
        <v>4</v>
      </c>
    </row>
    <row r="904" spans="1:17" x14ac:dyDescent="0.25">
      <c r="A904">
        <v>3700</v>
      </c>
      <c r="F904">
        <v>104.836721</v>
      </c>
      <c r="G904" s="2">
        <v>3</v>
      </c>
      <c r="H904">
        <v>103.45916</v>
      </c>
      <c r="I904" s="4">
        <v>4</v>
      </c>
      <c r="P904">
        <v>2</v>
      </c>
      <c r="Q904" t="str">
        <f>CONCATENATE(C904,E904,G904,I904)</f>
        <v>34</v>
      </c>
    </row>
    <row r="905" spans="1:17" x14ac:dyDescent="0.25">
      <c r="A905">
        <v>3701</v>
      </c>
      <c r="F905">
        <v>104.836721</v>
      </c>
      <c r="G905" s="2">
        <v>3</v>
      </c>
      <c r="H905">
        <v>103.45916</v>
      </c>
      <c r="I905" s="4">
        <v>4</v>
      </c>
      <c r="P905">
        <v>2</v>
      </c>
      <c r="Q905" t="str">
        <f>CONCATENATE(C905,E905,G905,I905)</f>
        <v>34</v>
      </c>
    </row>
    <row r="906" spans="1:17" x14ac:dyDescent="0.25">
      <c r="A906">
        <v>3702</v>
      </c>
      <c r="F906">
        <v>104.836721</v>
      </c>
      <c r="G906" s="2">
        <v>3</v>
      </c>
      <c r="H906">
        <v>103.45916</v>
      </c>
      <c r="I906" s="4">
        <v>4</v>
      </c>
      <c r="P906">
        <v>2</v>
      </c>
      <c r="Q906" t="str">
        <f>CONCATENATE(C906,E906,G906,I906)</f>
        <v>34</v>
      </c>
    </row>
    <row r="907" spans="1:17" x14ac:dyDescent="0.25">
      <c r="A907">
        <v>3703</v>
      </c>
      <c r="F907">
        <v>104.836721</v>
      </c>
      <c r="G907" s="2">
        <v>3</v>
      </c>
      <c r="H907">
        <v>103.45916</v>
      </c>
      <c r="I907" s="4">
        <v>4</v>
      </c>
      <c r="P907">
        <v>2</v>
      </c>
      <c r="Q907" t="str">
        <f>CONCATENATE(C907,E907,G907,I907)</f>
        <v>34</v>
      </c>
    </row>
    <row r="908" spans="1:17" x14ac:dyDescent="0.25">
      <c r="A908">
        <v>3704</v>
      </c>
      <c r="F908">
        <v>104.836721</v>
      </c>
      <c r="G908" s="2">
        <v>3</v>
      </c>
      <c r="H908">
        <v>103.45916</v>
      </c>
      <c r="I908" s="4">
        <v>4</v>
      </c>
      <c r="P908">
        <v>2</v>
      </c>
      <c r="Q908" t="str">
        <f>CONCATENATE(C908,E908,G908,I908)</f>
        <v>34</v>
      </c>
    </row>
    <row r="909" spans="1:17" x14ac:dyDescent="0.25">
      <c r="A909">
        <v>3705</v>
      </c>
      <c r="F909">
        <v>104.836721</v>
      </c>
      <c r="G909" s="2">
        <v>3</v>
      </c>
      <c r="H909">
        <v>103.45916</v>
      </c>
      <c r="I909" s="4">
        <v>4</v>
      </c>
      <c r="P909">
        <v>2</v>
      </c>
      <c r="Q909" t="str">
        <f>CONCATENATE(C909,E909,G909,I909)</f>
        <v>34</v>
      </c>
    </row>
    <row r="910" spans="1:17" x14ac:dyDescent="0.25">
      <c r="A910">
        <v>3706</v>
      </c>
      <c r="F910">
        <v>104.836721</v>
      </c>
      <c r="G910" s="2">
        <v>3</v>
      </c>
      <c r="H910">
        <v>103.45916</v>
      </c>
      <c r="I910" s="4">
        <v>4</v>
      </c>
      <c r="P910">
        <v>2</v>
      </c>
      <c r="Q910" t="str">
        <f>CONCATENATE(C910,E910,G910,I910)</f>
        <v>34</v>
      </c>
    </row>
    <row r="911" spans="1:17" x14ac:dyDescent="0.25">
      <c r="A911">
        <v>3707</v>
      </c>
      <c r="F911">
        <v>104.836721</v>
      </c>
      <c r="G911" s="2">
        <v>3</v>
      </c>
      <c r="H911">
        <v>103.45916</v>
      </c>
      <c r="I911" s="4">
        <v>4</v>
      </c>
      <c r="P911">
        <v>2</v>
      </c>
      <c r="Q911" t="str">
        <f>CONCATENATE(C911,E911,G911,I911)</f>
        <v>34</v>
      </c>
    </row>
    <row r="912" spans="1:17" x14ac:dyDescent="0.25">
      <c r="A912">
        <v>3708</v>
      </c>
      <c r="F912">
        <v>104.836721</v>
      </c>
      <c r="G912" s="2">
        <v>3</v>
      </c>
      <c r="H912">
        <v>103.45916</v>
      </c>
      <c r="I912" s="4">
        <v>4</v>
      </c>
      <c r="P912">
        <v>2</v>
      </c>
      <c r="Q912" t="str">
        <f>CONCATENATE(C912,E912,G912,I912)</f>
        <v>34</v>
      </c>
    </row>
    <row r="913" spans="1:17" x14ac:dyDescent="0.25">
      <c r="A913">
        <v>3709</v>
      </c>
      <c r="F913">
        <v>104.836721</v>
      </c>
      <c r="G913" s="2">
        <v>3</v>
      </c>
      <c r="H913">
        <v>103.45916</v>
      </c>
      <c r="I913" s="4">
        <v>4</v>
      </c>
      <c r="P913">
        <v>2</v>
      </c>
      <c r="Q913" t="str">
        <f>CONCATENATE(C913,E913,G913,I913)</f>
        <v>34</v>
      </c>
    </row>
    <row r="914" spans="1:17" x14ac:dyDescent="0.25">
      <c r="A914">
        <v>3710</v>
      </c>
      <c r="F914">
        <v>104.836721</v>
      </c>
      <c r="G914" s="2">
        <v>3</v>
      </c>
      <c r="H914">
        <v>103.45916</v>
      </c>
      <c r="I914" s="4">
        <v>4</v>
      </c>
      <c r="P914">
        <v>2</v>
      </c>
      <c r="Q914" t="str">
        <f>CONCATENATE(C914,E914,G914,I914)</f>
        <v>34</v>
      </c>
    </row>
    <row r="915" spans="1:17" x14ac:dyDescent="0.25">
      <c r="A915">
        <v>3711</v>
      </c>
      <c r="F915">
        <v>104.836721</v>
      </c>
      <c r="G915" s="2">
        <v>3</v>
      </c>
      <c r="H915">
        <v>103.45916</v>
      </c>
      <c r="I915" s="4">
        <v>4</v>
      </c>
      <c r="P915">
        <v>2</v>
      </c>
      <c r="Q915" t="str">
        <f>CONCATENATE(C915,E915,G915,I915)</f>
        <v>34</v>
      </c>
    </row>
    <row r="916" spans="1:17" x14ac:dyDescent="0.25">
      <c r="A916">
        <v>3712</v>
      </c>
      <c r="P916">
        <v>0</v>
      </c>
      <c r="Q916" t="str">
        <f>CONCATENATE(C916,E916,G916,I916)</f>
        <v/>
      </c>
    </row>
    <row r="917" spans="1:17" x14ac:dyDescent="0.25">
      <c r="A917">
        <v>3713</v>
      </c>
      <c r="P917">
        <v>0</v>
      </c>
      <c r="Q917" t="str">
        <f>CONCATENATE(C917,E917,G917,I917)</f>
        <v/>
      </c>
    </row>
    <row r="918" spans="1:17" x14ac:dyDescent="0.25">
      <c r="A918">
        <v>3714</v>
      </c>
      <c r="B918">
        <v>124.34361799999999</v>
      </c>
      <c r="C918" s="3">
        <v>1</v>
      </c>
      <c r="P918">
        <v>1</v>
      </c>
      <c r="Q918" t="str">
        <f>CONCATENATE(C918,E918,G918,I918)</f>
        <v>1</v>
      </c>
    </row>
    <row r="919" spans="1:17" x14ac:dyDescent="0.25">
      <c r="A919">
        <v>3715</v>
      </c>
      <c r="B919">
        <v>124.34361799999999</v>
      </c>
      <c r="C919" s="3">
        <v>1</v>
      </c>
      <c r="P919">
        <v>1</v>
      </c>
      <c r="Q919" t="str">
        <f>CONCATENATE(C919,E919,G919,I919)</f>
        <v>1</v>
      </c>
    </row>
    <row r="920" spans="1:17" x14ac:dyDescent="0.25">
      <c r="A920">
        <v>3716</v>
      </c>
      <c r="B920">
        <v>124.34361799999999</v>
      </c>
      <c r="C920" s="3">
        <v>1</v>
      </c>
      <c r="P920">
        <v>1</v>
      </c>
      <c r="Q920" t="str">
        <f>CONCATENATE(C920,E920,G920,I920)</f>
        <v>1</v>
      </c>
    </row>
    <row r="921" spans="1:17" x14ac:dyDescent="0.25">
      <c r="A921">
        <v>3717</v>
      </c>
      <c r="B921">
        <v>124.34361799999999</v>
      </c>
      <c r="C921" s="3">
        <v>1</v>
      </c>
      <c r="P921">
        <v>1</v>
      </c>
      <c r="Q921" t="str">
        <f>CONCATENATE(C921,E921,G921,I921)</f>
        <v>1</v>
      </c>
    </row>
    <row r="922" spans="1:17" x14ac:dyDescent="0.25">
      <c r="A922">
        <v>3718</v>
      </c>
      <c r="B922">
        <v>124.34361799999999</v>
      </c>
      <c r="C922" s="3">
        <v>1</v>
      </c>
      <c r="P922">
        <v>1</v>
      </c>
      <c r="Q922" t="str">
        <f>CONCATENATE(C922,E922,G922,I922)</f>
        <v>1</v>
      </c>
    </row>
    <row r="923" spans="1:17" x14ac:dyDescent="0.25">
      <c r="A923">
        <v>3719</v>
      </c>
      <c r="B923">
        <v>124.34361799999999</v>
      </c>
      <c r="C923" s="3">
        <v>1</v>
      </c>
      <c r="D923">
        <v>127.76007199999999</v>
      </c>
      <c r="E923" s="1">
        <v>2</v>
      </c>
      <c r="P923">
        <v>2</v>
      </c>
      <c r="Q923" t="str">
        <f>CONCATENATE(C923,E923,G923,I923)</f>
        <v>12</v>
      </c>
    </row>
    <row r="924" spans="1:17" x14ac:dyDescent="0.25">
      <c r="A924">
        <v>3720</v>
      </c>
      <c r="B924">
        <v>124.34361799999999</v>
      </c>
      <c r="C924" s="3">
        <v>1</v>
      </c>
      <c r="D924">
        <v>127.76007199999999</v>
      </c>
      <c r="E924" s="1">
        <v>2</v>
      </c>
      <c r="P924">
        <v>2</v>
      </c>
      <c r="Q924" t="str">
        <f>CONCATENATE(C924,E924,G924,I924)</f>
        <v>12</v>
      </c>
    </row>
    <row r="925" spans="1:17" x14ac:dyDescent="0.25">
      <c r="A925">
        <v>3721</v>
      </c>
      <c r="B925">
        <v>124.34361799999999</v>
      </c>
      <c r="C925" s="3">
        <v>1</v>
      </c>
      <c r="D925">
        <v>127.76007199999999</v>
      </c>
      <c r="E925" s="1">
        <v>2</v>
      </c>
      <c r="P925">
        <v>2</v>
      </c>
      <c r="Q925" t="str">
        <f>CONCATENATE(C925,E925,G925,I925)</f>
        <v>12</v>
      </c>
    </row>
    <row r="926" spans="1:17" x14ac:dyDescent="0.25">
      <c r="A926">
        <v>3722</v>
      </c>
      <c r="B926">
        <v>124.34361799999999</v>
      </c>
      <c r="C926" s="3">
        <v>1</v>
      </c>
      <c r="D926">
        <v>127.76007199999999</v>
      </c>
      <c r="E926" s="1">
        <v>2</v>
      </c>
      <c r="P926">
        <v>2</v>
      </c>
      <c r="Q926" t="str">
        <f>CONCATENATE(C926,E926,G926,I926)</f>
        <v>12</v>
      </c>
    </row>
    <row r="927" spans="1:17" x14ac:dyDescent="0.25">
      <c r="A927">
        <v>3723</v>
      </c>
      <c r="B927">
        <v>124.34361799999999</v>
      </c>
      <c r="C927" s="3">
        <v>1</v>
      </c>
      <c r="D927">
        <v>127.76007199999999</v>
      </c>
      <c r="E927" s="1">
        <v>2</v>
      </c>
      <c r="P927">
        <v>2</v>
      </c>
      <c r="Q927" t="str">
        <f>CONCATENATE(C927,E927,G927,I927)</f>
        <v>12</v>
      </c>
    </row>
    <row r="928" spans="1:17" x14ac:dyDescent="0.25">
      <c r="A928">
        <v>3724</v>
      </c>
      <c r="B928">
        <v>124.34361799999999</v>
      </c>
      <c r="C928" s="3">
        <v>1</v>
      </c>
      <c r="D928">
        <v>127.76007199999999</v>
      </c>
      <c r="E928" s="1">
        <v>2</v>
      </c>
      <c r="P928">
        <v>2</v>
      </c>
      <c r="Q928" t="str">
        <f>CONCATENATE(C928,E928,G928,I928)</f>
        <v>12</v>
      </c>
    </row>
    <row r="929" spans="1:17" x14ac:dyDescent="0.25">
      <c r="A929">
        <v>3725</v>
      </c>
      <c r="B929">
        <v>124.34361799999999</v>
      </c>
      <c r="C929" s="3">
        <v>1</v>
      </c>
      <c r="D929">
        <v>127.76007199999999</v>
      </c>
      <c r="E929" s="1">
        <v>2</v>
      </c>
      <c r="P929">
        <v>2</v>
      </c>
      <c r="Q929" t="str">
        <f>CONCATENATE(C929,E929,G929,I929)</f>
        <v>12</v>
      </c>
    </row>
    <row r="930" spans="1:17" x14ac:dyDescent="0.25">
      <c r="A930">
        <v>3726</v>
      </c>
      <c r="B930">
        <v>124.34361799999999</v>
      </c>
      <c r="C930" s="3">
        <v>1</v>
      </c>
      <c r="D930">
        <v>127.76007199999999</v>
      </c>
      <c r="E930" s="1">
        <v>2</v>
      </c>
      <c r="P930">
        <v>2</v>
      </c>
      <c r="Q930" t="str">
        <f>CONCATENATE(C930,E930,G930,I930)</f>
        <v>12</v>
      </c>
    </row>
    <row r="931" spans="1:17" x14ac:dyDescent="0.25">
      <c r="A931">
        <v>3727</v>
      </c>
      <c r="D931">
        <v>127.76007199999999</v>
      </c>
      <c r="E931" s="1">
        <v>2</v>
      </c>
      <c r="P931">
        <v>1</v>
      </c>
      <c r="Q931" t="str">
        <f>CONCATENATE(C931,E931,G931,I931)</f>
        <v>2</v>
      </c>
    </row>
    <row r="932" spans="1:17" x14ac:dyDescent="0.25">
      <c r="A932">
        <v>3728</v>
      </c>
      <c r="D932">
        <v>127.76007199999999</v>
      </c>
      <c r="E932" s="1">
        <v>2</v>
      </c>
      <c r="P932">
        <v>1</v>
      </c>
      <c r="Q932" t="str">
        <f>CONCATENATE(C932,E932,G932,I932)</f>
        <v>2</v>
      </c>
    </row>
    <row r="933" spans="1:17" x14ac:dyDescent="0.25">
      <c r="A933">
        <v>3729</v>
      </c>
      <c r="D933">
        <v>127.76007199999999</v>
      </c>
      <c r="E933" s="1">
        <v>2</v>
      </c>
      <c r="P933">
        <v>1</v>
      </c>
      <c r="Q933" t="str">
        <f>CONCATENATE(C933,E933,G933,I933)</f>
        <v>2</v>
      </c>
    </row>
    <row r="934" spans="1:17" x14ac:dyDescent="0.25">
      <c r="A934">
        <v>3730</v>
      </c>
      <c r="D934">
        <v>127.76007199999999</v>
      </c>
      <c r="E934" s="1">
        <v>2</v>
      </c>
      <c r="P934">
        <v>1</v>
      </c>
      <c r="Q934" t="str">
        <f>CONCATENATE(C934,E934,G934,I934)</f>
        <v>2</v>
      </c>
    </row>
    <row r="935" spans="1:17" x14ac:dyDescent="0.25">
      <c r="A935">
        <v>3731</v>
      </c>
      <c r="D935">
        <v>127.76007199999999</v>
      </c>
      <c r="E935" s="1">
        <v>2</v>
      </c>
      <c r="P935">
        <v>1</v>
      </c>
      <c r="Q935" t="str">
        <f>CONCATENATE(C935,E935,G935,I935)</f>
        <v>2</v>
      </c>
    </row>
    <row r="936" spans="1:17" x14ac:dyDescent="0.25">
      <c r="A936">
        <v>3732</v>
      </c>
      <c r="H936">
        <v>128.91726399999999</v>
      </c>
      <c r="I936" s="4">
        <v>4</v>
      </c>
      <c r="P936">
        <v>1</v>
      </c>
      <c r="Q936" t="str">
        <f>CONCATENATE(C936,E936,G936,I936)</f>
        <v>4</v>
      </c>
    </row>
    <row r="937" spans="1:17" x14ac:dyDescent="0.25">
      <c r="A937">
        <v>3733</v>
      </c>
      <c r="F937">
        <v>128.97238299999998</v>
      </c>
      <c r="G937" s="2">
        <v>3</v>
      </c>
      <c r="H937">
        <v>128.91726399999999</v>
      </c>
      <c r="I937" s="4">
        <v>4</v>
      </c>
      <c r="P937">
        <v>2</v>
      </c>
      <c r="Q937" t="str">
        <f>CONCATENATE(C937,E937,G937,I937)</f>
        <v>34</v>
      </c>
    </row>
    <row r="938" spans="1:17" x14ac:dyDescent="0.25">
      <c r="A938">
        <v>3734</v>
      </c>
      <c r="F938">
        <v>128.97238299999998</v>
      </c>
      <c r="G938" s="2">
        <v>3</v>
      </c>
      <c r="H938">
        <v>128.91726399999999</v>
      </c>
      <c r="I938" s="4">
        <v>4</v>
      </c>
      <c r="P938">
        <v>2</v>
      </c>
      <c r="Q938" t="str">
        <f>CONCATENATE(C938,E938,G938,I938)</f>
        <v>34</v>
      </c>
    </row>
    <row r="939" spans="1:17" x14ac:dyDescent="0.25">
      <c r="A939">
        <v>3735</v>
      </c>
      <c r="F939">
        <v>128.97238299999998</v>
      </c>
      <c r="G939" s="2">
        <v>3</v>
      </c>
      <c r="H939">
        <v>128.91726399999999</v>
      </c>
      <c r="I939" s="4">
        <v>4</v>
      </c>
      <c r="P939">
        <v>2</v>
      </c>
      <c r="Q939" t="str">
        <f>CONCATENATE(C939,E939,G939,I939)</f>
        <v>34</v>
      </c>
    </row>
    <row r="940" spans="1:17" x14ac:dyDescent="0.25">
      <c r="A940">
        <v>3736</v>
      </c>
      <c r="F940">
        <v>128.97238299999998</v>
      </c>
      <c r="G940" s="2">
        <v>3</v>
      </c>
      <c r="H940">
        <v>128.91726399999999</v>
      </c>
      <c r="I940" s="4">
        <v>4</v>
      </c>
      <c r="P940">
        <v>2</v>
      </c>
      <c r="Q940" t="str">
        <f>CONCATENATE(C940,E940,G940,I940)</f>
        <v>34</v>
      </c>
    </row>
    <row r="941" spans="1:17" x14ac:dyDescent="0.25">
      <c r="A941">
        <v>3737</v>
      </c>
      <c r="F941">
        <v>128.97238299999998</v>
      </c>
      <c r="G941" s="2">
        <v>3</v>
      </c>
      <c r="H941">
        <v>128.91726399999999</v>
      </c>
      <c r="I941" s="4">
        <v>4</v>
      </c>
      <c r="P941">
        <v>2</v>
      </c>
      <c r="Q941" t="str">
        <f>CONCATENATE(C941,E941,G941,I941)</f>
        <v>34</v>
      </c>
    </row>
    <row r="942" spans="1:17" x14ac:dyDescent="0.25">
      <c r="A942">
        <v>3738</v>
      </c>
      <c r="F942">
        <v>128.97238299999998</v>
      </c>
      <c r="G942" s="2">
        <v>3</v>
      </c>
      <c r="H942">
        <v>128.91726399999999</v>
      </c>
      <c r="I942" s="4">
        <v>4</v>
      </c>
      <c r="P942">
        <v>2</v>
      </c>
      <c r="Q942" t="str">
        <f>CONCATENATE(C942,E942,G942,I942)</f>
        <v>34</v>
      </c>
    </row>
    <row r="943" spans="1:17" x14ac:dyDescent="0.25">
      <c r="A943">
        <v>3739</v>
      </c>
      <c r="F943">
        <v>128.97238299999998</v>
      </c>
      <c r="G943" s="2">
        <v>3</v>
      </c>
      <c r="H943">
        <v>128.91726399999999</v>
      </c>
      <c r="I943" s="4">
        <v>4</v>
      </c>
      <c r="P943">
        <v>2</v>
      </c>
      <c r="Q943" t="str">
        <f>CONCATENATE(C943,E943,G943,I943)</f>
        <v>34</v>
      </c>
    </row>
    <row r="944" spans="1:17" x14ac:dyDescent="0.25">
      <c r="A944">
        <v>3740</v>
      </c>
      <c r="F944">
        <v>128.97238299999998</v>
      </c>
      <c r="G944" s="2">
        <v>3</v>
      </c>
      <c r="H944">
        <v>128.91726399999999</v>
      </c>
      <c r="I944" s="4">
        <v>4</v>
      </c>
      <c r="P944">
        <v>2</v>
      </c>
      <c r="Q944" t="str">
        <f>CONCATENATE(C944,E944,G944,I944)</f>
        <v>34</v>
      </c>
    </row>
    <row r="945" spans="1:17" x14ac:dyDescent="0.25">
      <c r="A945">
        <v>3741</v>
      </c>
      <c r="F945">
        <v>128.97238299999998</v>
      </c>
      <c r="G945" s="2">
        <v>3</v>
      </c>
      <c r="H945">
        <v>128.91726399999999</v>
      </c>
      <c r="I945" s="4">
        <v>4</v>
      </c>
      <c r="P945">
        <v>2</v>
      </c>
      <c r="Q945" t="str">
        <f>CONCATENATE(C945,E945,G945,I945)</f>
        <v>34</v>
      </c>
    </row>
    <row r="946" spans="1:17" x14ac:dyDescent="0.25">
      <c r="A946">
        <v>3742</v>
      </c>
      <c r="F946">
        <v>128.97238299999998</v>
      </c>
      <c r="G946" s="2">
        <v>3</v>
      </c>
      <c r="H946">
        <v>128.91726399999999</v>
      </c>
      <c r="I946" s="4">
        <v>4</v>
      </c>
      <c r="P946">
        <v>2</v>
      </c>
      <c r="Q946" t="str">
        <f>CONCATENATE(C946,E946,G946,I946)</f>
        <v>34</v>
      </c>
    </row>
    <row r="947" spans="1:17" x14ac:dyDescent="0.25">
      <c r="A947">
        <v>3743</v>
      </c>
      <c r="F947">
        <v>128.97238299999998</v>
      </c>
      <c r="G947" s="2">
        <v>3</v>
      </c>
      <c r="H947">
        <v>128.91726399999999</v>
      </c>
      <c r="I947" s="4">
        <v>4</v>
      </c>
      <c r="P947">
        <v>2</v>
      </c>
      <c r="Q947" t="str">
        <f>CONCATENATE(C947,E947,G947,I947)</f>
        <v>34</v>
      </c>
    </row>
    <row r="948" spans="1:17" x14ac:dyDescent="0.25">
      <c r="A948">
        <v>3744</v>
      </c>
      <c r="F948">
        <v>128.97238299999998</v>
      </c>
      <c r="G948" s="2">
        <v>3</v>
      </c>
      <c r="H948">
        <v>128.91726399999999</v>
      </c>
      <c r="I948" s="4">
        <v>4</v>
      </c>
      <c r="P948">
        <v>2</v>
      </c>
      <c r="Q948" t="str">
        <f>CONCATENATE(C948,E948,G948,I948)</f>
        <v>34</v>
      </c>
    </row>
    <row r="949" spans="1:17" x14ac:dyDescent="0.25">
      <c r="A949">
        <v>3745</v>
      </c>
      <c r="F949">
        <v>128.97238299999998</v>
      </c>
      <c r="G949" s="2">
        <v>3</v>
      </c>
      <c r="H949">
        <v>128.91726399999999</v>
      </c>
      <c r="I949" s="4">
        <v>4</v>
      </c>
      <c r="P949">
        <v>2</v>
      </c>
      <c r="Q949" t="str">
        <f>CONCATENATE(C949,E949,G949,I949)</f>
        <v>34</v>
      </c>
    </row>
    <row r="950" spans="1:17" x14ac:dyDescent="0.25">
      <c r="A950">
        <v>3746</v>
      </c>
      <c r="B950">
        <v>155.97598600000001</v>
      </c>
      <c r="C950" s="3">
        <v>1</v>
      </c>
      <c r="P950">
        <v>1</v>
      </c>
      <c r="Q950" t="str">
        <f>CONCATENATE(C950,E950,G950,I950)</f>
        <v>1</v>
      </c>
    </row>
    <row r="951" spans="1:17" x14ac:dyDescent="0.25">
      <c r="A951">
        <v>3747</v>
      </c>
      <c r="B951">
        <v>155.97598600000001</v>
      </c>
      <c r="C951" s="3">
        <v>1</v>
      </c>
      <c r="P951">
        <v>1</v>
      </c>
      <c r="Q951" t="str">
        <f>CONCATENATE(C951,E951,G951,I951)</f>
        <v>1</v>
      </c>
    </row>
    <row r="952" spans="1:17" x14ac:dyDescent="0.25">
      <c r="A952">
        <v>3748</v>
      </c>
      <c r="B952">
        <v>155.97598600000001</v>
      </c>
      <c r="C952" s="3">
        <v>1</v>
      </c>
      <c r="P952">
        <v>1</v>
      </c>
      <c r="Q952" t="str">
        <f>CONCATENATE(C952,E952,G952,I952)</f>
        <v>1</v>
      </c>
    </row>
    <row r="953" spans="1:17" x14ac:dyDescent="0.25">
      <c r="A953">
        <v>3749</v>
      </c>
      <c r="B953">
        <v>155.97598600000001</v>
      </c>
      <c r="C953" s="3">
        <v>1</v>
      </c>
      <c r="P953">
        <v>1</v>
      </c>
      <c r="Q953" t="str">
        <f>CONCATENATE(C953,E953,G953,I953)</f>
        <v>1</v>
      </c>
    </row>
    <row r="954" spans="1:17" x14ac:dyDescent="0.25">
      <c r="A954">
        <v>3750</v>
      </c>
      <c r="B954">
        <v>155.97598600000001</v>
      </c>
      <c r="C954" s="3">
        <v>1</v>
      </c>
      <c r="P954">
        <v>1</v>
      </c>
      <c r="Q954" t="str">
        <f>CONCATENATE(C954,E954,G954,I954)</f>
        <v>1</v>
      </c>
    </row>
    <row r="955" spans="1:17" x14ac:dyDescent="0.25">
      <c r="A955">
        <v>3751</v>
      </c>
      <c r="B955">
        <v>155.97598600000001</v>
      </c>
      <c r="C955" s="3">
        <v>1</v>
      </c>
      <c r="D955">
        <v>159.33611999999999</v>
      </c>
      <c r="E955" s="1">
        <v>2</v>
      </c>
      <c r="P955">
        <v>2</v>
      </c>
      <c r="Q955" t="str">
        <f>CONCATENATE(C955,E955,G955,I955)</f>
        <v>12</v>
      </c>
    </row>
    <row r="956" spans="1:17" x14ac:dyDescent="0.25">
      <c r="A956">
        <v>3752</v>
      </c>
      <c r="B956">
        <v>155.97598600000001</v>
      </c>
      <c r="C956" s="3">
        <v>1</v>
      </c>
      <c r="D956">
        <v>159.33611999999999</v>
      </c>
      <c r="E956" s="1">
        <v>2</v>
      </c>
      <c r="P956">
        <v>2</v>
      </c>
      <c r="Q956" t="str">
        <f>CONCATENATE(C956,E956,G956,I956)</f>
        <v>12</v>
      </c>
    </row>
    <row r="957" spans="1:17" x14ac:dyDescent="0.25">
      <c r="A957">
        <v>3753</v>
      </c>
      <c r="B957">
        <v>155.97598600000001</v>
      </c>
      <c r="C957" s="3">
        <v>1</v>
      </c>
      <c r="D957">
        <v>159.33611999999999</v>
      </c>
      <c r="E957" s="1">
        <v>2</v>
      </c>
      <c r="P957">
        <v>2</v>
      </c>
      <c r="Q957" t="str">
        <f>CONCATENATE(C957,E957,G957,I957)</f>
        <v>12</v>
      </c>
    </row>
    <row r="958" spans="1:17" x14ac:dyDescent="0.25">
      <c r="A958">
        <v>3754</v>
      </c>
      <c r="B958">
        <v>155.97598600000001</v>
      </c>
      <c r="C958" s="3">
        <v>1</v>
      </c>
      <c r="D958">
        <v>159.33611999999999</v>
      </c>
      <c r="E958" s="1">
        <v>2</v>
      </c>
      <c r="P958">
        <v>2</v>
      </c>
      <c r="Q958" t="str">
        <f>CONCATENATE(C958,E958,G958,I958)</f>
        <v>12</v>
      </c>
    </row>
    <row r="959" spans="1:17" x14ac:dyDescent="0.25">
      <c r="A959">
        <v>3755</v>
      </c>
      <c r="B959">
        <v>155.97598600000001</v>
      </c>
      <c r="C959" s="3">
        <v>1</v>
      </c>
      <c r="D959">
        <v>159.33611999999999</v>
      </c>
      <c r="E959" s="1">
        <v>2</v>
      </c>
      <c r="P959">
        <v>2</v>
      </c>
      <c r="Q959" t="str">
        <f>CONCATENATE(C959,E959,G959,I959)</f>
        <v>12</v>
      </c>
    </row>
    <row r="960" spans="1:17" x14ac:dyDescent="0.25">
      <c r="A960">
        <v>3756</v>
      </c>
      <c r="B960">
        <v>155.97598600000001</v>
      </c>
      <c r="C960" s="3">
        <v>1</v>
      </c>
      <c r="D960">
        <v>159.33611999999999</v>
      </c>
      <c r="E960" s="1">
        <v>2</v>
      </c>
      <c r="P960">
        <v>2</v>
      </c>
      <c r="Q960" t="str">
        <f>CONCATENATE(C960,E960,G960,I960)</f>
        <v>12</v>
      </c>
    </row>
    <row r="961" spans="1:17" x14ac:dyDescent="0.25">
      <c r="A961">
        <v>3757</v>
      </c>
      <c r="B961">
        <v>155.97598600000001</v>
      </c>
      <c r="C961" s="3">
        <v>1</v>
      </c>
      <c r="D961">
        <v>159.33611999999999</v>
      </c>
      <c r="E961" s="1">
        <v>2</v>
      </c>
      <c r="P961">
        <v>2</v>
      </c>
      <c r="Q961" t="str">
        <f>CONCATENATE(C961,E961,G961,I961)</f>
        <v>12</v>
      </c>
    </row>
    <row r="962" spans="1:17" x14ac:dyDescent="0.25">
      <c r="A962">
        <v>3758</v>
      </c>
      <c r="B962">
        <v>155.97598600000001</v>
      </c>
      <c r="C962" s="3">
        <v>1</v>
      </c>
      <c r="D962">
        <v>159.33611999999999</v>
      </c>
      <c r="E962" s="1">
        <v>2</v>
      </c>
      <c r="P962">
        <v>2</v>
      </c>
      <c r="Q962" t="str">
        <f>CONCATENATE(C962,E962,G962,I962)</f>
        <v>12</v>
      </c>
    </row>
    <row r="963" spans="1:17" x14ac:dyDescent="0.25">
      <c r="A963">
        <v>3759</v>
      </c>
      <c r="B963">
        <v>155.97598600000001</v>
      </c>
      <c r="C963" s="3">
        <v>1</v>
      </c>
      <c r="D963">
        <v>159.33611999999999</v>
      </c>
      <c r="E963" s="1">
        <v>2</v>
      </c>
      <c r="P963">
        <v>2</v>
      </c>
      <c r="Q963" t="str">
        <f>CONCATENATE(C963,E963,G963,I963)</f>
        <v>12</v>
      </c>
    </row>
    <row r="964" spans="1:17" x14ac:dyDescent="0.25">
      <c r="A964">
        <v>3760</v>
      </c>
      <c r="B964">
        <v>155.97598600000001</v>
      </c>
      <c r="C964" s="3">
        <v>1</v>
      </c>
      <c r="D964">
        <v>159.33611999999999</v>
      </c>
      <c r="E964" s="1">
        <v>2</v>
      </c>
      <c r="P964">
        <v>2</v>
      </c>
      <c r="Q964" t="str">
        <f>CONCATENATE(C964,E964,G964,I964)</f>
        <v>12</v>
      </c>
    </row>
    <row r="965" spans="1:17" x14ac:dyDescent="0.25">
      <c r="A965">
        <v>3761</v>
      </c>
      <c r="D965">
        <v>159.33611999999999</v>
      </c>
      <c r="E965" s="1">
        <v>2</v>
      </c>
      <c r="P965">
        <v>1</v>
      </c>
      <c r="Q965" t="str">
        <f>CONCATENATE(C965,E965,G965,I965)</f>
        <v>2</v>
      </c>
    </row>
    <row r="966" spans="1:17" x14ac:dyDescent="0.25">
      <c r="A966">
        <v>3762</v>
      </c>
      <c r="D966">
        <v>159.33611999999999</v>
      </c>
      <c r="E966" s="1">
        <v>2</v>
      </c>
      <c r="P966">
        <v>1</v>
      </c>
      <c r="Q966" t="str">
        <f>CONCATENATE(C966,E966,G966,I966)</f>
        <v>2</v>
      </c>
    </row>
    <row r="967" spans="1:17" x14ac:dyDescent="0.25">
      <c r="A967">
        <v>3763</v>
      </c>
      <c r="D967">
        <v>159.33611999999999</v>
      </c>
      <c r="E967" s="1">
        <v>2</v>
      </c>
      <c r="P967">
        <v>1</v>
      </c>
      <c r="Q967" t="str">
        <f>CONCATENATE(C967,E967,G967,I967)</f>
        <v>2</v>
      </c>
    </row>
    <row r="968" spans="1:17" x14ac:dyDescent="0.25">
      <c r="A968">
        <v>3764</v>
      </c>
      <c r="D968">
        <v>159.33611999999999</v>
      </c>
      <c r="E968" s="1">
        <v>2</v>
      </c>
      <c r="P968">
        <v>1</v>
      </c>
      <c r="Q968" t="str">
        <f>CONCATENATE(C968,E968,G968,I968)</f>
        <v>2</v>
      </c>
    </row>
    <row r="969" spans="1:17" x14ac:dyDescent="0.25">
      <c r="A969">
        <v>3765</v>
      </c>
      <c r="P969">
        <v>0</v>
      </c>
      <c r="Q969" t="str">
        <f>CONCATENATE(C969,E969,G969,I969)</f>
        <v/>
      </c>
    </row>
    <row r="970" spans="1:17" x14ac:dyDescent="0.25">
      <c r="A970">
        <v>3766</v>
      </c>
      <c r="P970">
        <v>0</v>
      </c>
      <c r="Q970" t="str">
        <f>CONCATENATE(C970,E970,G970,I970)</f>
        <v/>
      </c>
    </row>
    <row r="971" spans="1:17" x14ac:dyDescent="0.25">
      <c r="A971">
        <v>3767</v>
      </c>
      <c r="H971">
        <v>161.593616</v>
      </c>
      <c r="I971" s="4">
        <v>4</v>
      </c>
      <c r="P971">
        <v>1</v>
      </c>
      <c r="Q971" t="str">
        <f>CONCATENATE(C971,E971,G971,I971)</f>
        <v>4</v>
      </c>
    </row>
    <row r="972" spans="1:17" x14ac:dyDescent="0.25">
      <c r="A972">
        <v>3768</v>
      </c>
      <c r="F972">
        <v>161.908714</v>
      </c>
      <c r="G972" s="2">
        <v>3</v>
      </c>
      <c r="H972">
        <v>161.593616</v>
      </c>
      <c r="I972" s="4">
        <v>4</v>
      </c>
      <c r="P972">
        <v>2</v>
      </c>
      <c r="Q972" t="str">
        <f>CONCATENATE(C972,E972,G972,I972)</f>
        <v>34</v>
      </c>
    </row>
    <row r="973" spans="1:17" x14ac:dyDescent="0.25">
      <c r="A973">
        <v>3769</v>
      </c>
      <c r="F973">
        <v>161.908714</v>
      </c>
      <c r="G973" s="2">
        <v>3</v>
      </c>
      <c r="H973">
        <v>161.593616</v>
      </c>
      <c r="I973" s="4">
        <v>4</v>
      </c>
      <c r="P973">
        <v>2</v>
      </c>
      <c r="Q973" t="str">
        <f>CONCATENATE(C973,E973,G973,I973)</f>
        <v>34</v>
      </c>
    </row>
    <row r="974" spans="1:17" x14ac:dyDescent="0.25">
      <c r="A974">
        <v>3770</v>
      </c>
      <c r="F974">
        <v>161.908714</v>
      </c>
      <c r="G974" s="2">
        <v>3</v>
      </c>
      <c r="H974">
        <v>161.593616</v>
      </c>
      <c r="I974" s="4">
        <v>4</v>
      </c>
      <c r="P974">
        <v>2</v>
      </c>
      <c r="Q974" t="str">
        <f>CONCATENATE(C974,E974,G974,I974)</f>
        <v>34</v>
      </c>
    </row>
    <row r="975" spans="1:17" x14ac:dyDescent="0.25">
      <c r="A975">
        <v>3771</v>
      </c>
      <c r="F975">
        <v>161.908714</v>
      </c>
      <c r="G975" s="2">
        <v>3</v>
      </c>
      <c r="H975">
        <v>161.593616</v>
      </c>
      <c r="I975" s="4">
        <v>4</v>
      </c>
      <c r="P975">
        <v>2</v>
      </c>
      <c r="Q975" t="str">
        <f>CONCATENATE(C975,E975,G975,I975)</f>
        <v>34</v>
      </c>
    </row>
    <row r="976" spans="1:17" x14ac:dyDescent="0.25">
      <c r="A976">
        <v>3772</v>
      </c>
      <c r="F976">
        <v>161.908714</v>
      </c>
      <c r="G976" s="2">
        <v>3</v>
      </c>
      <c r="H976">
        <v>161.593616</v>
      </c>
      <c r="I976" s="4">
        <v>4</v>
      </c>
      <c r="P976">
        <v>2</v>
      </c>
      <c r="Q976" t="str">
        <f>CONCATENATE(C976,E976,G976,I976)</f>
        <v>34</v>
      </c>
    </row>
    <row r="977" spans="1:17" x14ac:dyDescent="0.25">
      <c r="A977">
        <v>3773</v>
      </c>
      <c r="F977">
        <v>161.908714</v>
      </c>
      <c r="G977" s="2">
        <v>3</v>
      </c>
      <c r="H977">
        <v>161.593616</v>
      </c>
      <c r="I977" s="4">
        <v>4</v>
      </c>
      <c r="P977">
        <v>2</v>
      </c>
      <c r="Q977" t="str">
        <f>CONCATENATE(C977,E977,G977,I977)</f>
        <v>34</v>
      </c>
    </row>
    <row r="978" spans="1:17" x14ac:dyDescent="0.25">
      <c r="A978">
        <v>3774</v>
      </c>
      <c r="F978">
        <v>161.908714</v>
      </c>
      <c r="G978" s="2">
        <v>3</v>
      </c>
      <c r="H978">
        <v>161.593616</v>
      </c>
      <c r="I978" s="4">
        <v>4</v>
      </c>
      <c r="P978">
        <v>2</v>
      </c>
      <c r="Q978" t="str">
        <f>CONCATENATE(C978,E978,G978,I978)</f>
        <v>34</v>
      </c>
    </row>
    <row r="979" spans="1:17" x14ac:dyDescent="0.25">
      <c r="A979">
        <v>3775</v>
      </c>
      <c r="F979">
        <v>161.908714</v>
      </c>
      <c r="G979" s="2">
        <v>3</v>
      </c>
      <c r="H979">
        <v>161.593616</v>
      </c>
      <c r="I979" s="4">
        <v>4</v>
      </c>
      <c r="P979">
        <v>2</v>
      </c>
      <c r="Q979" t="str">
        <f>CONCATENATE(C979,E979,G979,I979)</f>
        <v>34</v>
      </c>
    </row>
    <row r="980" spans="1:17" x14ac:dyDescent="0.25">
      <c r="A980">
        <v>3776</v>
      </c>
      <c r="F980">
        <v>161.908714</v>
      </c>
      <c r="G980" s="2">
        <v>3</v>
      </c>
      <c r="H980">
        <v>161.593616</v>
      </c>
      <c r="I980" s="4">
        <v>4</v>
      </c>
      <c r="P980">
        <v>2</v>
      </c>
      <c r="Q980" t="str">
        <f>CONCATENATE(C980,E980,G980,I980)</f>
        <v>34</v>
      </c>
    </row>
    <row r="981" spans="1:17" x14ac:dyDescent="0.25">
      <c r="A981">
        <v>3777</v>
      </c>
      <c r="F981">
        <v>161.908714</v>
      </c>
      <c r="G981" s="2">
        <v>3</v>
      </c>
      <c r="H981">
        <v>161.593616</v>
      </c>
      <c r="I981" s="4">
        <v>4</v>
      </c>
      <c r="P981">
        <v>2</v>
      </c>
      <c r="Q981" t="str">
        <f>CONCATENATE(C981,E981,G981,I981)</f>
        <v>34</v>
      </c>
    </row>
    <row r="982" spans="1:17" x14ac:dyDescent="0.25">
      <c r="A982">
        <v>3778</v>
      </c>
      <c r="F982">
        <v>161.908714</v>
      </c>
      <c r="G982" s="2">
        <v>3</v>
      </c>
      <c r="H982">
        <v>161.593616</v>
      </c>
      <c r="I982" s="4">
        <v>4</v>
      </c>
      <c r="P982">
        <v>2</v>
      </c>
      <c r="Q982" t="str">
        <f>CONCATENATE(C982,E982,G982,I982)</f>
        <v>34</v>
      </c>
    </row>
    <row r="983" spans="1:17" x14ac:dyDescent="0.25">
      <c r="A983">
        <v>3779</v>
      </c>
      <c r="F983">
        <v>161.908714</v>
      </c>
      <c r="G983" s="2">
        <v>3</v>
      </c>
      <c r="H983">
        <v>161.593616</v>
      </c>
      <c r="I983" s="4">
        <v>4</v>
      </c>
      <c r="P983">
        <v>2</v>
      </c>
      <c r="Q983" t="str">
        <f>CONCATENATE(C983,E983,G983,I983)</f>
        <v>34</v>
      </c>
    </row>
    <row r="984" spans="1:17" x14ac:dyDescent="0.25">
      <c r="A984">
        <v>3780</v>
      </c>
      <c r="F984">
        <v>161.908714</v>
      </c>
      <c r="G984" s="2">
        <v>3</v>
      </c>
      <c r="H984">
        <v>161.593616</v>
      </c>
      <c r="I984" s="4">
        <v>4</v>
      </c>
      <c r="P984">
        <v>2</v>
      </c>
      <c r="Q984" t="str">
        <f>CONCATENATE(C984,E984,G984,I984)</f>
        <v>34</v>
      </c>
    </row>
    <row r="985" spans="1:17" x14ac:dyDescent="0.25">
      <c r="A985">
        <v>3781</v>
      </c>
      <c r="F985">
        <v>161.908714</v>
      </c>
      <c r="G985" s="2">
        <v>3</v>
      </c>
      <c r="H985">
        <v>161.593616</v>
      </c>
      <c r="I985" s="4">
        <v>4</v>
      </c>
      <c r="P985">
        <v>2</v>
      </c>
      <c r="Q985" t="str">
        <f>CONCATENATE(C985,E985,G985,I985)</f>
        <v>34</v>
      </c>
    </row>
    <row r="986" spans="1:17" x14ac:dyDescent="0.25">
      <c r="A986">
        <v>3782</v>
      </c>
      <c r="B986">
        <v>180.70419899999999</v>
      </c>
      <c r="C986" s="3">
        <v>1</v>
      </c>
      <c r="P986">
        <v>1</v>
      </c>
      <c r="Q986" t="str">
        <f>CONCATENATE(C986,E986,G986,I986)</f>
        <v>1</v>
      </c>
    </row>
    <row r="987" spans="1:17" x14ac:dyDescent="0.25">
      <c r="A987">
        <v>3783</v>
      </c>
      <c r="B987">
        <v>180.70419899999999</v>
      </c>
      <c r="C987" s="3">
        <v>1</v>
      </c>
      <c r="P987">
        <v>1</v>
      </c>
      <c r="Q987" t="str">
        <f>CONCATENATE(C987,E987,G987,I987)</f>
        <v>1</v>
      </c>
    </row>
    <row r="988" spans="1:17" x14ac:dyDescent="0.25">
      <c r="A988">
        <v>3784</v>
      </c>
      <c r="B988">
        <v>180.70419899999999</v>
      </c>
      <c r="C988" s="3">
        <v>1</v>
      </c>
      <c r="P988">
        <v>1</v>
      </c>
      <c r="Q988" t="str">
        <f>CONCATENATE(C988,E988,G988,I988)</f>
        <v>1</v>
      </c>
    </row>
    <row r="989" spans="1:17" x14ac:dyDescent="0.25">
      <c r="A989">
        <v>3785</v>
      </c>
      <c r="B989">
        <v>180.70419899999999</v>
      </c>
      <c r="C989" s="3">
        <v>1</v>
      </c>
      <c r="P989">
        <v>1</v>
      </c>
      <c r="Q989" t="str">
        <f>CONCATENATE(C989,E989,G989,I989)</f>
        <v>1</v>
      </c>
    </row>
    <row r="990" spans="1:17" x14ac:dyDescent="0.25">
      <c r="A990">
        <v>3786</v>
      </c>
      <c r="B990">
        <v>180.70419899999999</v>
      </c>
      <c r="C990" s="3">
        <v>1</v>
      </c>
      <c r="P990">
        <v>1</v>
      </c>
      <c r="Q990" t="str">
        <f>CONCATENATE(C990,E990,G990,I990)</f>
        <v>1</v>
      </c>
    </row>
    <row r="991" spans="1:17" x14ac:dyDescent="0.25">
      <c r="A991">
        <v>3787</v>
      </c>
      <c r="B991">
        <v>180.70419899999999</v>
      </c>
      <c r="C991" s="3">
        <v>1</v>
      </c>
      <c r="P991">
        <v>1</v>
      </c>
      <c r="Q991" t="str">
        <f>CONCATENATE(C991,E991,G991,I991)</f>
        <v>1</v>
      </c>
    </row>
    <row r="992" spans="1:17" x14ac:dyDescent="0.25">
      <c r="A992">
        <v>3788</v>
      </c>
      <c r="B992">
        <v>180.70419899999999</v>
      </c>
      <c r="C992" s="3">
        <v>1</v>
      </c>
      <c r="P992">
        <v>1</v>
      </c>
      <c r="Q992" t="str">
        <f>CONCATENATE(C992,E992,G992,I992)</f>
        <v>1</v>
      </c>
    </row>
    <row r="993" spans="1:17" x14ac:dyDescent="0.25">
      <c r="A993">
        <v>3789</v>
      </c>
      <c r="B993">
        <v>180.70419899999999</v>
      </c>
      <c r="C993" s="3">
        <v>1</v>
      </c>
      <c r="P993">
        <v>1</v>
      </c>
      <c r="Q993" t="str">
        <f>CONCATENATE(C993,E993,G993,I993)</f>
        <v>1</v>
      </c>
    </row>
    <row r="994" spans="1:17" x14ac:dyDescent="0.25">
      <c r="A994">
        <v>3790</v>
      </c>
      <c r="B994">
        <v>180.70419899999999</v>
      </c>
      <c r="C994" s="3">
        <v>1</v>
      </c>
      <c r="D994">
        <v>185.219391</v>
      </c>
      <c r="E994" s="1">
        <v>2</v>
      </c>
      <c r="P994">
        <v>2</v>
      </c>
      <c r="Q994" t="str">
        <f>CONCATENATE(C994,E994,G994,I994)</f>
        <v>12</v>
      </c>
    </row>
    <row r="995" spans="1:17" x14ac:dyDescent="0.25">
      <c r="A995">
        <v>3791</v>
      </c>
      <c r="B995">
        <v>180.70419899999999</v>
      </c>
      <c r="C995" s="3">
        <v>1</v>
      </c>
      <c r="D995">
        <v>185.219391</v>
      </c>
      <c r="E995" s="1">
        <v>2</v>
      </c>
      <c r="P995">
        <v>2</v>
      </c>
      <c r="Q995" t="str">
        <f>CONCATENATE(C995,E995,G995,I995)</f>
        <v>12</v>
      </c>
    </row>
    <row r="996" spans="1:17" x14ac:dyDescent="0.25">
      <c r="A996">
        <v>3792</v>
      </c>
      <c r="B996">
        <v>180.70419899999999</v>
      </c>
      <c r="C996" s="3">
        <v>1</v>
      </c>
      <c r="D996">
        <v>185.219391</v>
      </c>
      <c r="E996" s="1">
        <v>2</v>
      </c>
      <c r="P996">
        <v>2</v>
      </c>
      <c r="Q996" t="str">
        <f>CONCATENATE(C996,E996,G996,I996)</f>
        <v>12</v>
      </c>
    </row>
    <row r="997" spans="1:17" x14ac:dyDescent="0.25">
      <c r="A997">
        <v>3793</v>
      </c>
      <c r="B997">
        <v>180.70419899999999</v>
      </c>
      <c r="C997" s="3">
        <v>1</v>
      </c>
      <c r="D997">
        <v>185.219391</v>
      </c>
      <c r="E997" s="1">
        <v>2</v>
      </c>
      <c r="P997">
        <v>2</v>
      </c>
      <c r="Q997" t="str">
        <f>CONCATENATE(C997,E997,G997,I997)</f>
        <v>12</v>
      </c>
    </row>
    <row r="998" spans="1:17" x14ac:dyDescent="0.25">
      <c r="A998">
        <v>3794</v>
      </c>
      <c r="B998">
        <v>180.70419899999999</v>
      </c>
      <c r="C998" s="3">
        <v>1</v>
      </c>
      <c r="D998">
        <v>185.219391</v>
      </c>
      <c r="E998" s="1">
        <v>2</v>
      </c>
      <c r="P998">
        <v>2</v>
      </c>
      <c r="Q998" t="str">
        <f>CONCATENATE(C998,E998,G998,I998)</f>
        <v>12</v>
      </c>
    </row>
    <row r="999" spans="1:17" x14ac:dyDescent="0.25">
      <c r="A999">
        <v>3795</v>
      </c>
      <c r="B999">
        <v>180.70419899999999</v>
      </c>
      <c r="C999" s="3">
        <v>1</v>
      </c>
      <c r="D999">
        <v>185.219391</v>
      </c>
      <c r="E999" s="1">
        <v>2</v>
      </c>
      <c r="P999">
        <v>2</v>
      </c>
      <c r="Q999" t="str">
        <f>CONCATENATE(C999,E999,G999,I999)</f>
        <v>12</v>
      </c>
    </row>
    <row r="1000" spans="1:17" x14ac:dyDescent="0.25">
      <c r="A1000">
        <v>3796</v>
      </c>
      <c r="B1000">
        <v>180.70419899999999</v>
      </c>
      <c r="C1000" s="3">
        <v>1</v>
      </c>
      <c r="D1000">
        <v>185.219391</v>
      </c>
      <c r="E1000" s="1">
        <v>2</v>
      </c>
      <c r="P1000">
        <v>2</v>
      </c>
      <c r="Q1000" t="str">
        <f>CONCATENATE(C1000,E1000,G1000,I1000)</f>
        <v>12</v>
      </c>
    </row>
    <row r="1001" spans="1:17" x14ac:dyDescent="0.25">
      <c r="A1001">
        <v>3797</v>
      </c>
      <c r="D1001">
        <v>185.219391</v>
      </c>
      <c r="E1001" s="1">
        <v>2</v>
      </c>
      <c r="P1001">
        <v>1</v>
      </c>
      <c r="Q1001" t="str">
        <f>CONCATENATE(C1001,E1001,G1001,I1001)</f>
        <v>2</v>
      </c>
    </row>
    <row r="1002" spans="1:17" x14ac:dyDescent="0.25">
      <c r="A1002">
        <v>3798</v>
      </c>
      <c r="D1002">
        <v>185.219391</v>
      </c>
      <c r="E1002" s="1">
        <v>2</v>
      </c>
      <c r="P1002">
        <v>1</v>
      </c>
      <c r="Q1002" t="str">
        <f>CONCATENATE(C1002,E1002,G1002,I1002)</f>
        <v>2</v>
      </c>
    </row>
    <row r="1003" spans="1:17" x14ac:dyDescent="0.25">
      <c r="A1003">
        <v>3799</v>
      </c>
      <c r="D1003">
        <v>185.219391</v>
      </c>
      <c r="E1003" s="1">
        <v>2</v>
      </c>
      <c r="P1003">
        <v>1</v>
      </c>
      <c r="Q1003" t="str">
        <f>CONCATENATE(C1003,E1003,G1003,I1003)</f>
        <v>2</v>
      </c>
    </row>
    <row r="1004" spans="1:17" x14ac:dyDescent="0.25">
      <c r="A1004">
        <v>3800</v>
      </c>
      <c r="D1004">
        <v>185.219391</v>
      </c>
      <c r="E1004" s="1">
        <v>2</v>
      </c>
      <c r="P1004">
        <v>1</v>
      </c>
      <c r="Q1004" t="str">
        <f>CONCATENATE(C1004,E1004,G1004,I1004)</f>
        <v>2</v>
      </c>
    </row>
    <row r="1005" spans="1:17" x14ac:dyDescent="0.25">
      <c r="A1005">
        <v>3801</v>
      </c>
      <c r="D1005">
        <v>185.219391</v>
      </c>
      <c r="E1005" s="1">
        <v>2</v>
      </c>
      <c r="P1005">
        <v>1</v>
      </c>
      <c r="Q1005" t="str">
        <f>CONCATENATE(C1005,E1005,G1005,I1005)</f>
        <v>2</v>
      </c>
    </row>
    <row r="1006" spans="1:17" x14ac:dyDescent="0.25">
      <c r="A1006">
        <v>3802</v>
      </c>
      <c r="P1006">
        <v>0</v>
      </c>
      <c r="Q1006" t="str">
        <f>CONCATENATE(C1006,E1006,G1006,I1006)</f>
        <v/>
      </c>
    </row>
    <row r="1007" spans="1:17" x14ac:dyDescent="0.25">
      <c r="A1007">
        <v>3803</v>
      </c>
      <c r="F1007">
        <v>186.899406</v>
      </c>
      <c r="G1007" s="2">
        <v>3</v>
      </c>
      <c r="P1007">
        <v>1</v>
      </c>
      <c r="Q1007" t="str">
        <f>CONCATENATE(C1007,E1007,G1007,I1007)</f>
        <v>3</v>
      </c>
    </row>
    <row r="1008" spans="1:17" x14ac:dyDescent="0.25">
      <c r="A1008">
        <v>3804</v>
      </c>
      <c r="F1008">
        <v>186.899406</v>
      </c>
      <c r="G1008" s="2">
        <v>3</v>
      </c>
      <c r="H1008">
        <v>186.74185699999998</v>
      </c>
      <c r="I1008" s="4">
        <v>4</v>
      </c>
      <c r="P1008">
        <v>2</v>
      </c>
      <c r="Q1008" t="str">
        <f>CONCATENATE(C1008,E1008,G1008,I1008)</f>
        <v>34</v>
      </c>
    </row>
    <row r="1009" spans="1:17" x14ac:dyDescent="0.25">
      <c r="A1009">
        <v>3805</v>
      </c>
      <c r="F1009">
        <v>186.899406</v>
      </c>
      <c r="G1009" s="2">
        <v>3</v>
      </c>
      <c r="H1009">
        <v>186.74185699999998</v>
      </c>
      <c r="I1009" s="4">
        <v>4</v>
      </c>
      <c r="P1009">
        <v>2</v>
      </c>
      <c r="Q1009" t="str">
        <f>CONCATENATE(C1009,E1009,G1009,I1009)</f>
        <v>34</v>
      </c>
    </row>
    <row r="1010" spans="1:17" x14ac:dyDescent="0.25">
      <c r="A1010">
        <v>3806</v>
      </c>
      <c r="F1010">
        <v>186.899406</v>
      </c>
      <c r="G1010" s="2">
        <v>3</v>
      </c>
      <c r="H1010">
        <v>186.74185699999998</v>
      </c>
      <c r="I1010" s="4">
        <v>4</v>
      </c>
      <c r="P1010">
        <v>2</v>
      </c>
      <c r="Q1010" t="str">
        <f>CONCATENATE(C1010,E1010,G1010,I1010)</f>
        <v>34</v>
      </c>
    </row>
    <row r="1011" spans="1:17" x14ac:dyDescent="0.25">
      <c r="A1011">
        <v>3807</v>
      </c>
      <c r="F1011">
        <v>186.899406</v>
      </c>
      <c r="G1011" s="2">
        <v>3</v>
      </c>
      <c r="H1011">
        <v>186.74185699999998</v>
      </c>
      <c r="I1011" s="4">
        <v>4</v>
      </c>
      <c r="P1011">
        <v>2</v>
      </c>
      <c r="Q1011" t="str">
        <f>CONCATENATE(C1011,E1011,G1011,I1011)</f>
        <v>34</v>
      </c>
    </row>
    <row r="1012" spans="1:17" x14ac:dyDescent="0.25">
      <c r="A1012">
        <v>3808</v>
      </c>
      <c r="F1012">
        <v>186.899406</v>
      </c>
      <c r="G1012" s="2">
        <v>3</v>
      </c>
      <c r="H1012">
        <v>186.74185699999998</v>
      </c>
      <c r="I1012" s="4">
        <v>4</v>
      </c>
      <c r="P1012">
        <v>2</v>
      </c>
      <c r="Q1012" t="str">
        <f>CONCATENATE(C1012,E1012,G1012,I1012)</f>
        <v>34</v>
      </c>
    </row>
    <row r="1013" spans="1:17" x14ac:dyDescent="0.25">
      <c r="A1013">
        <v>3809</v>
      </c>
      <c r="F1013">
        <v>186.899406</v>
      </c>
      <c r="G1013" s="2">
        <v>3</v>
      </c>
      <c r="H1013">
        <v>186.74185699999998</v>
      </c>
      <c r="I1013" s="4">
        <v>4</v>
      </c>
      <c r="P1013">
        <v>2</v>
      </c>
      <c r="Q1013" t="str">
        <f>CONCATENATE(C1013,E1013,G1013,I1013)</f>
        <v>34</v>
      </c>
    </row>
    <row r="1014" spans="1:17" x14ac:dyDescent="0.25">
      <c r="A1014">
        <v>3810</v>
      </c>
      <c r="F1014">
        <v>186.899406</v>
      </c>
      <c r="G1014" s="2">
        <v>3</v>
      </c>
      <c r="H1014">
        <v>186.74185699999998</v>
      </c>
      <c r="I1014" s="4">
        <v>4</v>
      </c>
      <c r="P1014">
        <v>2</v>
      </c>
      <c r="Q1014" t="str">
        <f>CONCATENATE(C1014,E1014,G1014,I1014)</f>
        <v>34</v>
      </c>
    </row>
    <row r="1015" spans="1:17" x14ac:dyDescent="0.25">
      <c r="A1015">
        <v>3811</v>
      </c>
      <c r="F1015">
        <v>186.899406</v>
      </c>
      <c r="G1015" s="2">
        <v>3</v>
      </c>
      <c r="H1015">
        <v>186.74185699999998</v>
      </c>
      <c r="I1015" s="4">
        <v>4</v>
      </c>
      <c r="P1015">
        <v>2</v>
      </c>
      <c r="Q1015" t="str">
        <f>CONCATENATE(C1015,E1015,G1015,I1015)</f>
        <v>34</v>
      </c>
    </row>
    <row r="1016" spans="1:17" x14ac:dyDescent="0.25">
      <c r="A1016">
        <v>3812</v>
      </c>
      <c r="F1016">
        <v>186.899406</v>
      </c>
      <c r="G1016" s="2">
        <v>3</v>
      </c>
      <c r="H1016">
        <v>186.74185699999998</v>
      </c>
      <c r="I1016" s="4">
        <v>4</v>
      </c>
      <c r="P1016">
        <v>2</v>
      </c>
      <c r="Q1016" t="str">
        <f>CONCATENATE(C1016,E1016,G1016,I1016)</f>
        <v>34</v>
      </c>
    </row>
    <row r="1017" spans="1:17" x14ac:dyDescent="0.25">
      <c r="A1017">
        <v>3813</v>
      </c>
      <c r="F1017">
        <v>186.899406</v>
      </c>
      <c r="G1017" s="2">
        <v>3</v>
      </c>
      <c r="H1017">
        <v>186.74185699999998</v>
      </c>
      <c r="I1017" s="4">
        <v>4</v>
      </c>
      <c r="P1017">
        <v>2</v>
      </c>
      <c r="Q1017" t="str">
        <f>CONCATENATE(C1017,E1017,G1017,I1017)</f>
        <v>34</v>
      </c>
    </row>
    <row r="1018" spans="1:17" x14ac:dyDescent="0.25">
      <c r="A1018">
        <v>3814</v>
      </c>
      <c r="F1018">
        <v>186.899406</v>
      </c>
      <c r="G1018" s="2">
        <v>3</v>
      </c>
      <c r="H1018">
        <v>186.74185699999998</v>
      </c>
      <c r="I1018" s="4">
        <v>4</v>
      </c>
      <c r="P1018">
        <v>2</v>
      </c>
      <c r="Q1018" t="str">
        <f>CONCATENATE(C1018,E1018,G1018,I1018)</f>
        <v>34</v>
      </c>
    </row>
    <row r="1019" spans="1:17" x14ac:dyDescent="0.25">
      <c r="A1019">
        <v>3815</v>
      </c>
      <c r="F1019">
        <v>186.899406</v>
      </c>
      <c r="G1019" s="2">
        <v>3</v>
      </c>
      <c r="H1019">
        <v>186.74185699999998</v>
      </c>
      <c r="I1019" s="4">
        <v>4</v>
      </c>
      <c r="P1019">
        <v>2</v>
      </c>
      <c r="Q1019" t="str">
        <f>CONCATENATE(C1019,E1019,G1019,I1019)</f>
        <v>34</v>
      </c>
    </row>
    <row r="1020" spans="1:17" x14ac:dyDescent="0.25">
      <c r="A1020">
        <v>3816</v>
      </c>
      <c r="F1020">
        <v>186.899406</v>
      </c>
      <c r="G1020" s="2">
        <v>3</v>
      </c>
      <c r="H1020">
        <v>186.74185699999998</v>
      </c>
      <c r="I1020" s="4">
        <v>4</v>
      </c>
      <c r="P1020">
        <v>2</v>
      </c>
      <c r="Q1020" t="str">
        <f>CONCATENATE(C1020,E1020,G1020,I1020)</f>
        <v>34</v>
      </c>
    </row>
    <row r="1021" spans="1:17" x14ac:dyDescent="0.25">
      <c r="A1021">
        <v>3817</v>
      </c>
      <c r="P1021">
        <v>0</v>
      </c>
      <c r="Q1021" t="str">
        <f>CONCATENATE(C1021,E1021,G1021,I1021)</f>
        <v/>
      </c>
    </row>
    <row r="1022" spans="1:17" x14ac:dyDescent="0.25">
      <c r="A1022">
        <v>3818</v>
      </c>
      <c r="B1022">
        <v>203.33236499999998</v>
      </c>
      <c r="C1022" s="3">
        <v>1</v>
      </c>
      <c r="P1022">
        <v>1</v>
      </c>
      <c r="Q1022" t="str">
        <f>CONCATENATE(C1022,E1022,G1022,I1022)</f>
        <v>1</v>
      </c>
    </row>
    <row r="1023" spans="1:17" x14ac:dyDescent="0.25">
      <c r="A1023">
        <v>3819</v>
      </c>
      <c r="B1023">
        <v>203.33236499999998</v>
      </c>
      <c r="C1023" s="3">
        <v>1</v>
      </c>
      <c r="P1023">
        <v>1</v>
      </c>
      <c r="Q1023" t="str">
        <f>CONCATENATE(C1023,E1023,G1023,I1023)</f>
        <v>1</v>
      </c>
    </row>
    <row r="1024" spans="1:17" x14ac:dyDescent="0.25">
      <c r="A1024">
        <v>3820</v>
      </c>
      <c r="B1024">
        <v>203.33236499999998</v>
      </c>
      <c r="C1024" s="3">
        <v>1</v>
      </c>
      <c r="P1024">
        <v>1</v>
      </c>
      <c r="Q1024" t="str">
        <f>CONCATENATE(C1024,E1024,G1024,I1024)</f>
        <v>1</v>
      </c>
    </row>
    <row r="1025" spans="1:17" x14ac:dyDescent="0.25">
      <c r="A1025">
        <v>3821</v>
      </c>
      <c r="B1025">
        <v>203.33236499999998</v>
      </c>
      <c r="C1025" s="3">
        <v>1</v>
      </c>
      <c r="P1025">
        <v>1</v>
      </c>
      <c r="Q1025" t="str">
        <f>CONCATENATE(C1025,E1025,G1025,I1025)</f>
        <v>1</v>
      </c>
    </row>
    <row r="1026" spans="1:17" x14ac:dyDescent="0.25">
      <c r="A1026">
        <v>3822</v>
      </c>
      <c r="B1026">
        <v>203.33236499999998</v>
      </c>
      <c r="C1026" s="3">
        <v>1</v>
      </c>
      <c r="P1026">
        <v>1</v>
      </c>
      <c r="Q1026" t="str">
        <f>CONCATENATE(C1026,E1026,G1026,I1026)</f>
        <v>1</v>
      </c>
    </row>
    <row r="1027" spans="1:17" x14ac:dyDescent="0.25">
      <c r="A1027">
        <v>3823</v>
      </c>
      <c r="B1027">
        <v>203.33236499999998</v>
      </c>
      <c r="C1027" s="3">
        <v>1</v>
      </c>
      <c r="P1027">
        <v>1</v>
      </c>
      <c r="Q1027" t="str">
        <f>CONCATENATE(C1027,E1027,G1027,I1027)</f>
        <v>1</v>
      </c>
    </row>
    <row r="1028" spans="1:17" x14ac:dyDescent="0.25">
      <c r="A1028">
        <v>3824</v>
      </c>
      <c r="B1028">
        <v>203.33236499999998</v>
      </c>
      <c r="C1028" s="3">
        <v>1</v>
      </c>
      <c r="P1028">
        <v>1</v>
      </c>
      <c r="Q1028" t="str">
        <f>CONCATENATE(C1028,E1028,G1028,I1028)</f>
        <v>1</v>
      </c>
    </row>
    <row r="1029" spans="1:17" x14ac:dyDescent="0.25">
      <c r="A1029">
        <v>3825</v>
      </c>
      <c r="B1029">
        <v>203.33236499999998</v>
      </c>
      <c r="C1029" s="3">
        <v>1</v>
      </c>
      <c r="P1029">
        <v>1</v>
      </c>
      <c r="Q1029" t="str">
        <f>CONCATENATE(C1029,E1029,G1029,I1029)</f>
        <v>1</v>
      </c>
    </row>
    <row r="1030" spans="1:17" x14ac:dyDescent="0.25">
      <c r="A1030">
        <v>3826</v>
      </c>
      <c r="B1030">
        <v>203.33236499999998</v>
      </c>
      <c r="C1030" s="3">
        <v>1</v>
      </c>
      <c r="D1030">
        <v>208.34196</v>
      </c>
      <c r="E1030" s="1">
        <v>2</v>
      </c>
      <c r="P1030">
        <v>2</v>
      </c>
      <c r="Q1030" t="str">
        <f>CONCATENATE(C1030,E1030,G1030,I1030)</f>
        <v>12</v>
      </c>
    </row>
    <row r="1031" spans="1:17" x14ac:dyDescent="0.25">
      <c r="A1031">
        <v>3827</v>
      </c>
      <c r="B1031">
        <v>203.33236499999998</v>
      </c>
      <c r="C1031" s="3">
        <v>1</v>
      </c>
      <c r="D1031">
        <v>208.34196</v>
      </c>
      <c r="E1031" s="1">
        <v>2</v>
      </c>
      <c r="P1031">
        <v>2</v>
      </c>
      <c r="Q1031" t="str">
        <f>CONCATENATE(C1031,E1031,G1031,I1031)</f>
        <v>12</v>
      </c>
    </row>
    <row r="1032" spans="1:17" x14ac:dyDescent="0.25">
      <c r="A1032">
        <v>3828</v>
      </c>
      <c r="B1032">
        <v>203.33236499999998</v>
      </c>
      <c r="C1032" s="3">
        <v>1</v>
      </c>
      <c r="D1032">
        <v>208.34196</v>
      </c>
      <c r="E1032" s="1">
        <v>2</v>
      </c>
      <c r="P1032">
        <v>2</v>
      </c>
      <c r="Q1032" t="str">
        <f>CONCATENATE(C1032,E1032,G1032,I1032)</f>
        <v>12</v>
      </c>
    </row>
    <row r="1033" spans="1:17" x14ac:dyDescent="0.25">
      <c r="A1033">
        <v>3829</v>
      </c>
      <c r="B1033">
        <v>203.33236499999998</v>
      </c>
      <c r="C1033" s="3">
        <v>1</v>
      </c>
      <c r="D1033">
        <v>208.34196</v>
      </c>
      <c r="E1033" s="1">
        <v>2</v>
      </c>
      <c r="P1033">
        <v>2</v>
      </c>
      <c r="Q1033" t="str">
        <f>CONCATENATE(C1033,E1033,G1033,I1033)</f>
        <v>12</v>
      </c>
    </row>
    <row r="1034" spans="1:17" x14ac:dyDescent="0.25">
      <c r="A1034">
        <v>3830</v>
      </c>
      <c r="B1034">
        <v>203.33236499999998</v>
      </c>
      <c r="C1034" s="3">
        <v>1</v>
      </c>
      <c r="D1034">
        <v>208.34196</v>
      </c>
      <c r="E1034" s="1">
        <v>2</v>
      </c>
      <c r="P1034">
        <v>2</v>
      </c>
      <c r="Q1034" t="str">
        <f>CONCATENATE(C1034,E1034,G1034,I1034)</f>
        <v>12</v>
      </c>
    </row>
    <row r="1035" spans="1:17" x14ac:dyDescent="0.25">
      <c r="A1035">
        <v>3831</v>
      </c>
      <c r="B1035">
        <v>203.33236499999998</v>
      </c>
      <c r="C1035" s="3">
        <v>1</v>
      </c>
      <c r="D1035">
        <v>208.34196</v>
      </c>
      <c r="E1035" s="1">
        <v>2</v>
      </c>
      <c r="P1035">
        <v>2</v>
      </c>
      <c r="Q1035" t="str">
        <f>CONCATENATE(C1035,E1035,G1035,I1035)</f>
        <v>12</v>
      </c>
    </row>
    <row r="1036" spans="1:17" x14ac:dyDescent="0.25">
      <c r="A1036">
        <v>3832</v>
      </c>
      <c r="D1036">
        <v>208.34196</v>
      </c>
      <c r="E1036" s="1">
        <v>2</v>
      </c>
      <c r="P1036">
        <v>1</v>
      </c>
      <c r="Q1036" t="str">
        <f>CONCATENATE(C1036,E1036,G1036,I1036)</f>
        <v>2</v>
      </c>
    </row>
    <row r="1037" spans="1:17" x14ac:dyDescent="0.25">
      <c r="A1037">
        <v>3833</v>
      </c>
      <c r="D1037">
        <v>208.34196</v>
      </c>
      <c r="E1037" s="1">
        <v>2</v>
      </c>
      <c r="P1037">
        <v>1</v>
      </c>
      <c r="Q1037" t="str">
        <f>CONCATENATE(C1037,E1037,G1037,I1037)</f>
        <v>2</v>
      </c>
    </row>
    <row r="1038" spans="1:17" x14ac:dyDescent="0.25">
      <c r="A1038">
        <v>3834</v>
      </c>
      <c r="D1038">
        <v>208.34196</v>
      </c>
      <c r="E1038" s="1">
        <v>2</v>
      </c>
      <c r="P1038">
        <v>1</v>
      </c>
      <c r="Q1038" t="str">
        <f>CONCATENATE(C1038,E1038,G1038,I1038)</f>
        <v>2</v>
      </c>
    </row>
    <row r="1039" spans="1:17" x14ac:dyDescent="0.25">
      <c r="A1039">
        <v>3835</v>
      </c>
      <c r="D1039">
        <v>208.34196</v>
      </c>
      <c r="E1039" s="1">
        <v>2</v>
      </c>
      <c r="P1039">
        <v>1</v>
      </c>
      <c r="Q1039" t="str">
        <f>CONCATENATE(C1039,E1039,G1039,I1039)</f>
        <v>2</v>
      </c>
    </row>
    <row r="1040" spans="1:17" x14ac:dyDescent="0.25">
      <c r="A1040">
        <v>3836</v>
      </c>
      <c r="D1040">
        <v>208.34196</v>
      </c>
      <c r="E1040" s="1">
        <v>2</v>
      </c>
      <c r="P1040">
        <v>1</v>
      </c>
      <c r="Q1040" t="str">
        <f>CONCATENATE(C1040,E1040,G1040,I1040)</f>
        <v>2</v>
      </c>
    </row>
    <row r="1041" spans="1:17" x14ac:dyDescent="0.25">
      <c r="A1041">
        <v>3837</v>
      </c>
      <c r="D1041">
        <v>208.34196</v>
      </c>
      <c r="E1041" s="1">
        <v>2</v>
      </c>
      <c r="P1041">
        <v>1</v>
      </c>
      <c r="Q1041" t="str">
        <f>CONCATENATE(C1041,E1041,G1041,I1041)</f>
        <v>2</v>
      </c>
    </row>
    <row r="1042" spans="1:17" x14ac:dyDescent="0.25">
      <c r="A1042">
        <v>3838</v>
      </c>
      <c r="D1042">
        <v>208.34196</v>
      </c>
      <c r="E1042" s="1">
        <v>2</v>
      </c>
      <c r="P1042">
        <v>1</v>
      </c>
      <c r="Q1042" t="str">
        <f>CONCATENATE(C1042,E1042,G1042,I1042)</f>
        <v>2</v>
      </c>
    </row>
    <row r="1043" spans="1:17" x14ac:dyDescent="0.25">
      <c r="A1043">
        <v>3839</v>
      </c>
      <c r="P1043">
        <v>0</v>
      </c>
      <c r="Q1043" t="str">
        <f>CONCATENATE(C1043,E1043,G1043,I1043)</f>
        <v/>
      </c>
    </row>
    <row r="1044" spans="1:17" x14ac:dyDescent="0.25">
      <c r="A1044">
        <v>3840</v>
      </c>
      <c r="F1044">
        <v>209.81116399999999</v>
      </c>
      <c r="G1044" s="2">
        <v>3</v>
      </c>
      <c r="P1044">
        <v>1</v>
      </c>
      <c r="Q1044" t="str">
        <f>CONCATENATE(C1044,E1044,G1044,I1044)</f>
        <v>3</v>
      </c>
    </row>
    <row r="1045" spans="1:17" x14ac:dyDescent="0.25">
      <c r="A1045">
        <v>3841</v>
      </c>
      <c r="F1045">
        <v>209.81116399999999</v>
      </c>
      <c r="G1045" s="2">
        <v>3</v>
      </c>
      <c r="P1045">
        <v>1</v>
      </c>
      <c r="Q1045" t="str">
        <f>CONCATENATE(C1045,E1045,G1045,I1045)</f>
        <v>3</v>
      </c>
    </row>
    <row r="1046" spans="1:17" x14ac:dyDescent="0.25">
      <c r="A1046">
        <v>3842</v>
      </c>
      <c r="F1046">
        <v>209.81116399999999</v>
      </c>
      <c r="G1046" s="2">
        <v>3</v>
      </c>
      <c r="H1046">
        <v>210.267146</v>
      </c>
      <c r="I1046" s="4">
        <v>4</v>
      </c>
      <c r="P1046">
        <v>2</v>
      </c>
      <c r="Q1046" t="str">
        <f>CONCATENATE(C1046,E1046,G1046,I1046)</f>
        <v>34</v>
      </c>
    </row>
    <row r="1047" spans="1:17" x14ac:dyDescent="0.25">
      <c r="A1047">
        <v>3843</v>
      </c>
      <c r="F1047">
        <v>209.81116399999999</v>
      </c>
      <c r="G1047" s="2">
        <v>3</v>
      </c>
      <c r="H1047">
        <v>210.267146</v>
      </c>
      <c r="I1047" s="4">
        <v>4</v>
      </c>
      <c r="P1047">
        <v>2</v>
      </c>
      <c r="Q1047" t="str">
        <f>CONCATENATE(C1047,E1047,G1047,I1047)</f>
        <v>34</v>
      </c>
    </row>
    <row r="1048" spans="1:17" x14ac:dyDescent="0.25">
      <c r="A1048">
        <v>3844</v>
      </c>
      <c r="F1048">
        <v>209.81116399999999</v>
      </c>
      <c r="G1048" s="2">
        <v>3</v>
      </c>
      <c r="H1048">
        <v>210.267146</v>
      </c>
      <c r="I1048" s="4">
        <v>4</v>
      </c>
      <c r="P1048">
        <v>2</v>
      </c>
      <c r="Q1048" t="str">
        <f>CONCATENATE(C1048,E1048,G1048,I1048)</f>
        <v>34</v>
      </c>
    </row>
    <row r="1049" spans="1:17" x14ac:dyDescent="0.25">
      <c r="A1049">
        <v>3845</v>
      </c>
      <c r="F1049">
        <v>209.81116399999999</v>
      </c>
      <c r="G1049" s="2">
        <v>3</v>
      </c>
      <c r="H1049">
        <v>210.267146</v>
      </c>
      <c r="I1049" s="4">
        <v>4</v>
      </c>
      <c r="P1049">
        <v>2</v>
      </c>
      <c r="Q1049" t="str">
        <f>CONCATENATE(C1049,E1049,G1049,I1049)</f>
        <v>34</v>
      </c>
    </row>
    <row r="1050" spans="1:17" x14ac:dyDescent="0.25">
      <c r="A1050">
        <v>3846</v>
      </c>
      <c r="F1050">
        <v>209.81116399999999</v>
      </c>
      <c r="G1050" s="2">
        <v>3</v>
      </c>
      <c r="H1050">
        <v>210.267146</v>
      </c>
      <c r="I1050" s="4">
        <v>4</v>
      </c>
      <c r="P1050">
        <v>2</v>
      </c>
      <c r="Q1050" t="str">
        <f>CONCATENATE(C1050,E1050,G1050,I1050)</f>
        <v>34</v>
      </c>
    </row>
    <row r="1051" spans="1:17" x14ac:dyDescent="0.25">
      <c r="A1051">
        <v>3847</v>
      </c>
      <c r="F1051">
        <v>209.81116399999999</v>
      </c>
      <c r="G1051" s="2">
        <v>3</v>
      </c>
      <c r="H1051">
        <v>210.267146</v>
      </c>
      <c r="I1051" s="4">
        <v>4</v>
      </c>
      <c r="P1051">
        <v>2</v>
      </c>
      <c r="Q1051" t="str">
        <f>CONCATENATE(C1051,E1051,G1051,I1051)</f>
        <v>34</v>
      </c>
    </row>
    <row r="1052" spans="1:17" x14ac:dyDescent="0.25">
      <c r="A1052">
        <v>3848</v>
      </c>
      <c r="F1052">
        <v>209.81116399999999</v>
      </c>
      <c r="G1052" s="2">
        <v>3</v>
      </c>
      <c r="H1052">
        <v>210.267146</v>
      </c>
      <c r="I1052" s="4">
        <v>4</v>
      </c>
      <c r="P1052">
        <v>2</v>
      </c>
      <c r="Q1052" t="str">
        <f>CONCATENATE(C1052,E1052,G1052,I1052)</f>
        <v>34</v>
      </c>
    </row>
    <row r="1053" spans="1:17" x14ac:dyDescent="0.25">
      <c r="A1053">
        <v>3849</v>
      </c>
      <c r="F1053">
        <v>209.81116399999999</v>
      </c>
      <c r="G1053" s="2">
        <v>3</v>
      </c>
      <c r="H1053">
        <v>210.267146</v>
      </c>
      <c r="I1053" s="4">
        <v>4</v>
      </c>
      <c r="P1053">
        <v>2</v>
      </c>
      <c r="Q1053" t="str">
        <f>CONCATENATE(C1053,E1053,G1053,I1053)</f>
        <v>34</v>
      </c>
    </row>
    <row r="1054" spans="1:17" x14ac:dyDescent="0.25">
      <c r="A1054">
        <v>3850</v>
      </c>
      <c r="F1054">
        <v>209.81116399999999</v>
      </c>
      <c r="G1054" s="2">
        <v>3</v>
      </c>
      <c r="H1054">
        <v>210.267146</v>
      </c>
      <c r="I1054" s="4">
        <v>4</v>
      </c>
      <c r="P1054">
        <v>2</v>
      </c>
      <c r="Q1054" t="str">
        <f>CONCATENATE(C1054,E1054,G1054,I1054)</f>
        <v>34</v>
      </c>
    </row>
    <row r="1055" spans="1:17" x14ac:dyDescent="0.25">
      <c r="A1055">
        <v>3851</v>
      </c>
      <c r="F1055">
        <v>209.81116399999999</v>
      </c>
      <c r="G1055" s="2">
        <v>3</v>
      </c>
      <c r="H1055">
        <v>210.267146</v>
      </c>
      <c r="I1055" s="4">
        <v>4</v>
      </c>
      <c r="P1055">
        <v>2</v>
      </c>
      <c r="Q1055" t="str">
        <f>CONCATENATE(C1055,E1055,G1055,I1055)</f>
        <v>34</v>
      </c>
    </row>
    <row r="1056" spans="1:17" x14ac:dyDescent="0.25">
      <c r="A1056">
        <v>3852</v>
      </c>
      <c r="B1056">
        <v>224.958888</v>
      </c>
      <c r="C1056" s="3">
        <v>1</v>
      </c>
      <c r="F1056">
        <v>209.81116399999999</v>
      </c>
      <c r="G1056" s="2">
        <v>3</v>
      </c>
      <c r="H1056">
        <v>210.267146</v>
      </c>
      <c r="I1056" s="4">
        <v>4</v>
      </c>
      <c r="P1056">
        <v>3</v>
      </c>
      <c r="Q1056" t="str">
        <f>CONCATENATE(C1056,E1056,G1056,I1056)</f>
        <v>134</v>
      </c>
    </row>
    <row r="1057" spans="1:17" x14ac:dyDescent="0.25">
      <c r="A1057">
        <v>3853</v>
      </c>
      <c r="B1057">
        <v>224.958888</v>
      </c>
      <c r="C1057" s="3">
        <v>1</v>
      </c>
      <c r="F1057">
        <v>209.81116399999999</v>
      </c>
      <c r="G1057" s="2">
        <v>3</v>
      </c>
      <c r="H1057">
        <v>210.267146</v>
      </c>
      <c r="I1057" s="4">
        <v>4</v>
      </c>
      <c r="P1057">
        <v>3</v>
      </c>
      <c r="Q1057" t="str">
        <f>CONCATENATE(C1057,E1057,G1057,I1057)</f>
        <v>134</v>
      </c>
    </row>
    <row r="1058" spans="1:17" x14ac:dyDescent="0.25">
      <c r="A1058">
        <v>3854</v>
      </c>
      <c r="B1058">
        <v>224.958888</v>
      </c>
      <c r="C1058" s="3">
        <v>1</v>
      </c>
      <c r="F1058">
        <v>209.81116399999999</v>
      </c>
      <c r="G1058" s="2">
        <v>3</v>
      </c>
      <c r="H1058">
        <v>210.267146</v>
      </c>
      <c r="I1058" s="4">
        <v>4</v>
      </c>
      <c r="P1058">
        <v>3</v>
      </c>
      <c r="Q1058" t="str">
        <f>CONCATENATE(C1058,E1058,G1058,I1058)</f>
        <v>134</v>
      </c>
    </row>
    <row r="1059" spans="1:17" x14ac:dyDescent="0.25">
      <c r="A1059">
        <v>3855</v>
      </c>
      <c r="B1059">
        <v>224.958888</v>
      </c>
      <c r="C1059" s="3">
        <v>1</v>
      </c>
      <c r="H1059">
        <v>210.267146</v>
      </c>
      <c r="I1059" s="4">
        <v>4</v>
      </c>
      <c r="P1059">
        <v>2</v>
      </c>
      <c r="Q1059" t="str">
        <f>CONCATENATE(C1059,E1059,G1059,I1059)</f>
        <v>14</v>
      </c>
    </row>
    <row r="1060" spans="1:17" x14ac:dyDescent="0.25">
      <c r="A1060">
        <v>3856</v>
      </c>
      <c r="B1060">
        <v>224.958888</v>
      </c>
      <c r="C1060" s="3">
        <v>1</v>
      </c>
      <c r="P1060">
        <v>1</v>
      </c>
      <c r="Q1060" t="str">
        <f>CONCATENATE(C1060,E1060,G1060,I1060)</f>
        <v>1</v>
      </c>
    </row>
    <row r="1061" spans="1:17" x14ac:dyDescent="0.25">
      <c r="A1061">
        <v>3857</v>
      </c>
      <c r="B1061">
        <v>224.958888</v>
      </c>
      <c r="C1061" s="3">
        <v>1</v>
      </c>
      <c r="P1061">
        <v>1</v>
      </c>
      <c r="Q1061" t="str">
        <f>CONCATENATE(C1061,E1061,G1061,I1061)</f>
        <v>1</v>
      </c>
    </row>
    <row r="1062" spans="1:17" x14ac:dyDescent="0.25">
      <c r="A1062">
        <v>3858</v>
      </c>
      <c r="B1062">
        <v>224.958888</v>
      </c>
      <c r="C1062" s="3">
        <v>1</v>
      </c>
      <c r="P1062">
        <v>1</v>
      </c>
      <c r="Q1062" t="str">
        <f>CONCATENATE(C1062,E1062,G1062,I1062)</f>
        <v>1</v>
      </c>
    </row>
    <row r="1063" spans="1:17" x14ac:dyDescent="0.25">
      <c r="A1063">
        <v>3859</v>
      </c>
      <c r="B1063">
        <v>224.958888</v>
      </c>
      <c r="C1063" s="3">
        <v>1</v>
      </c>
      <c r="P1063">
        <v>1</v>
      </c>
      <c r="Q1063" t="str">
        <f>CONCATENATE(C1063,E1063,G1063,I1063)</f>
        <v>1</v>
      </c>
    </row>
    <row r="1064" spans="1:17" x14ac:dyDescent="0.25">
      <c r="A1064">
        <v>3860</v>
      </c>
      <c r="B1064">
        <v>224.958888</v>
      </c>
      <c r="C1064" s="3">
        <v>1</v>
      </c>
      <c r="P1064">
        <v>1</v>
      </c>
      <c r="Q1064" t="str">
        <f>CONCATENATE(C1064,E1064,G1064,I1064)</f>
        <v>1</v>
      </c>
    </row>
    <row r="1065" spans="1:17" x14ac:dyDescent="0.25">
      <c r="A1065">
        <v>3861</v>
      </c>
      <c r="B1065">
        <v>224.958888</v>
      </c>
      <c r="C1065" s="3">
        <v>1</v>
      </c>
      <c r="P1065">
        <v>1</v>
      </c>
      <c r="Q1065" t="str">
        <f>CONCATENATE(C1065,E1065,G1065,I1065)</f>
        <v>1</v>
      </c>
    </row>
    <row r="1066" spans="1:17" x14ac:dyDescent="0.25">
      <c r="A1066">
        <v>3862</v>
      </c>
      <c r="B1066">
        <v>224.958888</v>
      </c>
      <c r="C1066" s="3">
        <v>1</v>
      </c>
      <c r="P1066">
        <v>1</v>
      </c>
      <c r="Q1066" t="str">
        <f>CONCATENATE(C1066,E1066,G1066,I1066)</f>
        <v>1</v>
      </c>
    </row>
    <row r="1067" spans="1:17" x14ac:dyDescent="0.25">
      <c r="A1067">
        <v>3863</v>
      </c>
      <c r="B1067">
        <v>224.958888</v>
      </c>
      <c r="C1067" s="3">
        <v>1</v>
      </c>
      <c r="P1067">
        <v>1</v>
      </c>
      <c r="Q1067" t="str">
        <f>CONCATENATE(C1067,E1067,G1067,I1067)</f>
        <v>1</v>
      </c>
    </row>
    <row r="1068" spans="1:17" x14ac:dyDescent="0.25">
      <c r="A1068">
        <v>3864</v>
      </c>
      <c r="B1068">
        <v>224.958888</v>
      </c>
      <c r="C1068" s="3">
        <v>1</v>
      </c>
      <c r="P1068">
        <v>1</v>
      </c>
      <c r="Q1068" t="str">
        <f>CONCATENATE(C1068,E1068,G1068,I1068)</f>
        <v>1</v>
      </c>
    </row>
    <row r="1069" spans="1:17" x14ac:dyDescent="0.25">
      <c r="A1069">
        <v>3865</v>
      </c>
      <c r="B1069">
        <v>224.958888</v>
      </c>
      <c r="C1069" s="3">
        <v>1</v>
      </c>
      <c r="D1069">
        <v>232.051524</v>
      </c>
      <c r="E1069" s="1">
        <v>2</v>
      </c>
      <c r="P1069">
        <v>2</v>
      </c>
      <c r="Q1069" t="str">
        <f>CONCATENATE(C1069,E1069,G1069,I1069)</f>
        <v>12</v>
      </c>
    </row>
    <row r="1070" spans="1:17" x14ac:dyDescent="0.25">
      <c r="A1070">
        <v>3866</v>
      </c>
      <c r="B1070">
        <v>224.958888</v>
      </c>
      <c r="C1070" s="3">
        <v>1</v>
      </c>
      <c r="D1070">
        <v>232.051524</v>
      </c>
      <c r="E1070" s="1">
        <v>2</v>
      </c>
      <c r="P1070">
        <v>2</v>
      </c>
      <c r="Q1070" t="str">
        <f>CONCATENATE(C1070,E1070,G1070,I1070)</f>
        <v>12</v>
      </c>
    </row>
    <row r="1071" spans="1:17" x14ac:dyDescent="0.25">
      <c r="A1071">
        <v>3867</v>
      </c>
      <c r="B1071">
        <v>224.958888</v>
      </c>
      <c r="C1071" s="3">
        <v>1</v>
      </c>
      <c r="D1071">
        <v>232.051524</v>
      </c>
      <c r="E1071" s="1">
        <v>2</v>
      </c>
      <c r="P1071">
        <v>2</v>
      </c>
      <c r="Q1071" t="str">
        <f>CONCATENATE(C1071,E1071,G1071,I1071)</f>
        <v>12</v>
      </c>
    </row>
    <row r="1072" spans="1:17" x14ac:dyDescent="0.25">
      <c r="A1072">
        <v>3868</v>
      </c>
      <c r="D1072">
        <v>232.051524</v>
      </c>
      <c r="E1072" s="1">
        <v>2</v>
      </c>
      <c r="P1072">
        <v>1</v>
      </c>
      <c r="Q1072" t="str">
        <f>CONCATENATE(C1072,E1072,G1072,I1072)</f>
        <v>2</v>
      </c>
    </row>
    <row r="1073" spans="1:17" x14ac:dyDescent="0.25">
      <c r="A1073">
        <v>3869</v>
      </c>
      <c r="D1073">
        <v>232.051524</v>
      </c>
      <c r="E1073" s="1">
        <v>2</v>
      </c>
      <c r="P1073">
        <v>1</v>
      </c>
      <c r="Q1073" t="str">
        <f>CONCATENATE(C1073,E1073,G1073,I1073)</f>
        <v>2</v>
      </c>
    </row>
    <row r="1074" spans="1:17" x14ac:dyDescent="0.25">
      <c r="A1074">
        <v>3870</v>
      </c>
      <c r="D1074">
        <v>232.051524</v>
      </c>
      <c r="E1074" s="1">
        <v>2</v>
      </c>
      <c r="P1074">
        <v>1</v>
      </c>
      <c r="Q1074" t="str">
        <f>CONCATENATE(C1074,E1074,G1074,I1074)</f>
        <v>2</v>
      </c>
    </row>
    <row r="1075" spans="1:17" x14ac:dyDescent="0.25">
      <c r="A1075">
        <v>3871</v>
      </c>
      <c r="D1075">
        <v>232.051524</v>
      </c>
      <c r="E1075" s="1">
        <v>2</v>
      </c>
      <c r="P1075">
        <v>1</v>
      </c>
      <c r="Q1075" t="str">
        <f>CONCATENATE(C1075,E1075,G1075,I1075)</f>
        <v>2</v>
      </c>
    </row>
    <row r="1076" spans="1:17" x14ac:dyDescent="0.25">
      <c r="A1076">
        <v>3872</v>
      </c>
      <c r="D1076">
        <v>232.051524</v>
      </c>
      <c r="E1076" s="1">
        <v>2</v>
      </c>
      <c r="P1076">
        <v>1</v>
      </c>
      <c r="Q1076" t="str">
        <f>CONCATENATE(C1076,E1076,G1076,I1076)</f>
        <v>2</v>
      </c>
    </row>
    <row r="1077" spans="1:17" x14ac:dyDescent="0.25">
      <c r="A1077">
        <v>3873</v>
      </c>
      <c r="D1077">
        <v>232.051524</v>
      </c>
      <c r="E1077" s="1">
        <v>2</v>
      </c>
      <c r="P1077">
        <v>1</v>
      </c>
      <c r="Q1077" t="str">
        <f>CONCATENATE(C1077,E1077,G1077,I1077)</f>
        <v>2</v>
      </c>
    </row>
    <row r="1078" spans="1:17" x14ac:dyDescent="0.25">
      <c r="A1078">
        <v>3874</v>
      </c>
      <c r="D1078">
        <v>232.051524</v>
      </c>
      <c r="E1078" s="1">
        <v>2</v>
      </c>
      <c r="P1078">
        <v>1</v>
      </c>
      <c r="Q1078" t="str">
        <f>CONCATENATE(C1078,E1078,G1078,I1078)</f>
        <v>2</v>
      </c>
    </row>
    <row r="1079" spans="1:17" x14ac:dyDescent="0.25">
      <c r="A1079">
        <v>3875</v>
      </c>
      <c r="D1079">
        <v>232.051524</v>
      </c>
      <c r="E1079" s="1">
        <v>2</v>
      </c>
      <c r="F1079">
        <v>229.721126</v>
      </c>
      <c r="G1079" s="2">
        <v>3</v>
      </c>
      <c r="P1079">
        <v>2</v>
      </c>
      <c r="Q1079" t="str">
        <f>CONCATENATE(C1079,E1079,G1079,I1079)</f>
        <v>23</v>
      </c>
    </row>
    <row r="1080" spans="1:17" x14ac:dyDescent="0.25">
      <c r="A1080">
        <v>3876</v>
      </c>
      <c r="D1080">
        <v>232.051524</v>
      </c>
      <c r="E1080" s="1">
        <v>2</v>
      </c>
      <c r="F1080">
        <v>229.721126</v>
      </c>
      <c r="G1080" s="2">
        <v>3</v>
      </c>
      <c r="P1080">
        <v>2</v>
      </c>
      <c r="Q1080" t="str">
        <f>CONCATENATE(C1080,E1080,G1080,I1080)</f>
        <v>23</v>
      </c>
    </row>
    <row r="1081" spans="1:17" x14ac:dyDescent="0.25">
      <c r="A1081">
        <v>3877</v>
      </c>
      <c r="D1081">
        <v>232.051524</v>
      </c>
      <c r="E1081" s="1">
        <v>2</v>
      </c>
      <c r="F1081">
        <v>229.721126</v>
      </c>
      <c r="G1081" s="2">
        <v>3</v>
      </c>
      <c r="P1081">
        <v>2</v>
      </c>
      <c r="Q1081" t="str">
        <f>CONCATENATE(C1081,E1081,G1081,I1081)</f>
        <v>23</v>
      </c>
    </row>
    <row r="1082" spans="1:17" x14ac:dyDescent="0.25">
      <c r="A1082">
        <v>3878</v>
      </c>
      <c r="D1082">
        <v>232.051524</v>
      </c>
      <c r="E1082" s="1">
        <v>2</v>
      </c>
      <c r="F1082">
        <v>229.721126</v>
      </c>
      <c r="G1082" s="2">
        <v>3</v>
      </c>
      <c r="P1082">
        <v>2</v>
      </c>
      <c r="Q1082" t="str">
        <f>CONCATENATE(C1082,E1082,G1082,I1082)</f>
        <v>23</v>
      </c>
    </row>
    <row r="1083" spans="1:17" x14ac:dyDescent="0.25">
      <c r="A1083">
        <v>3879</v>
      </c>
      <c r="F1083">
        <v>229.721126</v>
      </c>
      <c r="G1083" s="2">
        <v>3</v>
      </c>
      <c r="H1083">
        <v>232.15287699999999</v>
      </c>
      <c r="I1083" s="4">
        <v>4</v>
      </c>
      <c r="P1083">
        <v>2</v>
      </c>
      <c r="Q1083" t="str">
        <f>CONCATENATE(C1083,E1083,G1083,I1083)</f>
        <v>34</v>
      </c>
    </row>
    <row r="1084" spans="1:17" x14ac:dyDescent="0.25">
      <c r="A1084">
        <v>3880</v>
      </c>
      <c r="F1084">
        <v>229.721126</v>
      </c>
      <c r="G1084" s="2">
        <v>3</v>
      </c>
      <c r="H1084">
        <v>232.15287699999999</v>
      </c>
      <c r="I1084" s="4">
        <v>4</v>
      </c>
      <c r="P1084">
        <v>2</v>
      </c>
      <c r="Q1084" t="str">
        <f>CONCATENATE(C1084,E1084,G1084,I1084)</f>
        <v>34</v>
      </c>
    </row>
    <row r="1085" spans="1:17" x14ac:dyDescent="0.25">
      <c r="A1085">
        <v>3881</v>
      </c>
      <c r="F1085">
        <v>229.721126</v>
      </c>
      <c r="G1085" s="2">
        <v>3</v>
      </c>
      <c r="H1085">
        <v>232.15287699999999</v>
      </c>
      <c r="I1085" s="4">
        <v>4</v>
      </c>
      <c r="P1085">
        <v>2</v>
      </c>
      <c r="Q1085" t="str">
        <f>CONCATENATE(C1085,E1085,G1085,I1085)</f>
        <v>34</v>
      </c>
    </row>
    <row r="1086" spans="1:17" x14ac:dyDescent="0.25">
      <c r="A1086">
        <v>3882</v>
      </c>
      <c r="F1086">
        <v>229.721126</v>
      </c>
      <c r="G1086" s="2">
        <v>3</v>
      </c>
      <c r="H1086">
        <v>232.15287699999999</v>
      </c>
      <c r="I1086" s="4">
        <v>4</v>
      </c>
      <c r="P1086">
        <v>2</v>
      </c>
      <c r="Q1086" t="str">
        <f>CONCATENATE(C1086,E1086,G1086,I1086)</f>
        <v>34</v>
      </c>
    </row>
    <row r="1087" spans="1:17" x14ac:dyDescent="0.25">
      <c r="A1087">
        <v>3883</v>
      </c>
      <c r="F1087">
        <v>229.721126</v>
      </c>
      <c r="G1087" s="2">
        <v>3</v>
      </c>
      <c r="H1087">
        <v>232.15287699999999</v>
      </c>
      <c r="I1087" s="4">
        <v>4</v>
      </c>
      <c r="P1087">
        <v>2</v>
      </c>
      <c r="Q1087" t="str">
        <f>CONCATENATE(C1087,E1087,G1087,I1087)</f>
        <v>34</v>
      </c>
    </row>
    <row r="1088" spans="1:17" x14ac:dyDescent="0.25">
      <c r="A1088">
        <v>3884</v>
      </c>
      <c r="F1088">
        <v>229.721126</v>
      </c>
      <c r="G1088" s="2">
        <v>3</v>
      </c>
      <c r="H1088">
        <v>232.15287699999999</v>
      </c>
      <c r="I1088" s="4">
        <v>4</v>
      </c>
      <c r="P1088">
        <v>2</v>
      </c>
      <c r="Q1088" t="str">
        <f>CONCATENATE(C1088,E1088,G1088,I1088)</f>
        <v>34</v>
      </c>
    </row>
    <row r="1089" spans="1:17" x14ac:dyDescent="0.25">
      <c r="A1089">
        <v>3885</v>
      </c>
      <c r="F1089">
        <v>229.721126</v>
      </c>
      <c r="G1089" s="2">
        <v>3</v>
      </c>
      <c r="H1089">
        <v>232.15287699999999</v>
      </c>
      <c r="I1089" s="4">
        <v>4</v>
      </c>
      <c r="P1089">
        <v>2</v>
      </c>
      <c r="Q1089" t="str">
        <f>CONCATENATE(C1089,E1089,G1089,I1089)</f>
        <v>34</v>
      </c>
    </row>
    <row r="1090" spans="1:17" x14ac:dyDescent="0.25">
      <c r="A1090">
        <v>3886</v>
      </c>
      <c r="F1090">
        <v>229.721126</v>
      </c>
      <c r="G1090" s="2">
        <v>3</v>
      </c>
      <c r="H1090">
        <v>232.15287699999999</v>
      </c>
      <c r="I1090" s="4">
        <v>4</v>
      </c>
      <c r="P1090">
        <v>2</v>
      </c>
      <c r="Q1090" t="str">
        <f>CONCATENATE(C1090,E1090,G1090,I1090)</f>
        <v>34</v>
      </c>
    </row>
    <row r="1091" spans="1:17" x14ac:dyDescent="0.25">
      <c r="A1091">
        <v>3887</v>
      </c>
      <c r="F1091">
        <v>229.721126</v>
      </c>
      <c r="G1091" s="2">
        <v>3</v>
      </c>
      <c r="H1091">
        <v>232.15287699999999</v>
      </c>
      <c r="I1091" s="4">
        <v>4</v>
      </c>
      <c r="P1091">
        <v>2</v>
      </c>
      <c r="Q1091" t="str">
        <f>CONCATENATE(C1091,E1091,G1091,I1091)</f>
        <v>34</v>
      </c>
    </row>
    <row r="1092" spans="1:17" x14ac:dyDescent="0.25">
      <c r="A1092">
        <v>3888</v>
      </c>
      <c r="F1092">
        <v>229.721126</v>
      </c>
      <c r="G1092" s="2">
        <v>3</v>
      </c>
      <c r="H1092">
        <v>232.15287699999999</v>
      </c>
      <c r="I1092" s="4">
        <v>4</v>
      </c>
      <c r="P1092">
        <v>2</v>
      </c>
      <c r="Q1092" t="str">
        <f>CONCATENATE(C1092,E1092,G1092,I1092)</f>
        <v>34</v>
      </c>
    </row>
    <row r="1093" spans="1:17" x14ac:dyDescent="0.25">
      <c r="A1093">
        <v>3889</v>
      </c>
      <c r="F1093">
        <v>229.721126</v>
      </c>
      <c r="G1093" s="2">
        <v>3</v>
      </c>
      <c r="H1093">
        <v>232.15287699999999</v>
      </c>
      <c r="I1093" s="4">
        <v>4</v>
      </c>
      <c r="P1093">
        <v>2</v>
      </c>
      <c r="Q1093" t="str">
        <f>CONCATENATE(C1093,E1093,G1093,I1093)</f>
        <v>34</v>
      </c>
    </row>
    <row r="1094" spans="1:17" x14ac:dyDescent="0.25">
      <c r="A1094">
        <v>3890</v>
      </c>
      <c r="B1094">
        <v>246.54065600000001</v>
      </c>
      <c r="C1094" s="3">
        <v>1</v>
      </c>
      <c r="F1094">
        <v>229.721126</v>
      </c>
      <c r="G1094" s="2">
        <v>3</v>
      </c>
      <c r="H1094">
        <v>232.15287699999999</v>
      </c>
      <c r="I1094" s="4">
        <v>4</v>
      </c>
      <c r="P1094">
        <v>3</v>
      </c>
      <c r="Q1094" t="str">
        <f>CONCATENATE(C1094,E1094,G1094,I1094)</f>
        <v>134</v>
      </c>
    </row>
    <row r="1095" spans="1:17" x14ac:dyDescent="0.25">
      <c r="A1095">
        <v>3891</v>
      </c>
      <c r="B1095">
        <v>246.54065600000001</v>
      </c>
      <c r="C1095" s="3">
        <v>1</v>
      </c>
      <c r="H1095">
        <v>232.15287699999999</v>
      </c>
      <c r="I1095" s="4">
        <v>4</v>
      </c>
      <c r="P1095">
        <v>2</v>
      </c>
      <c r="Q1095" t="str">
        <f>CONCATENATE(C1095,E1095,G1095,I1095)</f>
        <v>14</v>
      </c>
    </row>
    <row r="1096" spans="1:17" x14ac:dyDescent="0.25">
      <c r="A1096">
        <v>3892</v>
      </c>
      <c r="B1096">
        <v>246.54065600000001</v>
      </c>
      <c r="C1096" s="3">
        <v>1</v>
      </c>
      <c r="H1096">
        <v>232.15287699999999</v>
      </c>
      <c r="I1096" s="4">
        <v>4</v>
      </c>
      <c r="P1096">
        <v>2</v>
      </c>
      <c r="Q1096" t="str">
        <f>CONCATENATE(C1096,E1096,G1096,I1096)</f>
        <v>14</v>
      </c>
    </row>
    <row r="1097" spans="1:17" x14ac:dyDescent="0.25">
      <c r="A1097">
        <v>3893</v>
      </c>
      <c r="B1097">
        <v>246.54065600000001</v>
      </c>
      <c r="C1097" s="3">
        <v>1</v>
      </c>
      <c r="H1097">
        <v>232.15287699999999</v>
      </c>
      <c r="I1097" s="4">
        <v>4</v>
      </c>
      <c r="P1097">
        <v>2</v>
      </c>
      <c r="Q1097" t="str">
        <f>CONCATENATE(C1097,E1097,G1097,I1097)</f>
        <v>14</v>
      </c>
    </row>
    <row r="1098" spans="1:17" x14ac:dyDescent="0.25">
      <c r="A1098">
        <v>3894</v>
      </c>
      <c r="B1098">
        <v>246.54065600000001</v>
      </c>
      <c r="C1098" s="3">
        <v>1</v>
      </c>
      <c r="H1098">
        <v>232.15287699999999</v>
      </c>
      <c r="I1098" s="4">
        <v>4</v>
      </c>
      <c r="P1098">
        <v>2</v>
      </c>
      <c r="Q1098" t="str">
        <f>CONCATENATE(C1098,E1098,G1098,I1098)</f>
        <v>14</v>
      </c>
    </row>
    <row r="1099" spans="1:17" x14ac:dyDescent="0.25">
      <c r="A1099">
        <v>3895</v>
      </c>
      <c r="B1099">
        <v>246.54065600000001</v>
      </c>
      <c r="C1099" s="3">
        <v>1</v>
      </c>
      <c r="H1099">
        <v>232.15287699999999</v>
      </c>
      <c r="I1099" s="4">
        <v>4</v>
      </c>
      <c r="P1099">
        <v>2</v>
      </c>
      <c r="Q1099" t="str">
        <f>CONCATENATE(C1099,E1099,G1099,I1099)</f>
        <v>14</v>
      </c>
    </row>
    <row r="1100" spans="1:17" x14ac:dyDescent="0.25">
      <c r="A1100">
        <v>3896</v>
      </c>
      <c r="B1100">
        <v>246.54065600000001</v>
      </c>
      <c r="C1100" s="3">
        <v>1</v>
      </c>
      <c r="P1100">
        <v>1</v>
      </c>
      <c r="Q1100" t="str">
        <f>CONCATENATE(C1100,E1100,G1100,I1100)</f>
        <v>1</v>
      </c>
    </row>
    <row r="1101" spans="1:17" x14ac:dyDescent="0.25">
      <c r="A1101">
        <v>3897</v>
      </c>
      <c r="B1101">
        <v>246.54065600000001</v>
      </c>
      <c r="C1101" s="3">
        <v>1</v>
      </c>
      <c r="P1101">
        <v>1</v>
      </c>
      <c r="Q1101" t="str">
        <f>CONCATENATE(C1101,E1101,G1101,I1101)</f>
        <v>1</v>
      </c>
    </row>
    <row r="1102" spans="1:17" x14ac:dyDescent="0.25">
      <c r="A1102">
        <v>3898</v>
      </c>
      <c r="B1102">
        <v>246.54065600000001</v>
      </c>
      <c r="C1102" s="3">
        <v>1</v>
      </c>
      <c r="P1102">
        <v>1</v>
      </c>
      <c r="Q1102" t="str">
        <f>CONCATENATE(C1102,E1102,G1102,I1102)</f>
        <v>1</v>
      </c>
    </row>
    <row r="1103" spans="1:17" x14ac:dyDescent="0.25">
      <c r="A1103">
        <v>3899</v>
      </c>
      <c r="B1103">
        <v>246.54065600000001</v>
      </c>
      <c r="C1103" s="3">
        <v>1</v>
      </c>
      <c r="P1103">
        <v>1</v>
      </c>
      <c r="Q1103" t="str">
        <f>CONCATENATE(C1103,E1103,G1103,I1103)</f>
        <v>1</v>
      </c>
    </row>
    <row r="1104" spans="1:17" x14ac:dyDescent="0.25">
      <c r="A1104">
        <v>3900</v>
      </c>
      <c r="B1104">
        <v>246.54065600000001</v>
      </c>
      <c r="C1104" s="3">
        <v>1</v>
      </c>
      <c r="D1104">
        <v>251.353477</v>
      </c>
      <c r="E1104" s="1">
        <v>2</v>
      </c>
      <c r="P1104">
        <v>2</v>
      </c>
      <c r="Q1104" t="str">
        <f>CONCATENATE(C1104,E1104,G1104,I1104)</f>
        <v>12</v>
      </c>
    </row>
    <row r="1105" spans="1:17" x14ac:dyDescent="0.25">
      <c r="A1105">
        <v>3901</v>
      </c>
      <c r="B1105">
        <v>246.54065600000001</v>
      </c>
      <c r="C1105" s="3">
        <v>1</v>
      </c>
      <c r="D1105">
        <v>251.353477</v>
      </c>
      <c r="E1105" s="1">
        <v>2</v>
      </c>
      <c r="P1105">
        <v>2</v>
      </c>
      <c r="Q1105" t="str">
        <f>CONCATENATE(C1105,E1105,G1105,I1105)</f>
        <v>12</v>
      </c>
    </row>
    <row r="1106" spans="1:17" x14ac:dyDescent="0.25">
      <c r="A1106">
        <v>3902</v>
      </c>
      <c r="B1106">
        <v>246.54065600000001</v>
      </c>
      <c r="C1106" s="3">
        <v>1</v>
      </c>
      <c r="D1106">
        <v>251.353477</v>
      </c>
      <c r="E1106" s="1">
        <v>2</v>
      </c>
      <c r="P1106">
        <v>2</v>
      </c>
      <c r="Q1106" t="str">
        <f>CONCATENATE(C1106,E1106,G1106,I1106)</f>
        <v>12</v>
      </c>
    </row>
    <row r="1107" spans="1:17" x14ac:dyDescent="0.25">
      <c r="A1107">
        <v>3903</v>
      </c>
      <c r="B1107">
        <v>246.54065600000001</v>
      </c>
      <c r="C1107" s="3">
        <v>1</v>
      </c>
      <c r="D1107">
        <v>251.353477</v>
      </c>
      <c r="E1107" s="1">
        <v>2</v>
      </c>
      <c r="P1107">
        <v>2</v>
      </c>
      <c r="Q1107" t="str">
        <f>CONCATENATE(C1107,E1107,G1107,I1107)</f>
        <v>12</v>
      </c>
    </row>
    <row r="1108" spans="1:17" x14ac:dyDescent="0.25">
      <c r="A1108">
        <v>3904</v>
      </c>
      <c r="B1108">
        <v>246.54065600000001</v>
      </c>
      <c r="C1108" s="3">
        <v>1</v>
      </c>
      <c r="D1108">
        <v>251.353477</v>
      </c>
      <c r="E1108" s="1">
        <v>2</v>
      </c>
      <c r="P1108">
        <v>2</v>
      </c>
      <c r="Q1108" t="str">
        <f>CONCATENATE(C1108,E1108,G1108,I1108)</f>
        <v>12</v>
      </c>
    </row>
    <row r="1109" spans="1:17" x14ac:dyDescent="0.25">
      <c r="A1109">
        <v>3905</v>
      </c>
      <c r="B1109">
        <v>246.54065600000001</v>
      </c>
      <c r="C1109" s="3">
        <v>1</v>
      </c>
      <c r="D1109">
        <v>251.353477</v>
      </c>
      <c r="E1109" s="1">
        <v>2</v>
      </c>
      <c r="P1109">
        <v>2</v>
      </c>
      <c r="Q1109" t="str">
        <f>CONCATENATE(C1109,E1109,G1109,I1109)</f>
        <v>12</v>
      </c>
    </row>
    <row r="1110" spans="1:17" x14ac:dyDescent="0.25">
      <c r="A1110">
        <v>3906</v>
      </c>
      <c r="B1110">
        <v>246.54065600000001</v>
      </c>
      <c r="C1110" s="3">
        <v>1</v>
      </c>
      <c r="D1110">
        <v>251.353477</v>
      </c>
      <c r="E1110" s="1">
        <v>2</v>
      </c>
      <c r="P1110">
        <v>2</v>
      </c>
      <c r="Q1110" t="str">
        <f>CONCATENATE(C1110,E1110,G1110,I1110)</f>
        <v>12</v>
      </c>
    </row>
    <row r="1111" spans="1:17" x14ac:dyDescent="0.25">
      <c r="A1111">
        <v>3907</v>
      </c>
      <c r="B1111">
        <v>246.54065600000001</v>
      </c>
      <c r="C1111" s="3">
        <v>1</v>
      </c>
      <c r="D1111">
        <v>251.353477</v>
      </c>
      <c r="E1111" s="1">
        <v>2</v>
      </c>
      <c r="P1111">
        <v>2</v>
      </c>
      <c r="Q1111" t="str">
        <f>CONCATENATE(C1111,E1111,G1111,I1111)</f>
        <v>12</v>
      </c>
    </row>
    <row r="1112" spans="1:17" x14ac:dyDescent="0.25">
      <c r="A1112">
        <v>3908</v>
      </c>
      <c r="D1112">
        <v>251.353477</v>
      </c>
      <c r="E1112" s="1">
        <v>2</v>
      </c>
      <c r="P1112">
        <v>1</v>
      </c>
      <c r="Q1112" t="str">
        <f>CONCATENATE(C1112,E1112,G1112,I1112)</f>
        <v>2</v>
      </c>
    </row>
    <row r="1113" spans="1:17" x14ac:dyDescent="0.25">
      <c r="A1113">
        <v>3909</v>
      </c>
      <c r="D1113">
        <v>251.353477</v>
      </c>
      <c r="E1113" s="1">
        <v>2</v>
      </c>
      <c r="P1113">
        <v>1</v>
      </c>
      <c r="Q1113" t="str">
        <f>CONCATENATE(C1113,E1113,G1113,I1113)</f>
        <v>2</v>
      </c>
    </row>
    <row r="1114" spans="1:17" x14ac:dyDescent="0.25">
      <c r="A1114">
        <v>3910</v>
      </c>
      <c r="D1114">
        <v>251.353477</v>
      </c>
      <c r="E1114" s="1">
        <v>2</v>
      </c>
      <c r="P1114">
        <v>1</v>
      </c>
      <c r="Q1114" t="str">
        <f>CONCATENATE(C1114,E1114,G1114,I1114)</f>
        <v>2</v>
      </c>
    </row>
    <row r="1115" spans="1:17" x14ac:dyDescent="0.25">
      <c r="A1115">
        <v>3911</v>
      </c>
      <c r="D1115">
        <v>251.353477</v>
      </c>
      <c r="E1115" s="1">
        <v>2</v>
      </c>
      <c r="P1115">
        <v>1</v>
      </c>
      <c r="Q1115" t="str">
        <f>CONCATENATE(C1115,E1115,G1115,I1115)</f>
        <v>2</v>
      </c>
    </row>
    <row r="1116" spans="1:17" x14ac:dyDescent="0.25">
      <c r="A1116">
        <v>3912</v>
      </c>
      <c r="D1116">
        <v>251.353477</v>
      </c>
      <c r="E1116" s="1">
        <v>2</v>
      </c>
      <c r="P1116">
        <v>1</v>
      </c>
      <c r="Q1116" t="str">
        <f>CONCATENATE(C1116,E1116,G1116,I1116)</f>
        <v>2</v>
      </c>
    </row>
    <row r="1117" spans="1:17" x14ac:dyDescent="0.25">
      <c r="A1117">
        <v>3913</v>
      </c>
      <c r="D1117">
        <v>251.353477</v>
      </c>
      <c r="E1117" s="1">
        <v>2</v>
      </c>
      <c r="P1117">
        <v>1</v>
      </c>
      <c r="Q1117" t="str">
        <f>CONCATENATE(C1117,E1117,G1117,I1117)</f>
        <v>2</v>
      </c>
    </row>
    <row r="1118" spans="1:17" x14ac:dyDescent="0.25">
      <c r="A1118">
        <v>3914</v>
      </c>
      <c r="D1118">
        <v>251.353477</v>
      </c>
      <c r="E1118" s="1">
        <v>2</v>
      </c>
      <c r="P1118">
        <v>1</v>
      </c>
      <c r="Q1118" t="str">
        <f>CONCATENATE(C1118,E1118,G1118,I1118)</f>
        <v>2</v>
      </c>
    </row>
    <row r="1119" spans="1:17" x14ac:dyDescent="0.25">
      <c r="A1119">
        <v>3915</v>
      </c>
      <c r="D1119">
        <v>251.353477</v>
      </c>
      <c r="E1119" s="1">
        <v>2</v>
      </c>
      <c r="P1119">
        <v>1</v>
      </c>
      <c r="Q1119" t="str">
        <f>CONCATENATE(C1119,E1119,G1119,I1119)</f>
        <v>2</v>
      </c>
    </row>
    <row r="1120" spans="1:17" x14ac:dyDescent="0.25">
      <c r="A1120">
        <v>3916</v>
      </c>
      <c r="D1120">
        <v>251.353477</v>
      </c>
      <c r="E1120" s="1">
        <v>2</v>
      </c>
      <c r="H1120">
        <v>249.783019</v>
      </c>
      <c r="I1120" s="4">
        <v>4</v>
      </c>
      <c r="P1120">
        <v>2</v>
      </c>
      <c r="Q1120" t="str">
        <f>CONCATENATE(C1120,E1120,G1120,I1120)</f>
        <v>24</v>
      </c>
    </row>
    <row r="1121" spans="1:17" x14ac:dyDescent="0.25">
      <c r="A1121">
        <v>3917</v>
      </c>
      <c r="D1121">
        <v>251.353477</v>
      </c>
      <c r="E1121" s="1">
        <v>2</v>
      </c>
      <c r="F1121">
        <v>249.58031599999998</v>
      </c>
      <c r="G1121" s="2">
        <v>3</v>
      </c>
      <c r="H1121">
        <v>249.783019</v>
      </c>
      <c r="I1121" s="4">
        <v>4</v>
      </c>
      <c r="P1121">
        <v>3</v>
      </c>
      <c r="Q1121" t="str">
        <f>CONCATENATE(C1121,E1121,G1121,I1121)</f>
        <v>234</v>
      </c>
    </row>
    <row r="1122" spans="1:17" x14ac:dyDescent="0.25">
      <c r="A1122">
        <v>3918</v>
      </c>
      <c r="D1122">
        <v>251.353477</v>
      </c>
      <c r="E1122" s="1">
        <v>2</v>
      </c>
      <c r="F1122">
        <v>249.58031599999998</v>
      </c>
      <c r="G1122" s="2">
        <v>3</v>
      </c>
      <c r="H1122">
        <v>249.783019</v>
      </c>
      <c r="I1122" s="4">
        <v>4</v>
      </c>
      <c r="P1122">
        <v>3</v>
      </c>
      <c r="Q1122" t="str">
        <f>CONCATENATE(C1122,E1122,G1122,I1122)</f>
        <v>234</v>
      </c>
    </row>
    <row r="1123" spans="1:17" x14ac:dyDescent="0.25">
      <c r="A1123">
        <v>3919</v>
      </c>
      <c r="D1123">
        <v>251.353477</v>
      </c>
      <c r="E1123" s="1">
        <v>2</v>
      </c>
      <c r="F1123">
        <v>249.58031599999998</v>
      </c>
      <c r="G1123" s="2">
        <v>3</v>
      </c>
      <c r="H1123">
        <v>249.783019</v>
      </c>
      <c r="I1123" s="4">
        <v>4</v>
      </c>
      <c r="P1123">
        <v>3</v>
      </c>
      <c r="Q1123" t="str">
        <f>CONCATENATE(C1123,E1123,G1123,I1123)</f>
        <v>234</v>
      </c>
    </row>
    <row r="1124" spans="1:17" x14ac:dyDescent="0.25">
      <c r="A1124">
        <v>3920</v>
      </c>
      <c r="F1124">
        <v>249.58031599999998</v>
      </c>
      <c r="G1124" s="2">
        <v>3</v>
      </c>
      <c r="H1124">
        <v>249.783019</v>
      </c>
      <c r="I1124" s="4">
        <v>4</v>
      </c>
      <c r="P1124">
        <v>2</v>
      </c>
      <c r="Q1124" t="str">
        <f>CONCATENATE(C1124,E1124,G1124,I1124)</f>
        <v>34</v>
      </c>
    </row>
    <row r="1125" spans="1:17" x14ac:dyDescent="0.25">
      <c r="A1125">
        <v>3921</v>
      </c>
      <c r="F1125">
        <v>249.58031599999998</v>
      </c>
      <c r="G1125" s="2">
        <v>3</v>
      </c>
      <c r="H1125">
        <v>249.783019</v>
      </c>
      <c r="I1125" s="4">
        <v>4</v>
      </c>
      <c r="P1125">
        <v>2</v>
      </c>
      <c r="Q1125" t="str">
        <f>CONCATENATE(C1125,E1125,G1125,I1125)</f>
        <v>34</v>
      </c>
    </row>
    <row r="1126" spans="1:17" x14ac:dyDescent="0.25">
      <c r="A1126">
        <v>3922</v>
      </c>
      <c r="F1126">
        <v>249.58031599999998</v>
      </c>
      <c r="G1126" s="2">
        <v>3</v>
      </c>
      <c r="H1126">
        <v>249.783019</v>
      </c>
      <c r="I1126" s="4">
        <v>4</v>
      </c>
      <c r="P1126">
        <v>2</v>
      </c>
      <c r="Q1126" t="str">
        <f>CONCATENATE(C1126,E1126,G1126,I1126)</f>
        <v>34</v>
      </c>
    </row>
    <row r="1127" spans="1:17" x14ac:dyDescent="0.25">
      <c r="A1127">
        <v>3923</v>
      </c>
      <c r="F1127">
        <v>249.58031599999998</v>
      </c>
      <c r="G1127" s="2">
        <v>3</v>
      </c>
      <c r="H1127">
        <v>249.783019</v>
      </c>
      <c r="I1127" s="4">
        <v>4</v>
      </c>
      <c r="P1127">
        <v>2</v>
      </c>
      <c r="Q1127" t="str">
        <f>CONCATENATE(C1127,E1127,G1127,I1127)</f>
        <v>34</v>
      </c>
    </row>
    <row r="1128" spans="1:17" x14ac:dyDescent="0.25">
      <c r="A1128">
        <v>3924</v>
      </c>
      <c r="F1128">
        <v>249.58031599999998</v>
      </c>
      <c r="G1128" s="2">
        <v>3</v>
      </c>
      <c r="H1128">
        <v>249.783019</v>
      </c>
      <c r="I1128" s="4">
        <v>4</v>
      </c>
      <c r="P1128">
        <v>2</v>
      </c>
      <c r="Q1128" t="str">
        <f>CONCATENATE(C1128,E1128,G1128,I1128)</f>
        <v>34</v>
      </c>
    </row>
    <row r="1129" spans="1:17" x14ac:dyDescent="0.25">
      <c r="A1129">
        <v>3925</v>
      </c>
      <c r="F1129">
        <v>249.58031599999998</v>
      </c>
      <c r="G1129" s="2">
        <v>3</v>
      </c>
      <c r="H1129">
        <v>249.783019</v>
      </c>
      <c r="I1129" s="4">
        <v>4</v>
      </c>
      <c r="P1129">
        <v>2</v>
      </c>
      <c r="Q1129" t="str">
        <f>CONCATENATE(C1129,E1129,G1129,I1129)</f>
        <v>34</v>
      </c>
    </row>
    <row r="1130" spans="1:17" x14ac:dyDescent="0.25">
      <c r="A1130">
        <v>3926</v>
      </c>
      <c r="J1130">
        <v>267.91972399999997</v>
      </c>
      <c r="K1130" t="s">
        <v>22</v>
      </c>
      <c r="Q1130" t="str">
        <f>CONCATENATE(C1130,E1130,G1130,I1130)</f>
        <v/>
      </c>
    </row>
    <row r="1131" spans="1:17" x14ac:dyDescent="0.25">
      <c r="A1131">
        <v>5937</v>
      </c>
      <c r="Q1131" t="str">
        <f>CONCATENATE(C1131,E1131,G1131,I1131)</f>
        <v/>
      </c>
    </row>
    <row r="1132" spans="1:17" x14ac:dyDescent="0.25">
      <c r="A1132">
        <v>5938</v>
      </c>
      <c r="Q1132" t="str">
        <f>CONCATENATE(C1132,E1132,G1132,I1132)</f>
        <v/>
      </c>
    </row>
    <row r="1133" spans="1:17" x14ac:dyDescent="0.25">
      <c r="A1133">
        <v>5939</v>
      </c>
      <c r="J1133">
        <v>267.97039999999998</v>
      </c>
      <c r="K1133" t="s">
        <v>22</v>
      </c>
      <c r="Q1133" t="str">
        <f>CONCATENATE(C1133,E1133,G1133,I1133)</f>
        <v/>
      </c>
    </row>
    <row r="1134" spans="1:17" x14ac:dyDescent="0.25">
      <c r="A1134">
        <v>5940</v>
      </c>
      <c r="D1134">
        <v>213.053527</v>
      </c>
      <c r="E1134" s="1">
        <v>2</v>
      </c>
      <c r="P1134">
        <v>1</v>
      </c>
      <c r="Q1134" t="str">
        <f>CONCATENATE(C1134,E1134,G1134,I1134)</f>
        <v>2</v>
      </c>
    </row>
    <row r="1135" spans="1:17" x14ac:dyDescent="0.25">
      <c r="A1135">
        <v>5941</v>
      </c>
      <c r="D1135">
        <v>213.053527</v>
      </c>
      <c r="E1135" s="1">
        <v>2</v>
      </c>
      <c r="P1135">
        <v>1</v>
      </c>
      <c r="Q1135" t="str">
        <f>CONCATENATE(C1135,E1135,G1135,I1135)</f>
        <v>2</v>
      </c>
    </row>
    <row r="1136" spans="1:17" x14ac:dyDescent="0.25">
      <c r="A1136">
        <v>5942</v>
      </c>
      <c r="D1136">
        <v>213.053527</v>
      </c>
      <c r="E1136" s="1">
        <v>2</v>
      </c>
      <c r="P1136">
        <v>1</v>
      </c>
      <c r="Q1136" t="str">
        <f>CONCATENATE(C1136,E1136,G1136,I1136)</f>
        <v>2</v>
      </c>
    </row>
    <row r="1137" spans="1:17" x14ac:dyDescent="0.25">
      <c r="A1137">
        <v>5943</v>
      </c>
      <c r="D1137">
        <v>213.053527</v>
      </c>
      <c r="E1137" s="1">
        <v>2</v>
      </c>
      <c r="P1137">
        <v>1</v>
      </c>
      <c r="Q1137" t="str">
        <f>CONCATENATE(C1137,E1137,G1137,I1137)</f>
        <v>2</v>
      </c>
    </row>
    <row r="1138" spans="1:17" x14ac:dyDescent="0.25">
      <c r="A1138">
        <v>5944</v>
      </c>
      <c r="D1138">
        <v>213.053527</v>
      </c>
      <c r="E1138" s="1">
        <v>2</v>
      </c>
      <c r="P1138">
        <v>1</v>
      </c>
      <c r="Q1138" t="str">
        <f>CONCATENATE(C1138,E1138,G1138,I1138)</f>
        <v>2</v>
      </c>
    </row>
    <row r="1139" spans="1:17" x14ac:dyDescent="0.25">
      <c r="A1139">
        <v>5945</v>
      </c>
      <c r="D1139">
        <v>213.053527</v>
      </c>
      <c r="E1139" s="1">
        <v>2</v>
      </c>
      <c r="P1139">
        <v>1</v>
      </c>
      <c r="Q1139" t="str">
        <f>CONCATENATE(C1139,E1139,G1139,I1139)</f>
        <v>2</v>
      </c>
    </row>
    <row r="1140" spans="1:17" x14ac:dyDescent="0.25">
      <c r="A1140">
        <v>5946</v>
      </c>
      <c r="D1140">
        <v>213.053527</v>
      </c>
      <c r="E1140" s="1">
        <v>2</v>
      </c>
      <c r="P1140">
        <v>1</v>
      </c>
      <c r="Q1140" t="str">
        <f>CONCATENATE(C1140,E1140,G1140,I1140)</f>
        <v>2</v>
      </c>
    </row>
    <row r="1141" spans="1:17" x14ac:dyDescent="0.25">
      <c r="A1141">
        <v>5947</v>
      </c>
      <c r="D1141">
        <v>213.053527</v>
      </c>
      <c r="E1141" s="1">
        <v>2</v>
      </c>
      <c r="P1141">
        <v>1</v>
      </c>
      <c r="Q1141" t="str">
        <f>CONCATENATE(C1141,E1141,G1141,I1141)</f>
        <v>2</v>
      </c>
    </row>
    <row r="1142" spans="1:17" x14ac:dyDescent="0.25">
      <c r="A1142">
        <v>5948</v>
      </c>
      <c r="D1142">
        <v>213.053527</v>
      </c>
      <c r="E1142" s="1">
        <v>2</v>
      </c>
      <c r="P1142">
        <v>1</v>
      </c>
      <c r="Q1142" t="str">
        <f>CONCATENATE(C1142,E1142,G1142,I1142)</f>
        <v>2</v>
      </c>
    </row>
    <row r="1143" spans="1:17" x14ac:dyDescent="0.25">
      <c r="A1143">
        <v>5949</v>
      </c>
      <c r="D1143">
        <v>213.053527</v>
      </c>
      <c r="E1143" s="1">
        <v>2</v>
      </c>
      <c r="P1143">
        <v>1</v>
      </c>
      <c r="Q1143" t="str">
        <f>CONCATENATE(C1143,E1143,G1143,I1143)</f>
        <v>2</v>
      </c>
    </row>
    <row r="1144" spans="1:17" x14ac:dyDescent="0.25">
      <c r="A1144">
        <v>5950</v>
      </c>
      <c r="D1144">
        <v>213.053527</v>
      </c>
      <c r="E1144" s="1">
        <v>2</v>
      </c>
      <c r="P1144">
        <v>1</v>
      </c>
      <c r="Q1144" t="str">
        <f>CONCATENATE(C1144,E1144,G1144,I1144)</f>
        <v>2</v>
      </c>
    </row>
    <row r="1145" spans="1:17" x14ac:dyDescent="0.25">
      <c r="A1145">
        <v>5951</v>
      </c>
      <c r="D1145">
        <v>213.053527</v>
      </c>
      <c r="E1145" s="1">
        <v>2</v>
      </c>
      <c r="P1145">
        <v>1</v>
      </c>
      <c r="Q1145" t="str">
        <f>CONCATENATE(C1145,E1145,G1145,I1145)</f>
        <v>2</v>
      </c>
    </row>
    <row r="1146" spans="1:17" x14ac:dyDescent="0.25">
      <c r="A1146">
        <v>5952</v>
      </c>
      <c r="D1146">
        <v>213.053527</v>
      </c>
      <c r="E1146" s="1">
        <v>2</v>
      </c>
      <c r="P1146">
        <v>1</v>
      </c>
      <c r="Q1146" t="str">
        <f>CONCATENATE(C1146,E1146,G1146,I1146)</f>
        <v>2</v>
      </c>
    </row>
    <row r="1147" spans="1:17" x14ac:dyDescent="0.25">
      <c r="A1147">
        <v>5953</v>
      </c>
      <c r="D1147">
        <v>213.053527</v>
      </c>
      <c r="E1147" s="1">
        <v>2</v>
      </c>
      <c r="F1147">
        <v>218.62628799999999</v>
      </c>
      <c r="G1147" s="2">
        <v>3</v>
      </c>
      <c r="P1147">
        <v>2</v>
      </c>
      <c r="Q1147" t="str">
        <f>CONCATENATE(C1147,E1147,G1147,I1147)</f>
        <v>23</v>
      </c>
    </row>
    <row r="1148" spans="1:17" x14ac:dyDescent="0.25">
      <c r="A1148">
        <v>5954</v>
      </c>
      <c r="D1148">
        <v>213.053527</v>
      </c>
      <c r="E1148" s="1">
        <v>2</v>
      </c>
      <c r="F1148">
        <v>218.62628799999999</v>
      </c>
      <c r="G1148" s="2">
        <v>3</v>
      </c>
      <c r="P1148">
        <v>2</v>
      </c>
      <c r="Q1148" t="str">
        <f>CONCATENATE(C1148,E1148,G1148,I1148)</f>
        <v>23</v>
      </c>
    </row>
    <row r="1149" spans="1:17" x14ac:dyDescent="0.25">
      <c r="A1149">
        <v>5955</v>
      </c>
      <c r="D1149">
        <v>213.053527</v>
      </c>
      <c r="E1149" s="1">
        <v>2</v>
      </c>
      <c r="F1149">
        <v>218.62628799999999</v>
      </c>
      <c r="G1149" s="2">
        <v>3</v>
      </c>
      <c r="P1149">
        <v>2</v>
      </c>
      <c r="Q1149" t="str">
        <f>CONCATENATE(C1149,E1149,G1149,I1149)</f>
        <v>23</v>
      </c>
    </row>
    <row r="1150" spans="1:17" x14ac:dyDescent="0.25">
      <c r="A1150">
        <v>5956</v>
      </c>
      <c r="D1150">
        <v>213.053527</v>
      </c>
      <c r="E1150" s="1">
        <v>2</v>
      </c>
      <c r="F1150">
        <v>218.62628799999999</v>
      </c>
      <c r="G1150" s="2">
        <v>3</v>
      </c>
      <c r="P1150">
        <v>2</v>
      </c>
      <c r="Q1150" t="str">
        <f>CONCATENATE(C1150,E1150,G1150,I1150)</f>
        <v>23</v>
      </c>
    </row>
    <row r="1151" spans="1:17" x14ac:dyDescent="0.25">
      <c r="A1151">
        <v>5957</v>
      </c>
      <c r="D1151">
        <v>213.053527</v>
      </c>
      <c r="E1151" s="1">
        <v>2</v>
      </c>
      <c r="F1151">
        <v>218.62628799999999</v>
      </c>
      <c r="G1151" s="2">
        <v>3</v>
      </c>
      <c r="P1151">
        <v>2</v>
      </c>
      <c r="Q1151" t="str">
        <f>CONCATENATE(C1151,E1151,G1151,I1151)</f>
        <v>23</v>
      </c>
    </row>
    <row r="1152" spans="1:17" x14ac:dyDescent="0.25">
      <c r="A1152">
        <v>5958</v>
      </c>
      <c r="D1152">
        <v>213.053527</v>
      </c>
      <c r="E1152" s="1">
        <v>2</v>
      </c>
      <c r="F1152">
        <v>218.62628799999999</v>
      </c>
      <c r="G1152" s="2">
        <v>3</v>
      </c>
      <c r="P1152">
        <v>2</v>
      </c>
      <c r="Q1152" t="str">
        <f>CONCATENATE(C1152,E1152,G1152,I1152)</f>
        <v>23</v>
      </c>
    </row>
    <row r="1153" spans="1:17" x14ac:dyDescent="0.25">
      <c r="A1153">
        <v>5959</v>
      </c>
      <c r="D1153">
        <v>213.053527</v>
      </c>
      <c r="E1153" s="1">
        <v>2</v>
      </c>
      <c r="F1153">
        <v>218.62628799999999</v>
      </c>
      <c r="G1153" s="2">
        <v>3</v>
      </c>
      <c r="P1153">
        <v>2</v>
      </c>
      <c r="Q1153" t="str">
        <f>CONCATENATE(C1153,E1153,G1153,I1153)</f>
        <v>23</v>
      </c>
    </row>
    <row r="1154" spans="1:17" x14ac:dyDescent="0.25">
      <c r="A1154">
        <v>5960</v>
      </c>
      <c r="D1154">
        <v>213.053527</v>
      </c>
      <c r="E1154" s="1">
        <v>2</v>
      </c>
      <c r="F1154">
        <v>218.62628799999999</v>
      </c>
      <c r="G1154" s="2">
        <v>3</v>
      </c>
      <c r="P1154">
        <v>2</v>
      </c>
      <c r="Q1154" t="str">
        <f>CONCATENATE(C1154,E1154,G1154,I1154)</f>
        <v>23</v>
      </c>
    </row>
    <row r="1155" spans="1:17" x14ac:dyDescent="0.25">
      <c r="A1155">
        <v>5961</v>
      </c>
      <c r="D1155">
        <v>213.053527</v>
      </c>
      <c r="E1155" s="1">
        <v>2</v>
      </c>
      <c r="F1155">
        <v>218.62628799999999</v>
      </c>
      <c r="G1155" s="2">
        <v>3</v>
      </c>
      <c r="P1155">
        <v>2</v>
      </c>
      <c r="Q1155" t="str">
        <f>CONCATENATE(C1155,E1155,G1155,I1155)</f>
        <v>23</v>
      </c>
    </row>
    <row r="1156" spans="1:17" x14ac:dyDescent="0.25">
      <c r="A1156">
        <v>5962</v>
      </c>
      <c r="D1156">
        <v>213.053527</v>
      </c>
      <c r="E1156" s="1">
        <v>2</v>
      </c>
      <c r="F1156">
        <v>218.62628799999999</v>
      </c>
      <c r="G1156" s="2">
        <v>3</v>
      </c>
      <c r="P1156">
        <v>2</v>
      </c>
      <c r="Q1156" t="str">
        <f>CONCATENATE(C1156,E1156,G1156,I1156)</f>
        <v>23</v>
      </c>
    </row>
    <row r="1157" spans="1:17" x14ac:dyDescent="0.25">
      <c r="A1157">
        <v>5963</v>
      </c>
      <c r="D1157">
        <v>213.053527</v>
      </c>
      <c r="E1157" s="1">
        <v>2</v>
      </c>
      <c r="F1157">
        <v>218.62628799999999</v>
      </c>
      <c r="G1157" s="2">
        <v>3</v>
      </c>
      <c r="P1157">
        <v>2</v>
      </c>
      <c r="Q1157" t="str">
        <f>CONCATENATE(C1157,E1157,G1157,I1157)</f>
        <v>23</v>
      </c>
    </row>
    <row r="1158" spans="1:17" x14ac:dyDescent="0.25">
      <c r="A1158">
        <v>5964</v>
      </c>
      <c r="D1158">
        <v>213.053527</v>
      </c>
      <c r="E1158" s="1">
        <v>2</v>
      </c>
      <c r="F1158">
        <v>218.62628799999999</v>
      </c>
      <c r="G1158" s="2">
        <v>3</v>
      </c>
      <c r="P1158">
        <v>2</v>
      </c>
      <c r="Q1158" t="str">
        <f>CONCATENATE(C1158,E1158,G1158,I1158)</f>
        <v>23</v>
      </c>
    </row>
    <row r="1159" spans="1:17" x14ac:dyDescent="0.25">
      <c r="A1159">
        <v>5965</v>
      </c>
      <c r="D1159">
        <v>213.053527</v>
      </c>
      <c r="E1159" s="1">
        <v>2</v>
      </c>
      <c r="F1159">
        <v>218.62628799999999</v>
      </c>
      <c r="G1159" s="2">
        <v>3</v>
      </c>
      <c r="P1159">
        <v>2</v>
      </c>
      <c r="Q1159" t="str">
        <f>CONCATENATE(C1159,E1159,G1159,I1159)</f>
        <v>23</v>
      </c>
    </row>
    <row r="1160" spans="1:17" x14ac:dyDescent="0.25">
      <c r="A1160">
        <v>5966</v>
      </c>
      <c r="D1160">
        <v>213.053527</v>
      </c>
      <c r="E1160" s="1">
        <v>2</v>
      </c>
      <c r="F1160">
        <v>218.62628799999999</v>
      </c>
      <c r="G1160" s="2">
        <v>3</v>
      </c>
      <c r="P1160">
        <v>2</v>
      </c>
      <c r="Q1160" t="str">
        <f>CONCATENATE(C1160,E1160,G1160,I1160)</f>
        <v>23</v>
      </c>
    </row>
    <row r="1161" spans="1:17" x14ac:dyDescent="0.25">
      <c r="A1161">
        <v>5967</v>
      </c>
      <c r="D1161">
        <v>213.053527</v>
      </c>
      <c r="E1161" s="1">
        <v>2</v>
      </c>
      <c r="F1161">
        <v>218.62628799999999</v>
      </c>
      <c r="G1161" s="2">
        <v>3</v>
      </c>
      <c r="P1161">
        <v>2</v>
      </c>
      <c r="Q1161" t="str">
        <f>CONCATENATE(C1161,E1161,G1161,I1161)</f>
        <v>23</v>
      </c>
    </row>
    <row r="1162" spans="1:17" x14ac:dyDescent="0.25">
      <c r="A1162">
        <v>5968</v>
      </c>
      <c r="D1162">
        <v>213.053527</v>
      </c>
      <c r="E1162" s="1">
        <v>2</v>
      </c>
      <c r="F1162">
        <v>218.62628799999999</v>
      </c>
      <c r="G1162" s="2">
        <v>3</v>
      </c>
      <c r="H1162">
        <v>214.06674899999999</v>
      </c>
      <c r="I1162" s="4">
        <v>4</v>
      </c>
      <c r="P1162">
        <v>3</v>
      </c>
      <c r="Q1162" t="str">
        <f>CONCATENATE(C1162,E1162,G1162,I1162)</f>
        <v>234</v>
      </c>
    </row>
    <row r="1163" spans="1:17" x14ac:dyDescent="0.25">
      <c r="A1163">
        <v>5969</v>
      </c>
      <c r="D1163">
        <v>213.053527</v>
      </c>
      <c r="E1163" s="1">
        <v>2</v>
      </c>
      <c r="F1163">
        <v>218.62628799999999</v>
      </c>
      <c r="G1163" s="2">
        <v>3</v>
      </c>
      <c r="H1163">
        <v>214.06674899999999</v>
      </c>
      <c r="I1163" s="4">
        <v>4</v>
      </c>
      <c r="P1163">
        <v>3</v>
      </c>
      <c r="Q1163" t="str">
        <f>CONCATENATE(C1163,E1163,G1163,I1163)</f>
        <v>234</v>
      </c>
    </row>
    <row r="1164" spans="1:17" x14ac:dyDescent="0.25">
      <c r="A1164">
        <v>5970</v>
      </c>
      <c r="D1164">
        <v>213.053527</v>
      </c>
      <c r="E1164" s="1">
        <v>2</v>
      </c>
      <c r="F1164">
        <v>218.62628799999999</v>
      </c>
      <c r="G1164" s="2">
        <v>3</v>
      </c>
      <c r="H1164">
        <v>214.06674899999999</v>
      </c>
      <c r="I1164" s="4">
        <v>4</v>
      </c>
      <c r="P1164">
        <v>3</v>
      </c>
      <c r="Q1164" t="str">
        <f>CONCATENATE(C1164,E1164,G1164,I1164)</f>
        <v>234</v>
      </c>
    </row>
    <row r="1165" spans="1:17" x14ac:dyDescent="0.25">
      <c r="A1165">
        <v>5971</v>
      </c>
      <c r="F1165">
        <v>218.62628799999999</v>
      </c>
      <c r="G1165" s="2">
        <v>3</v>
      </c>
      <c r="H1165">
        <v>214.06674899999999</v>
      </c>
      <c r="I1165" s="4">
        <v>4</v>
      </c>
      <c r="P1165">
        <v>2</v>
      </c>
      <c r="Q1165" t="str">
        <f>CONCATENATE(C1165,E1165,G1165,I1165)</f>
        <v>34</v>
      </c>
    </row>
    <row r="1166" spans="1:17" x14ac:dyDescent="0.25">
      <c r="A1166">
        <v>5972</v>
      </c>
      <c r="F1166">
        <v>218.62628799999999</v>
      </c>
      <c r="G1166" s="2">
        <v>3</v>
      </c>
      <c r="H1166">
        <v>214.06674899999999</v>
      </c>
      <c r="I1166" s="4">
        <v>4</v>
      </c>
      <c r="P1166">
        <v>2</v>
      </c>
      <c r="Q1166" t="str">
        <f>CONCATENATE(C1166,E1166,G1166,I1166)</f>
        <v>34</v>
      </c>
    </row>
    <row r="1167" spans="1:17" x14ac:dyDescent="0.25">
      <c r="A1167">
        <v>5973</v>
      </c>
      <c r="F1167">
        <v>218.62628799999999</v>
      </c>
      <c r="G1167" s="2">
        <v>3</v>
      </c>
      <c r="H1167">
        <v>214.06674899999999</v>
      </c>
      <c r="I1167" s="4">
        <v>4</v>
      </c>
      <c r="P1167">
        <v>2</v>
      </c>
      <c r="Q1167" t="str">
        <f>CONCATENATE(C1167,E1167,G1167,I1167)</f>
        <v>34</v>
      </c>
    </row>
    <row r="1168" spans="1:17" x14ac:dyDescent="0.25">
      <c r="A1168">
        <v>5974</v>
      </c>
      <c r="F1168">
        <v>218.62628799999999</v>
      </c>
      <c r="G1168" s="2">
        <v>3</v>
      </c>
      <c r="H1168">
        <v>214.06674899999999</v>
      </c>
      <c r="I1168" s="4">
        <v>4</v>
      </c>
      <c r="P1168">
        <v>2</v>
      </c>
      <c r="Q1168" t="str">
        <f>CONCATENATE(C1168,E1168,G1168,I1168)</f>
        <v>34</v>
      </c>
    </row>
    <row r="1169" spans="1:17" x14ac:dyDescent="0.25">
      <c r="A1169">
        <v>5975</v>
      </c>
      <c r="F1169">
        <v>218.62628799999999</v>
      </c>
      <c r="G1169" s="2">
        <v>3</v>
      </c>
      <c r="H1169">
        <v>214.06674899999999</v>
      </c>
      <c r="I1169" s="4">
        <v>4</v>
      </c>
      <c r="P1169">
        <v>2</v>
      </c>
      <c r="Q1169" t="str">
        <f>CONCATENATE(C1169,E1169,G1169,I1169)</f>
        <v>34</v>
      </c>
    </row>
    <row r="1170" spans="1:17" x14ac:dyDescent="0.25">
      <c r="A1170">
        <v>5976</v>
      </c>
      <c r="B1170">
        <v>203.069885</v>
      </c>
      <c r="C1170" s="3">
        <v>1</v>
      </c>
      <c r="F1170">
        <v>218.62628799999999</v>
      </c>
      <c r="G1170" s="2">
        <v>3</v>
      </c>
      <c r="H1170">
        <v>214.06674899999999</v>
      </c>
      <c r="I1170" s="4">
        <v>4</v>
      </c>
      <c r="P1170">
        <v>3</v>
      </c>
      <c r="Q1170" t="str">
        <f>CONCATENATE(C1170,E1170,G1170,I1170)</f>
        <v>134</v>
      </c>
    </row>
    <row r="1171" spans="1:17" x14ac:dyDescent="0.25">
      <c r="A1171">
        <v>5977</v>
      </c>
      <c r="B1171">
        <v>203.069885</v>
      </c>
      <c r="C1171" s="3">
        <v>1</v>
      </c>
      <c r="F1171">
        <v>218.62628799999999</v>
      </c>
      <c r="G1171" s="2">
        <v>3</v>
      </c>
      <c r="H1171">
        <v>214.06674899999999</v>
      </c>
      <c r="I1171" s="4">
        <v>4</v>
      </c>
      <c r="P1171">
        <v>3</v>
      </c>
      <c r="Q1171" t="str">
        <f>CONCATENATE(C1171,E1171,G1171,I1171)</f>
        <v>134</v>
      </c>
    </row>
    <row r="1172" spans="1:17" x14ac:dyDescent="0.25">
      <c r="A1172">
        <v>5978</v>
      </c>
      <c r="B1172">
        <v>203.069885</v>
      </c>
      <c r="C1172" s="3">
        <v>1</v>
      </c>
      <c r="H1172">
        <v>214.06674899999999</v>
      </c>
      <c r="I1172" s="4">
        <v>4</v>
      </c>
      <c r="P1172">
        <v>2</v>
      </c>
      <c r="Q1172" t="str">
        <f>CONCATENATE(C1172,E1172,G1172,I1172)</f>
        <v>14</v>
      </c>
    </row>
    <row r="1173" spans="1:17" x14ac:dyDescent="0.25">
      <c r="A1173">
        <v>5979</v>
      </c>
      <c r="B1173">
        <v>203.069885</v>
      </c>
      <c r="C1173" s="3">
        <v>1</v>
      </c>
      <c r="H1173">
        <v>214.06674899999999</v>
      </c>
      <c r="I1173" s="4">
        <v>4</v>
      </c>
      <c r="P1173">
        <v>2</v>
      </c>
      <c r="Q1173" t="str">
        <f>CONCATENATE(C1173,E1173,G1173,I1173)</f>
        <v>14</v>
      </c>
    </row>
    <row r="1174" spans="1:17" x14ac:dyDescent="0.25">
      <c r="A1174">
        <v>5980</v>
      </c>
      <c r="B1174">
        <v>203.069885</v>
      </c>
      <c r="C1174" s="3">
        <v>1</v>
      </c>
      <c r="H1174">
        <v>214.06674899999999</v>
      </c>
      <c r="I1174" s="4">
        <v>4</v>
      </c>
      <c r="P1174">
        <v>2</v>
      </c>
      <c r="Q1174" t="str">
        <f>CONCATENATE(C1174,E1174,G1174,I1174)</f>
        <v>14</v>
      </c>
    </row>
    <row r="1175" spans="1:17" x14ac:dyDescent="0.25">
      <c r="A1175">
        <v>5981</v>
      </c>
      <c r="B1175">
        <v>203.069885</v>
      </c>
      <c r="C1175" s="3">
        <v>1</v>
      </c>
      <c r="H1175">
        <v>214.06674899999999</v>
      </c>
      <c r="I1175" s="4">
        <v>4</v>
      </c>
      <c r="P1175">
        <v>2</v>
      </c>
      <c r="Q1175" t="str">
        <f>CONCATENATE(C1175,E1175,G1175,I1175)</f>
        <v>14</v>
      </c>
    </row>
    <row r="1176" spans="1:17" x14ac:dyDescent="0.25">
      <c r="A1176">
        <v>5982</v>
      </c>
      <c r="B1176">
        <v>203.069885</v>
      </c>
      <c r="C1176" s="3">
        <v>1</v>
      </c>
      <c r="H1176">
        <v>214.06674899999999</v>
      </c>
      <c r="I1176" s="4">
        <v>4</v>
      </c>
      <c r="P1176">
        <v>2</v>
      </c>
      <c r="Q1176" t="str">
        <f>CONCATENATE(C1176,E1176,G1176,I1176)</f>
        <v>14</v>
      </c>
    </row>
    <row r="1177" spans="1:17" x14ac:dyDescent="0.25">
      <c r="A1177">
        <v>5983</v>
      </c>
      <c r="B1177">
        <v>203.069885</v>
      </c>
      <c r="C1177" s="3">
        <v>1</v>
      </c>
      <c r="H1177">
        <v>214.06674899999999</v>
      </c>
      <c r="I1177" s="4">
        <v>4</v>
      </c>
      <c r="P1177">
        <v>2</v>
      </c>
      <c r="Q1177" t="str">
        <f>CONCATENATE(C1177,E1177,G1177,I1177)</f>
        <v>14</v>
      </c>
    </row>
    <row r="1178" spans="1:17" x14ac:dyDescent="0.25">
      <c r="A1178">
        <v>5984</v>
      </c>
      <c r="B1178">
        <v>203.069885</v>
      </c>
      <c r="C1178" s="3">
        <v>1</v>
      </c>
      <c r="H1178">
        <v>214.06674899999999</v>
      </c>
      <c r="I1178" s="4">
        <v>4</v>
      </c>
      <c r="P1178">
        <v>2</v>
      </c>
      <c r="Q1178" t="str">
        <f>CONCATENATE(C1178,E1178,G1178,I1178)</f>
        <v>14</v>
      </c>
    </row>
    <row r="1179" spans="1:17" x14ac:dyDescent="0.25">
      <c r="A1179">
        <v>5985</v>
      </c>
      <c r="B1179">
        <v>203.069885</v>
      </c>
      <c r="C1179" s="3">
        <v>1</v>
      </c>
      <c r="H1179">
        <v>214.06674899999999</v>
      </c>
      <c r="I1179" s="4">
        <v>4</v>
      </c>
      <c r="P1179">
        <v>2</v>
      </c>
      <c r="Q1179" t="str">
        <f>CONCATENATE(C1179,E1179,G1179,I1179)</f>
        <v>14</v>
      </c>
    </row>
    <row r="1180" spans="1:17" x14ac:dyDescent="0.25">
      <c r="A1180">
        <v>5986</v>
      </c>
      <c r="B1180">
        <v>203.069885</v>
      </c>
      <c r="C1180" s="3">
        <v>1</v>
      </c>
      <c r="H1180">
        <v>214.06674899999999</v>
      </c>
      <c r="I1180" s="4">
        <v>4</v>
      </c>
      <c r="P1180">
        <v>2</v>
      </c>
      <c r="Q1180" t="str">
        <f>CONCATENATE(C1180,E1180,G1180,I1180)</f>
        <v>14</v>
      </c>
    </row>
    <row r="1181" spans="1:17" x14ac:dyDescent="0.25">
      <c r="A1181">
        <v>5987</v>
      </c>
      <c r="B1181">
        <v>203.069885</v>
      </c>
      <c r="C1181" s="3">
        <v>1</v>
      </c>
      <c r="H1181">
        <v>214.06674899999999</v>
      </c>
      <c r="I1181" s="4">
        <v>4</v>
      </c>
      <c r="P1181">
        <v>2</v>
      </c>
      <c r="Q1181" t="str">
        <f>CONCATENATE(C1181,E1181,G1181,I1181)</f>
        <v>14</v>
      </c>
    </row>
    <row r="1182" spans="1:17" x14ac:dyDescent="0.25">
      <c r="A1182">
        <v>5988</v>
      </c>
      <c r="B1182">
        <v>203.069885</v>
      </c>
      <c r="C1182" s="3">
        <v>1</v>
      </c>
      <c r="H1182">
        <v>214.06674899999999</v>
      </c>
      <c r="I1182" s="4">
        <v>4</v>
      </c>
      <c r="P1182">
        <v>2</v>
      </c>
      <c r="Q1182" t="str">
        <f>CONCATENATE(C1182,E1182,G1182,I1182)</f>
        <v>14</v>
      </c>
    </row>
    <row r="1183" spans="1:17" x14ac:dyDescent="0.25">
      <c r="A1183">
        <v>5989</v>
      </c>
      <c r="B1183">
        <v>203.069885</v>
      </c>
      <c r="C1183" s="3">
        <v>1</v>
      </c>
      <c r="P1183">
        <v>1</v>
      </c>
      <c r="Q1183" t="str">
        <f>CONCATENATE(C1183,E1183,G1183,I1183)</f>
        <v>1</v>
      </c>
    </row>
    <row r="1184" spans="1:17" x14ac:dyDescent="0.25">
      <c r="A1184">
        <v>5990</v>
      </c>
      <c r="B1184">
        <v>203.069885</v>
      </c>
      <c r="C1184" s="3">
        <v>1</v>
      </c>
      <c r="P1184">
        <v>1</v>
      </c>
      <c r="Q1184" t="str">
        <f>CONCATENATE(C1184,E1184,G1184,I1184)</f>
        <v>1</v>
      </c>
    </row>
    <row r="1185" spans="1:17" x14ac:dyDescent="0.25">
      <c r="A1185">
        <v>5991</v>
      </c>
      <c r="B1185">
        <v>203.069885</v>
      </c>
      <c r="C1185" s="3">
        <v>1</v>
      </c>
      <c r="P1185">
        <v>1</v>
      </c>
      <c r="Q1185" t="str">
        <f>CONCATENATE(C1185,E1185,G1185,I1185)</f>
        <v>1</v>
      </c>
    </row>
    <row r="1186" spans="1:17" x14ac:dyDescent="0.25">
      <c r="A1186">
        <v>5992</v>
      </c>
      <c r="B1186">
        <v>203.069885</v>
      </c>
      <c r="C1186" s="3">
        <v>1</v>
      </c>
      <c r="P1186">
        <v>1</v>
      </c>
      <c r="Q1186" t="str">
        <f>CONCATENATE(C1186,E1186,G1186,I1186)</f>
        <v>1</v>
      </c>
    </row>
    <row r="1187" spans="1:17" x14ac:dyDescent="0.25">
      <c r="A1187">
        <v>5993</v>
      </c>
      <c r="B1187">
        <v>203.069885</v>
      </c>
      <c r="C1187" s="3">
        <v>1</v>
      </c>
      <c r="P1187">
        <v>1</v>
      </c>
      <c r="Q1187" t="str">
        <f>CONCATENATE(C1187,E1187,G1187,I1187)</f>
        <v>1</v>
      </c>
    </row>
    <row r="1188" spans="1:17" x14ac:dyDescent="0.25">
      <c r="A1188">
        <v>5994</v>
      </c>
      <c r="P1188">
        <v>0</v>
      </c>
      <c r="Q1188" t="str">
        <f>CONCATENATE(C1188,E1188,G1188,I1188)</f>
        <v/>
      </c>
    </row>
    <row r="1189" spans="1:17" x14ac:dyDescent="0.25">
      <c r="A1189">
        <v>5995</v>
      </c>
      <c r="P1189">
        <v>0</v>
      </c>
      <c r="Q1189" t="str">
        <f>CONCATENATE(C1189,E1189,G1189,I1189)</f>
        <v/>
      </c>
    </row>
    <row r="1190" spans="1:17" x14ac:dyDescent="0.25">
      <c r="A1190">
        <v>5996</v>
      </c>
      <c r="D1190">
        <v>195.77213699999999</v>
      </c>
      <c r="E1190" s="1">
        <v>2</v>
      </c>
      <c r="P1190">
        <v>1</v>
      </c>
      <c r="Q1190" t="str">
        <f>CONCATENATE(C1190,E1190,G1190,I1190)</f>
        <v>2</v>
      </c>
    </row>
    <row r="1191" spans="1:17" x14ac:dyDescent="0.25">
      <c r="A1191">
        <v>5997</v>
      </c>
      <c r="D1191">
        <v>195.77213699999999</v>
      </c>
      <c r="E1191" s="1">
        <v>2</v>
      </c>
      <c r="P1191">
        <v>1</v>
      </c>
      <c r="Q1191" t="str">
        <f>CONCATENATE(C1191,E1191,G1191,I1191)</f>
        <v>2</v>
      </c>
    </row>
    <row r="1192" spans="1:17" x14ac:dyDescent="0.25">
      <c r="A1192">
        <v>5998</v>
      </c>
      <c r="D1192">
        <v>195.77213699999999</v>
      </c>
      <c r="E1192" s="1">
        <v>2</v>
      </c>
      <c r="P1192">
        <v>1</v>
      </c>
      <c r="Q1192" t="str">
        <f>CONCATENATE(C1192,E1192,G1192,I1192)</f>
        <v>2</v>
      </c>
    </row>
    <row r="1193" spans="1:17" x14ac:dyDescent="0.25">
      <c r="A1193">
        <v>5999</v>
      </c>
      <c r="D1193">
        <v>195.77213699999999</v>
      </c>
      <c r="E1193" s="1">
        <v>2</v>
      </c>
      <c r="P1193">
        <v>1</v>
      </c>
      <c r="Q1193" t="str">
        <f>CONCATENATE(C1193,E1193,G1193,I1193)</f>
        <v>2</v>
      </c>
    </row>
    <row r="1194" spans="1:17" x14ac:dyDescent="0.25">
      <c r="A1194">
        <v>6000</v>
      </c>
      <c r="D1194">
        <v>195.77213699999999</v>
      </c>
      <c r="E1194" s="1">
        <v>2</v>
      </c>
      <c r="P1194">
        <v>1</v>
      </c>
      <c r="Q1194" t="str">
        <f>CONCATENATE(C1194,E1194,G1194,I1194)</f>
        <v>2</v>
      </c>
    </row>
    <row r="1195" spans="1:17" x14ac:dyDescent="0.25">
      <c r="A1195">
        <v>6001</v>
      </c>
      <c r="D1195">
        <v>195.77213699999999</v>
      </c>
      <c r="E1195" s="1">
        <v>2</v>
      </c>
      <c r="F1195">
        <v>201.28483499999999</v>
      </c>
      <c r="G1195" s="2">
        <v>3</v>
      </c>
      <c r="P1195">
        <v>2</v>
      </c>
      <c r="Q1195" t="str">
        <f>CONCATENATE(C1195,E1195,G1195,I1195)</f>
        <v>23</v>
      </c>
    </row>
    <row r="1196" spans="1:17" x14ac:dyDescent="0.25">
      <c r="A1196">
        <v>6002</v>
      </c>
      <c r="D1196">
        <v>195.77213699999999</v>
      </c>
      <c r="E1196" s="1">
        <v>2</v>
      </c>
      <c r="F1196">
        <v>201.28483499999999</v>
      </c>
      <c r="G1196" s="2">
        <v>3</v>
      </c>
      <c r="P1196">
        <v>2</v>
      </c>
      <c r="Q1196" t="str">
        <f>CONCATENATE(C1196,E1196,G1196,I1196)</f>
        <v>23</v>
      </c>
    </row>
    <row r="1197" spans="1:17" x14ac:dyDescent="0.25">
      <c r="A1197">
        <v>6003</v>
      </c>
      <c r="D1197">
        <v>195.77213699999999</v>
      </c>
      <c r="E1197" s="1">
        <v>2</v>
      </c>
      <c r="F1197">
        <v>201.28483499999999</v>
      </c>
      <c r="G1197" s="2">
        <v>3</v>
      </c>
      <c r="P1197">
        <v>2</v>
      </c>
      <c r="Q1197" t="str">
        <f>CONCATENATE(C1197,E1197,G1197,I1197)</f>
        <v>23</v>
      </c>
    </row>
    <row r="1198" spans="1:17" x14ac:dyDescent="0.25">
      <c r="A1198">
        <v>6004</v>
      </c>
      <c r="D1198">
        <v>195.77213699999999</v>
      </c>
      <c r="E1198" s="1">
        <v>2</v>
      </c>
      <c r="F1198">
        <v>201.28483499999999</v>
      </c>
      <c r="G1198" s="2">
        <v>3</v>
      </c>
      <c r="P1198">
        <v>2</v>
      </c>
      <c r="Q1198" t="str">
        <f>CONCATENATE(C1198,E1198,G1198,I1198)</f>
        <v>23</v>
      </c>
    </row>
    <row r="1199" spans="1:17" x14ac:dyDescent="0.25">
      <c r="A1199">
        <v>6005</v>
      </c>
      <c r="D1199">
        <v>195.77213699999999</v>
      </c>
      <c r="E1199" s="1">
        <v>2</v>
      </c>
      <c r="F1199">
        <v>201.28483499999999</v>
      </c>
      <c r="G1199" s="2">
        <v>3</v>
      </c>
      <c r="P1199">
        <v>2</v>
      </c>
      <c r="Q1199" t="str">
        <f>CONCATENATE(C1199,E1199,G1199,I1199)</f>
        <v>23</v>
      </c>
    </row>
    <row r="1200" spans="1:17" x14ac:dyDescent="0.25">
      <c r="A1200">
        <v>6006</v>
      </c>
      <c r="D1200">
        <v>195.77213699999999</v>
      </c>
      <c r="E1200" s="1">
        <v>2</v>
      </c>
      <c r="F1200">
        <v>201.28483499999999</v>
      </c>
      <c r="G1200" s="2">
        <v>3</v>
      </c>
      <c r="H1200">
        <v>198.08224899999999</v>
      </c>
      <c r="I1200" s="4">
        <v>4</v>
      </c>
      <c r="P1200">
        <v>3</v>
      </c>
      <c r="Q1200" t="str">
        <f>CONCATENATE(C1200,E1200,G1200,I1200)</f>
        <v>234</v>
      </c>
    </row>
    <row r="1201" spans="1:17" x14ac:dyDescent="0.25">
      <c r="A1201">
        <v>6007</v>
      </c>
      <c r="D1201">
        <v>195.77213699999999</v>
      </c>
      <c r="E1201" s="1">
        <v>2</v>
      </c>
      <c r="F1201">
        <v>201.28483499999999</v>
      </c>
      <c r="G1201" s="2">
        <v>3</v>
      </c>
      <c r="H1201">
        <v>198.08224899999999</v>
      </c>
      <c r="I1201" s="4">
        <v>4</v>
      </c>
      <c r="P1201">
        <v>3</v>
      </c>
      <c r="Q1201" t="str">
        <f>CONCATENATE(C1201,E1201,G1201,I1201)</f>
        <v>234</v>
      </c>
    </row>
    <row r="1202" spans="1:17" x14ac:dyDescent="0.25">
      <c r="A1202">
        <v>6008</v>
      </c>
      <c r="F1202">
        <v>201.28483499999999</v>
      </c>
      <c r="G1202" s="2">
        <v>3</v>
      </c>
      <c r="H1202">
        <v>198.08224899999999</v>
      </c>
      <c r="I1202" s="4">
        <v>4</v>
      </c>
      <c r="P1202">
        <v>2</v>
      </c>
      <c r="Q1202" t="str">
        <f>CONCATENATE(C1202,E1202,G1202,I1202)</f>
        <v>34</v>
      </c>
    </row>
    <row r="1203" spans="1:17" x14ac:dyDescent="0.25">
      <c r="A1203">
        <v>6009</v>
      </c>
      <c r="F1203">
        <v>201.28483499999999</v>
      </c>
      <c r="G1203" s="2">
        <v>3</v>
      </c>
      <c r="H1203">
        <v>198.08224899999999</v>
      </c>
      <c r="I1203" s="4">
        <v>4</v>
      </c>
      <c r="P1203">
        <v>2</v>
      </c>
      <c r="Q1203" t="str">
        <f>CONCATENATE(C1203,E1203,G1203,I1203)</f>
        <v>34</v>
      </c>
    </row>
    <row r="1204" spans="1:17" x14ac:dyDescent="0.25">
      <c r="A1204">
        <v>6010</v>
      </c>
      <c r="F1204">
        <v>201.28483499999999</v>
      </c>
      <c r="G1204" s="2">
        <v>3</v>
      </c>
      <c r="H1204">
        <v>198.08224899999999</v>
      </c>
      <c r="I1204" s="4">
        <v>4</v>
      </c>
      <c r="P1204">
        <v>2</v>
      </c>
      <c r="Q1204" t="str">
        <f>CONCATENATE(C1204,E1204,G1204,I1204)</f>
        <v>34</v>
      </c>
    </row>
    <row r="1205" spans="1:17" x14ac:dyDescent="0.25">
      <c r="A1205">
        <v>6011</v>
      </c>
      <c r="F1205">
        <v>201.28483499999999</v>
      </c>
      <c r="G1205" s="2">
        <v>3</v>
      </c>
      <c r="H1205">
        <v>198.08224899999999</v>
      </c>
      <c r="I1205" s="4">
        <v>4</v>
      </c>
      <c r="P1205">
        <v>2</v>
      </c>
      <c r="Q1205" t="str">
        <f>CONCATENATE(C1205,E1205,G1205,I1205)</f>
        <v>34</v>
      </c>
    </row>
    <row r="1206" spans="1:17" x14ac:dyDescent="0.25">
      <c r="A1206">
        <v>6012</v>
      </c>
      <c r="F1206">
        <v>201.28483499999999</v>
      </c>
      <c r="G1206" s="2">
        <v>3</v>
      </c>
      <c r="H1206">
        <v>198.08224899999999</v>
      </c>
      <c r="I1206" s="4">
        <v>4</v>
      </c>
      <c r="P1206">
        <v>2</v>
      </c>
      <c r="Q1206" t="str">
        <f>CONCATENATE(C1206,E1206,G1206,I1206)</f>
        <v>34</v>
      </c>
    </row>
    <row r="1207" spans="1:17" x14ac:dyDescent="0.25">
      <c r="A1207">
        <v>6013</v>
      </c>
      <c r="F1207">
        <v>201.28483499999999</v>
      </c>
      <c r="G1207" s="2">
        <v>3</v>
      </c>
      <c r="H1207">
        <v>198.08224899999999</v>
      </c>
      <c r="I1207" s="4">
        <v>4</v>
      </c>
      <c r="P1207">
        <v>2</v>
      </c>
      <c r="Q1207" t="str">
        <f>CONCATENATE(C1207,E1207,G1207,I1207)</f>
        <v>34</v>
      </c>
    </row>
    <row r="1208" spans="1:17" x14ac:dyDescent="0.25">
      <c r="A1208">
        <v>6014</v>
      </c>
      <c r="H1208">
        <v>198.08224899999999</v>
      </c>
      <c r="I1208" s="4">
        <v>4</v>
      </c>
      <c r="P1208">
        <v>1</v>
      </c>
      <c r="Q1208" t="str">
        <f>CONCATENATE(C1208,E1208,G1208,I1208)</f>
        <v>4</v>
      </c>
    </row>
    <row r="1209" spans="1:17" x14ac:dyDescent="0.25">
      <c r="A1209">
        <v>6015</v>
      </c>
      <c r="H1209">
        <v>198.08224899999999</v>
      </c>
      <c r="I1209" s="4">
        <v>4</v>
      </c>
      <c r="P1209">
        <v>1</v>
      </c>
      <c r="Q1209" t="str">
        <f>CONCATENATE(C1209,E1209,G1209,I1209)</f>
        <v>4</v>
      </c>
    </row>
    <row r="1210" spans="1:17" x14ac:dyDescent="0.25">
      <c r="A1210">
        <v>6016</v>
      </c>
      <c r="H1210">
        <v>198.08224899999999</v>
      </c>
      <c r="I1210" s="4">
        <v>4</v>
      </c>
      <c r="P1210">
        <v>1</v>
      </c>
      <c r="Q1210" t="str">
        <f>CONCATENATE(C1210,E1210,G1210,I1210)</f>
        <v>4</v>
      </c>
    </row>
    <row r="1211" spans="1:17" x14ac:dyDescent="0.25">
      <c r="A1211">
        <v>6017</v>
      </c>
      <c r="H1211">
        <v>198.08224899999999</v>
      </c>
      <c r="I1211" s="4">
        <v>4</v>
      </c>
      <c r="P1211">
        <v>1</v>
      </c>
      <c r="Q1211" t="str">
        <f>CONCATENATE(C1211,E1211,G1211,I1211)</f>
        <v>4</v>
      </c>
    </row>
    <row r="1212" spans="1:17" x14ac:dyDescent="0.25">
      <c r="A1212">
        <v>6018</v>
      </c>
      <c r="H1212">
        <v>198.08224899999999</v>
      </c>
      <c r="I1212" s="4">
        <v>4</v>
      </c>
      <c r="P1212">
        <v>1</v>
      </c>
      <c r="Q1212" t="str">
        <f>CONCATENATE(C1212,E1212,G1212,I1212)</f>
        <v>4</v>
      </c>
    </row>
    <row r="1213" spans="1:17" x14ac:dyDescent="0.25">
      <c r="A1213">
        <v>6019</v>
      </c>
      <c r="P1213">
        <v>0</v>
      </c>
      <c r="Q1213" t="str">
        <f>CONCATENATE(C1213,E1213,G1213,I1213)</f>
        <v/>
      </c>
    </row>
    <row r="1214" spans="1:17" x14ac:dyDescent="0.25">
      <c r="A1214">
        <v>6020</v>
      </c>
      <c r="P1214">
        <v>0</v>
      </c>
      <c r="Q1214" t="str">
        <f>CONCATENATE(C1214,E1214,G1214,I1214)</f>
        <v/>
      </c>
    </row>
    <row r="1215" spans="1:17" x14ac:dyDescent="0.25">
      <c r="A1215">
        <v>6021</v>
      </c>
      <c r="P1215">
        <v>0</v>
      </c>
      <c r="Q1215" t="str">
        <f>CONCATENATE(C1215,E1215,G1215,I1215)</f>
        <v/>
      </c>
    </row>
    <row r="1216" spans="1:17" x14ac:dyDescent="0.25">
      <c r="A1216">
        <v>6022</v>
      </c>
      <c r="P1216">
        <v>0</v>
      </c>
      <c r="Q1216" t="str">
        <f>CONCATENATE(C1216,E1216,G1216,I1216)</f>
        <v/>
      </c>
    </row>
    <row r="1217" spans="1:17" x14ac:dyDescent="0.25">
      <c r="A1217">
        <v>6023</v>
      </c>
      <c r="B1217">
        <v>177.50161199999999</v>
      </c>
      <c r="C1217" s="3">
        <v>1</v>
      </c>
      <c r="P1217">
        <v>1</v>
      </c>
      <c r="Q1217" t="str">
        <f>CONCATENATE(C1217,E1217,G1217,I1217)</f>
        <v>1</v>
      </c>
    </row>
    <row r="1218" spans="1:17" x14ac:dyDescent="0.25">
      <c r="A1218">
        <v>6024</v>
      </c>
      <c r="B1218">
        <v>177.50161199999999</v>
      </c>
      <c r="C1218" s="3">
        <v>1</v>
      </c>
      <c r="P1218">
        <v>1</v>
      </c>
      <c r="Q1218" t="str">
        <f>CONCATENATE(C1218,E1218,G1218,I1218)</f>
        <v>1</v>
      </c>
    </row>
    <row r="1219" spans="1:17" x14ac:dyDescent="0.25">
      <c r="A1219">
        <v>6025</v>
      </c>
      <c r="B1219">
        <v>177.50161199999999</v>
      </c>
      <c r="C1219" s="3">
        <v>1</v>
      </c>
      <c r="P1219">
        <v>1</v>
      </c>
      <c r="Q1219" t="str">
        <f>CONCATENATE(C1219,E1219,G1219,I1219)</f>
        <v>1</v>
      </c>
    </row>
    <row r="1220" spans="1:17" x14ac:dyDescent="0.25">
      <c r="A1220">
        <v>6026</v>
      </c>
      <c r="B1220">
        <v>177.50161199999999</v>
      </c>
      <c r="C1220" s="3">
        <v>1</v>
      </c>
      <c r="P1220">
        <v>1</v>
      </c>
      <c r="Q1220" t="str">
        <f>CONCATENATE(C1220,E1220,G1220,I1220)</f>
        <v>1</v>
      </c>
    </row>
    <row r="1221" spans="1:17" x14ac:dyDescent="0.25">
      <c r="A1221">
        <v>6027</v>
      </c>
      <c r="B1221">
        <v>177.50161199999999</v>
      </c>
      <c r="C1221" s="3">
        <v>1</v>
      </c>
      <c r="D1221">
        <v>175.24401499999999</v>
      </c>
      <c r="E1221" s="1">
        <v>2</v>
      </c>
      <c r="P1221">
        <v>2</v>
      </c>
      <c r="Q1221" t="str">
        <f>CONCATENATE(C1221,E1221,G1221,I1221)</f>
        <v>12</v>
      </c>
    </row>
    <row r="1222" spans="1:17" x14ac:dyDescent="0.25">
      <c r="A1222">
        <v>6028</v>
      </c>
      <c r="B1222">
        <v>177.50161199999999</v>
      </c>
      <c r="C1222" s="3">
        <v>1</v>
      </c>
      <c r="D1222">
        <v>175.24401499999999</v>
      </c>
      <c r="E1222" s="1">
        <v>2</v>
      </c>
      <c r="P1222">
        <v>2</v>
      </c>
      <c r="Q1222" t="str">
        <f>CONCATENATE(C1222,E1222,G1222,I1222)</f>
        <v>12</v>
      </c>
    </row>
    <row r="1223" spans="1:17" x14ac:dyDescent="0.25">
      <c r="A1223">
        <v>6029</v>
      </c>
      <c r="B1223">
        <v>177.50161199999999</v>
      </c>
      <c r="C1223" s="3">
        <v>1</v>
      </c>
      <c r="D1223">
        <v>175.24401499999999</v>
      </c>
      <c r="E1223" s="1">
        <v>2</v>
      </c>
      <c r="P1223">
        <v>2</v>
      </c>
      <c r="Q1223" t="str">
        <f>CONCATENATE(C1223,E1223,G1223,I1223)</f>
        <v>12</v>
      </c>
    </row>
    <row r="1224" spans="1:17" x14ac:dyDescent="0.25">
      <c r="A1224">
        <v>6030</v>
      </c>
      <c r="B1224">
        <v>177.50161199999999</v>
      </c>
      <c r="C1224" s="3">
        <v>1</v>
      </c>
      <c r="D1224">
        <v>175.24401499999999</v>
      </c>
      <c r="E1224" s="1">
        <v>2</v>
      </c>
      <c r="P1224">
        <v>2</v>
      </c>
      <c r="Q1224" t="str">
        <f>CONCATENATE(C1224,E1224,G1224,I1224)</f>
        <v>12</v>
      </c>
    </row>
    <row r="1225" spans="1:17" x14ac:dyDescent="0.25">
      <c r="A1225">
        <v>6031</v>
      </c>
      <c r="B1225">
        <v>177.50161199999999</v>
      </c>
      <c r="C1225" s="3">
        <v>1</v>
      </c>
      <c r="D1225">
        <v>175.24401499999999</v>
      </c>
      <c r="E1225" s="1">
        <v>2</v>
      </c>
      <c r="P1225">
        <v>2</v>
      </c>
      <c r="Q1225" t="str">
        <f>CONCATENATE(C1225,E1225,G1225,I1225)</f>
        <v>12</v>
      </c>
    </row>
    <row r="1226" spans="1:17" x14ac:dyDescent="0.25">
      <c r="A1226">
        <v>6032</v>
      </c>
      <c r="B1226">
        <v>177.50161199999999</v>
      </c>
      <c r="C1226" s="3">
        <v>1</v>
      </c>
      <c r="D1226">
        <v>175.24401499999999</v>
      </c>
      <c r="E1226" s="1">
        <v>2</v>
      </c>
      <c r="P1226">
        <v>2</v>
      </c>
      <c r="Q1226" t="str">
        <f>CONCATENATE(C1226,E1226,G1226,I1226)</f>
        <v>12</v>
      </c>
    </row>
    <row r="1227" spans="1:17" x14ac:dyDescent="0.25">
      <c r="A1227">
        <v>6033</v>
      </c>
      <c r="B1227">
        <v>177.50161199999999</v>
      </c>
      <c r="C1227" s="3">
        <v>1</v>
      </c>
      <c r="D1227">
        <v>175.24401499999999</v>
      </c>
      <c r="E1227" s="1">
        <v>2</v>
      </c>
      <c r="P1227">
        <v>2</v>
      </c>
      <c r="Q1227" t="str">
        <f>CONCATENATE(C1227,E1227,G1227,I1227)</f>
        <v>12</v>
      </c>
    </row>
    <row r="1228" spans="1:17" x14ac:dyDescent="0.25">
      <c r="A1228">
        <v>6034</v>
      </c>
      <c r="B1228">
        <v>177.50161199999999</v>
      </c>
      <c r="C1228" s="3">
        <v>1</v>
      </c>
      <c r="D1228">
        <v>175.24401499999999</v>
      </c>
      <c r="E1228" s="1">
        <v>2</v>
      </c>
      <c r="P1228">
        <v>2</v>
      </c>
      <c r="Q1228" t="str">
        <f>CONCATENATE(C1228,E1228,G1228,I1228)</f>
        <v>12</v>
      </c>
    </row>
    <row r="1229" spans="1:17" x14ac:dyDescent="0.25">
      <c r="A1229">
        <v>6035</v>
      </c>
      <c r="B1229">
        <v>177.50161199999999</v>
      </c>
      <c r="C1229" s="3">
        <v>1</v>
      </c>
      <c r="D1229">
        <v>175.24401499999999</v>
      </c>
      <c r="E1229" s="1">
        <v>2</v>
      </c>
      <c r="P1229">
        <v>2</v>
      </c>
      <c r="Q1229" t="str">
        <f>CONCATENATE(C1229,E1229,G1229,I1229)</f>
        <v>12</v>
      </c>
    </row>
    <row r="1230" spans="1:17" x14ac:dyDescent="0.25">
      <c r="A1230">
        <v>6036</v>
      </c>
      <c r="D1230">
        <v>175.24401499999999</v>
      </c>
      <c r="E1230" s="1">
        <v>2</v>
      </c>
      <c r="P1230">
        <v>1</v>
      </c>
      <c r="Q1230" t="str">
        <f>CONCATENATE(C1230,E1230,G1230,I1230)</f>
        <v>2</v>
      </c>
    </row>
    <row r="1231" spans="1:17" x14ac:dyDescent="0.25">
      <c r="A1231">
        <v>6037</v>
      </c>
      <c r="D1231">
        <v>175.24401499999999</v>
      </c>
      <c r="E1231" s="1">
        <v>2</v>
      </c>
      <c r="P1231">
        <v>1</v>
      </c>
      <c r="Q1231" t="str">
        <f>CONCATENATE(C1231,E1231,G1231,I1231)</f>
        <v>2</v>
      </c>
    </row>
    <row r="1232" spans="1:17" x14ac:dyDescent="0.25">
      <c r="A1232">
        <v>6038</v>
      </c>
      <c r="D1232">
        <v>175.24401499999999</v>
      </c>
      <c r="E1232" s="1">
        <v>2</v>
      </c>
      <c r="P1232">
        <v>1</v>
      </c>
      <c r="Q1232" t="str">
        <f>CONCATENATE(C1232,E1232,G1232,I1232)</f>
        <v>2</v>
      </c>
    </row>
    <row r="1233" spans="1:17" x14ac:dyDescent="0.25">
      <c r="A1233">
        <v>6039</v>
      </c>
      <c r="D1233">
        <v>175.24401499999999</v>
      </c>
      <c r="E1233" s="1">
        <v>2</v>
      </c>
      <c r="P1233">
        <v>1</v>
      </c>
      <c r="Q1233" t="str">
        <f>CONCATENATE(C1233,E1233,G1233,I1233)</f>
        <v>2</v>
      </c>
    </row>
    <row r="1234" spans="1:17" x14ac:dyDescent="0.25">
      <c r="A1234">
        <v>6040</v>
      </c>
      <c r="H1234">
        <v>174.614025</v>
      </c>
      <c r="I1234" s="4">
        <v>4</v>
      </c>
      <c r="P1234">
        <v>1</v>
      </c>
      <c r="Q1234" t="str">
        <f>CONCATENATE(C1234,E1234,G1234,I1234)</f>
        <v>4</v>
      </c>
    </row>
    <row r="1235" spans="1:17" x14ac:dyDescent="0.25">
      <c r="A1235">
        <v>6041</v>
      </c>
      <c r="H1235">
        <v>174.666538</v>
      </c>
      <c r="I1235" s="4">
        <v>4</v>
      </c>
      <c r="P1235">
        <v>1</v>
      </c>
      <c r="Q1235" t="str">
        <f>CONCATENATE(C1235,E1235,G1235,I1235)</f>
        <v>4</v>
      </c>
    </row>
    <row r="1236" spans="1:17" x14ac:dyDescent="0.25">
      <c r="A1236">
        <v>6042</v>
      </c>
      <c r="H1236">
        <v>174.614025</v>
      </c>
      <c r="I1236" s="4">
        <v>4</v>
      </c>
      <c r="P1236">
        <v>1</v>
      </c>
      <c r="Q1236" t="str">
        <f>CONCATENATE(C1236,E1236,G1236,I1236)</f>
        <v>4</v>
      </c>
    </row>
    <row r="1237" spans="1:17" x14ac:dyDescent="0.25">
      <c r="A1237">
        <v>6043</v>
      </c>
      <c r="F1237">
        <v>173.09145699999999</v>
      </c>
      <c r="G1237" s="2">
        <v>3</v>
      </c>
      <c r="H1237">
        <v>174.614025</v>
      </c>
      <c r="I1237" s="4">
        <v>4</v>
      </c>
      <c r="P1237">
        <v>2</v>
      </c>
      <c r="Q1237" t="str">
        <f>CONCATENATE(C1237,E1237,G1237,I1237)</f>
        <v>34</v>
      </c>
    </row>
    <row r="1238" spans="1:17" x14ac:dyDescent="0.25">
      <c r="A1238">
        <v>6044</v>
      </c>
      <c r="F1238">
        <v>173.09145699999999</v>
      </c>
      <c r="G1238" s="2">
        <v>3</v>
      </c>
      <c r="H1238">
        <v>174.614025</v>
      </c>
      <c r="I1238" s="4">
        <v>4</v>
      </c>
      <c r="P1238">
        <v>2</v>
      </c>
      <c r="Q1238" t="str">
        <f>CONCATENATE(C1238,E1238,G1238,I1238)</f>
        <v>34</v>
      </c>
    </row>
    <row r="1239" spans="1:17" x14ac:dyDescent="0.25">
      <c r="A1239">
        <v>6045</v>
      </c>
      <c r="F1239">
        <v>173.09145699999999</v>
      </c>
      <c r="G1239" s="2">
        <v>3</v>
      </c>
      <c r="H1239">
        <v>174.614025</v>
      </c>
      <c r="I1239" s="4">
        <v>4</v>
      </c>
      <c r="P1239">
        <v>2</v>
      </c>
      <c r="Q1239" t="str">
        <f>CONCATENATE(C1239,E1239,G1239,I1239)</f>
        <v>34</v>
      </c>
    </row>
    <row r="1240" spans="1:17" x14ac:dyDescent="0.25">
      <c r="A1240">
        <v>6046</v>
      </c>
      <c r="F1240">
        <v>173.09145699999999</v>
      </c>
      <c r="G1240" s="2">
        <v>3</v>
      </c>
      <c r="H1240">
        <v>174.614025</v>
      </c>
      <c r="I1240" s="4">
        <v>4</v>
      </c>
      <c r="P1240">
        <v>2</v>
      </c>
      <c r="Q1240" t="str">
        <f>CONCATENATE(C1240,E1240,G1240,I1240)</f>
        <v>34</v>
      </c>
    </row>
    <row r="1241" spans="1:17" x14ac:dyDescent="0.25">
      <c r="A1241">
        <v>6047</v>
      </c>
      <c r="F1241">
        <v>173.09145699999999</v>
      </c>
      <c r="G1241" s="2">
        <v>3</v>
      </c>
      <c r="H1241">
        <v>174.614025</v>
      </c>
      <c r="I1241" s="4">
        <v>4</v>
      </c>
      <c r="P1241">
        <v>2</v>
      </c>
      <c r="Q1241" t="str">
        <f>CONCATENATE(C1241,E1241,G1241,I1241)</f>
        <v>34</v>
      </c>
    </row>
    <row r="1242" spans="1:17" x14ac:dyDescent="0.25">
      <c r="A1242">
        <v>6048</v>
      </c>
      <c r="F1242">
        <v>173.09145699999999</v>
      </c>
      <c r="G1242" s="2">
        <v>3</v>
      </c>
      <c r="H1242">
        <v>174.614025</v>
      </c>
      <c r="I1242" s="4">
        <v>4</v>
      </c>
      <c r="P1242">
        <v>2</v>
      </c>
      <c r="Q1242" t="str">
        <f>CONCATENATE(C1242,E1242,G1242,I1242)</f>
        <v>34</v>
      </c>
    </row>
    <row r="1243" spans="1:17" x14ac:dyDescent="0.25">
      <c r="A1243">
        <v>6049</v>
      </c>
      <c r="F1243">
        <v>173.09145699999999</v>
      </c>
      <c r="G1243" s="2">
        <v>3</v>
      </c>
      <c r="H1243">
        <v>174.614025</v>
      </c>
      <c r="I1243" s="4">
        <v>4</v>
      </c>
      <c r="P1243">
        <v>2</v>
      </c>
      <c r="Q1243" t="str">
        <f>CONCATENATE(C1243,E1243,G1243,I1243)</f>
        <v>34</v>
      </c>
    </row>
    <row r="1244" spans="1:17" x14ac:dyDescent="0.25">
      <c r="A1244">
        <v>6050</v>
      </c>
      <c r="F1244">
        <v>173.09145699999999</v>
      </c>
      <c r="G1244" s="2">
        <v>3</v>
      </c>
      <c r="H1244">
        <v>174.614025</v>
      </c>
      <c r="I1244" s="4">
        <v>4</v>
      </c>
      <c r="P1244">
        <v>2</v>
      </c>
      <c r="Q1244" t="str">
        <f>CONCATENATE(C1244,E1244,G1244,I1244)</f>
        <v>34</v>
      </c>
    </row>
    <row r="1245" spans="1:17" x14ac:dyDescent="0.25">
      <c r="A1245">
        <v>6051</v>
      </c>
      <c r="F1245">
        <v>173.09145699999999</v>
      </c>
      <c r="G1245" s="2">
        <v>3</v>
      </c>
      <c r="H1245">
        <v>174.614025</v>
      </c>
      <c r="I1245" s="4">
        <v>4</v>
      </c>
      <c r="P1245">
        <v>2</v>
      </c>
      <c r="Q1245" t="str">
        <f>CONCATENATE(C1245,E1245,G1245,I1245)</f>
        <v>34</v>
      </c>
    </row>
    <row r="1246" spans="1:17" x14ac:dyDescent="0.25">
      <c r="A1246">
        <v>6052</v>
      </c>
      <c r="F1246">
        <v>173.09145699999999</v>
      </c>
      <c r="G1246" s="2">
        <v>3</v>
      </c>
      <c r="H1246">
        <v>174.614025</v>
      </c>
      <c r="I1246" s="4">
        <v>4</v>
      </c>
      <c r="P1246">
        <v>2</v>
      </c>
      <c r="Q1246" t="str">
        <f>CONCATENATE(C1246,E1246,G1246,I1246)</f>
        <v>34</v>
      </c>
    </row>
    <row r="1247" spans="1:17" x14ac:dyDescent="0.25">
      <c r="A1247">
        <v>6053</v>
      </c>
      <c r="F1247">
        <v>173.09145699999999</v>
      </c>
      <c r="G1247" s="2">
        <v>3</v>
      </c>
      <c r="H1247">
        <v>174.614025</v>
      </c>
      <c r="I1247" s="4">
        <v>4</v>
      </c>
      <c r="P1247">
        <v>2</v>
      </c>
      <c r="Q1247" t="str">
        <f>CONCATENATE(C1247,E1247,G1247,I1247)</f>
        <v>34</v>
      </c>
    </row>
    <row r="1248" spans="1:17" x14ac:dyDescent="0.25">
      <c r="A1248">
        <v>6054</v>
      </c>
      <c r="F1248">
        <v>173.09145699999999</v>
      </c>
      <c r="G1248" s="2">
        <v>3</v>
      </c>
      <c r="H1248">
        <v>174.614025</v>
      </c>
      <c r="I1248" s="4">
        <v>4</v>
      </c>
      <c r="P1248">
        <v>2</v>
      </c>
      <c r="Q1248" t="str">
        <f>CONCATENATE(C1248,E1248,G1248,I1248)</f>
        <v>34</v>
      </c>
    </row>
    <row r="1249" spans="1:17" x14ac:dyDescent="0.25">
      <c r="A1249">
        <v>6055</v>
      </c>
      <c r="B1249">
        <v>155.60847100000001</v>
      </c>
      <c r="C1249" s="3">
        <v>1</v>
      </c>
      <c r="F1249">
        <v>173.09145699999999</v>
      </c>
      <c r="G1249" s="2">
        <v>3</v>
      </c>
      <c r="P1249">
        <v>2</v>
      </c>
      <c r="Q1249" t="str">
        <f>CONCATENATE(C1249,E1249,G1249,I1249)</f>
        <v>13</v>
      </c>
    </row>
    <row r="1250" spans="1:17" x14ac:dyDescent="0.25">
      <c r="A1250">
        <v>6056</v>
      </c>
      <c r="B1250">
        <v>155.60847100000001</v>
      </c>
      <c r="C1250" s="3">
        <v>1</v>
      </c>
      <c r="P1250">
        <v>1</v>
      </c>
      <c r="Q1250" t="str">
        <f>CONCATENATE(C1250,E1250,G1250,I1250)</f>
        <v>1</v>
      </c>
    </row>
    <row r="1251" spans="1:17" x14ac:dyDescent="0.25">
      <c r="A1251">
        <v>6057</v>
      </c>
      <c r="B1251">
        <v>155.60847100000001</v>
      </c>
      <c r="C1251" s="3">
        <v>1</v>
      </c>
      <c r="P1251">
        <v>1</v>
      </c>
      <c r="Q1251" t="str">
        <f>CONCATENATE(C1251,E1251,G1251,I1251)</f>
        <v>1</v>
      </c>
    </row>
    <row r="1252" spans="1:17" x14ac:dyDescent="0.25">
      <c r="A1252">
        <v>6058</v>
      </c>
      <c r="B1252">
        <v>155.60847100000001</v>
      </c>
      <c r="C1252" s="3">
        <v>1</v>
      </c>
      <c r="P1252">
        <v>1</v>
      </c>
      <c r="Q1252" t="str">
        <f>CONCATENATE(C1252,E1252,G1252,I1252)</f>
        <v>1</v>
      </c>
    </row>
    <row r="1253" spans="1:17" x14ac:dyDescent="0.25">
      <c r="A1253">
        <v>6059</v>
      </c>
      <c r="B1253">
        <v>155.60847100000001</v>
      </c>
      <c r="C1253" s="3">
        <v>1</v>
      </c>
      <c r="P1253">
        <v>1</v>
      </c>
      <c r="Q1253" t="str">
        <f>CONCATENATE(C1253,E1253,G1253,I1253)</f>
        <v>1</v>
      </c>
    </row>
    <row r="1254" spans="1:17" x14ac:dyDescent="0.25">
      <c r="A1254">
        <v>6060</v>
      </c>
      <c r="B1254">
        <v>155.60847100000001</v>
      </c>
      <c r="C1254" s="3">
        <v>1</v>
      </c>
      <c r="P1254">
        <v>1</v>
      </c>
      <c r="Q1254" t="str">
        <f>CONCATENATE(C1254,E1254,G1254,I1254)</f>
        <v>1</v>
      </c>
    </row>
    <row r="1255" spans="1:17" x14ac:dyDescent="0.25">
      <c r="A1255">
        <v>6061</v>
      </c>
      <c r="B1255">
        <v>155.60847100000001</v>
      </c>
      <c r="C1255" s="3">
        <v>1</v>
      </c>
      <c r="P1255">
        <v>1</v>
      </c>
      <c r="Q1255" t="str">
        <f>CONCATENATE(C1255,E1255,G1255,I1255)</f>
        <v>1</v>
      </c>
    </row>
    <row r="1256" spans="1:17" x14ac:dyDescent="0.25">
      <c r="A1256">
        <v>6062</v>
      </c>
      <c r="B1256">
        <v>155.60847100000001</v>
      </c>
      <c r="C1256" s="3">
        <v>1</v>
      </c>
      <c r="P1256">
        <v>1</v>
      </c>
      <c r="Q1256" t="str">
        <f>CONCATENATE(C1256,E1256,G1256,I1256)</f>
        <v>1</v>
      </c>
    </row>
    <row r="1257" spans="1:17" x14ac:dyDescent="0.25">
      <c r="A1257">
        <v>6063</v>
      </c>
      <c r="B1257">
        <v>155.60847100000001</v>
      </c>
      <c r="C1257" s="3">
        <v>1</v>
      </c>
      <c r="P1257">
        <v>1</v>
      </c>
      <c r="Q1257" t="str">
        <f>CONCATENATE(C1257,E1257,G1257,I1257)</f>
        <v>1</v>
      </c>
    </row>
    <row r="1258" spans="1:17" x14ac:dyDescent="0.25">
      <c r="A1258">
        <v>6064</v>
      </c>
      <c r="B1258">
        <v>155.60847100000001</v>
      </c>
      <c r="C1258" s="3">
        <v>1</v>
      </c>
      <c r="P1258">
        <v>1</v>
      </c>
      <c r="Q1258" t="str">
        <f>CONCATENATE(C1258,E1258,G1258,I1258)</f>
        <v>1</v>
      </c>
    </row>
    <row r="1259" spans="1:17" x14ac:dyDescent="0.25">
      <c r="A1259">
        <v>6065</v>
      </c>
      <c r="B1259">
        <v>155.60847100000001</v>
      </c>
      <c r="C1259" s="3">
        <v>1</v>
      </c>
      <c r="D1259">
        <v>149.78078099999999</v>
      </c>
      <c r="E1259" s="1">
        <v>2</v>
      </c>
      <c r="P1259">
        <v>2</v>
      </c>
      <c r="Q1259" t="str">
        <f>CONCATENATE(C1259,E1259,G1259,I1259)</f>
        <v>12</v>
      </c>
    </row>
    <row r="1260" spans="1:17" x14ac:dyDescent="0.25">
      <c r="A1260">
        <v>6066</v>
      </c>
      <c r="B1260">
        <v>155.60847100000001</v>
      </c>
      <c r="C1260" s="3">
        <v>1</v>
      </c>
      <c r="D1260">
        <v>149.78078099999999</v>
      </c>
      <c r="E1260" s="1">
        <v>2</v>
      </c>
      <c r="P1260">
        <v>2</v>
      </c>
      <c r="Q1260" t="str">
        <f>CONCATENATE(C1260,E1260,G1260,I1260)</f>
        <v>12</v>
      </c>
    </row>
    <row r="1261" spans="1:17" x14ac:dyDescent="0.25">
      <c r="A1261">
        <v>6067</v>
      </c>
      <c r="B1261">
        <v>155.60847100000001</v>
      </c>
      <c r="C1261" s="3">
        <v>1</v>
      </c>
      <c r="D1261">
        <v>149.78078099999999</v>
      </c>
      <c r="E1261" s="1">
        <v>2</v>
      </c>
      <c r="P1261">
        <v>2</v>
      </c>
      <c r="Q1261" t="str">
        <f>CONCATENATE(C1261,E1261,G1261,I1261)</f>
        <v>12</v>
      </c>
    </row>
    <row r="1262" spans="1:17" x14ac:dyDescent="0.25">
      <c r="A1262">
        <v>6068</v>
      </c>
      <c r="B1262">
        <v>155.60847100000001</v>
      </c>
      <c r="C1262" s="3">
        <v>1</v>
      </c>
      <c r="D1262">
        <v>149.78078099999999</v>
      </c>
      <c r="E1262" s="1">
        <v>2</v>
      </c>
      <c r="P1262">
        <v>2</v>
      </c>
      <c r="Q1262" t="str">
        <f>CONCATENATE(C1262,E1262,G1262,I1262)</f>
        <v>12</v>
      </c>
    </row>
    <row r="1263" spans="1:17" x14ac:dyDescent="0.25">
      <c r="A1263">
        <v>6069</v>
      </c>
      <c r="D1263">
        <v>149.78078099999999</v>
      </c>
      <c r="E1263" s="1">
        <v>2</v>
      </c>
      <c r="P1263">
        <v>1</v>
      </c>
      <c r="Q1263" t="str">
        <f>CONCATENATE(C1263,E1263,G1263,I1263)</f>
        <v>2</v>
      </c>
    </row>
    <row r="1264" spans="1:17" x14ac:dyDescent="0.25">
      <c r="A1264">
        <v>6070</v>
      </c>
      <c r="D1264">
        <v>149.78078099999999</v>
      </c>
      <c r="E1264" s="1">
        <v>2</v>
      </c>
      <c r="P1264">
        <v>1</v>
      </c>
      <c r="Q1264" t="str">
        <f>CONCATENATE(C1264,E1264,G1264,I1264)</f>
        <v>2</v>
      </c>
    </row>
    <row r="1265" spans="1:17" x14ac:dyDescent="0.25">
      <c r="A1265">
        <v>6071</v>
      </c>
      <c r="D1265">
        <v>149.78078099999999</v>
      </c>
      <c r="E1265" s="1">
        <v>2</v>
      </c>
      <c r="P1265">
        <v>1</v>
      </c>
      <c r="Q1265" t="str">
        <f>CONCATENATE(C1265,E1265,G1265,I1265)</f>
        <v>2</v>
      </c>
    </row>
    <row r="1266" spans="1:17" x14ac:dyDescent="0.25">
      <c r="A1266">
        <v>6072</v>
      </c>
      <c r="D1266">
        <v>149.78078099999999</v>
      </c>
      <c r="E1266" s="1">
        <v>2</v>
      </c>
      <c r="P1266">
        <v>1</v>
      </c>
      <c r="Q1266" t="str">
        <f>CONCATENATE(C1266,E1266,G1266,I1266)</f>
        <v>2</v>
      </c>
    </row>
    <row r="1267" spans="1:17" x14ac:dyDescent="0.25">
      <c r="A1267">
        <v>6073</v>
      </c>
      <c r="D1267">
        <v>149.78078099999999</v>
      </c>
      <c r="E1267" s="1">
        <v>2</v>
      </c>
      <c r="P1267">
        <v>1</v>
      </c>
      <c r="Q1267" t="str">
        <f>CONCATENATE(C1267,E1267,G1267,I1267)</f>
        <v>2</v>
      </c>
    </row>
    <row r="1268" spans="1:17" x14ac:dyDescent="0.25">
      <c r="A1268">
        <v>6074</v>
      </c>
      <c r="D1268">
        <v>149.78078099999999</v>
      </c>
      <c r="E1268" s="1">
        <v>2</v>
      </c>
      <c r="P1268">
        <v>1</v>
      </c>
      <c r="Q1268" t="str">
        <f>CONCATENATE(C1268,E1268,G1268,I1268)</f>
        <v>2</v>
      </c>
    </row>
    <row r="1269" spans="1:17" x14ac:dyDescent="0.25">
      <c r="A1269">
        <v>6075</v>
      </c>
      <c r="D1269">
        <v>149.78078099999999</v>
      </c>
      <c r="E1269" s="1">
        <v>2</v>
      </c>
      <c r="P1269">
        <v>1</v>
      </c>
      <c r="Q1269" t="str">
        <f>CONCATENATE(C1269,E1269,G1269,I1269)</f>
        <v>2</v>
      </c>
    </row>
    <row r="1270" spans="1:17" x14ac:dyDescent="0.25">
      <c r="A1270">
        <v>6076</v>
      </c>
      <c r="D1270">
        <v>149.78078099999999</v>
      </c>
      <c r="E1270" s="1">
        <v>2</v>
      </c>
      <c r="P1270">
        <v>1</v>
      </c>
      <c r="Q1270" t="str">
        <f>CONCATENATE(C1270,E1270,G1270,I1270)</f>
        <v>2</v>
      </c>
    </row>
    <row r="1271" spans="1:17" x14ac:dyDescent="0.25">
      <c r="A1271">
        <v>6077</v>
      </c>
      <c r="F1271">
        <v>149.15078299999999</v>
      </c>
      <c r="G1271" s="2">
        <v>3</v>
      </c>
      <c r="H1271">
        <v>149.09827000000001</v>
      </c>
      <c r="I1271" s="4">
        <v>4</v>
      </c>
      <c r="P1271">
        <v>2</v>
      </c>
      <c r="Q1271" t="str">
        <f>CONCATENATE(C1271,E1271,G1271,I1271)</f>
        <v>34</v>
      </c>
    </row>
    <row r="1272" spans="1:17" x14ac:dyDescent="0.25">
      <c r="A1272">
        <v>6078</v>
      </c>
      <c r="F1272">
        <v>149.15078299999999</v>
      </c>
      <c r="G1272" s="2">
        <v>3</v>
      </c>
      <c r="H1272">
        <v>149.09827000000001</v>
      </c>
      <c r="I1272" s="4">
        <v>4</v>
      </c>
      <c r="P1272">
        <v>2</v>
      </c>
      <c r="Q1272" t="str">
        <f>CONCATENATE(C1272,E1272,G1272,I1272)</f>
        <v>34</v>
      </c>
    </row>
    <row r="1273" spans="1:17" x14ac:dyDescent="0.25">
      <c r="A1273">
        <v>6079</v>
      </c>
      <c r="F1273">
        <v>149.15078299999999</v>
      </c>
      <c r="G1273" s="2">
        <v>3</v>
      </c>
      <c r="H1273">
        <v>149.09827000000001</v>
      </c>
      <c r="I1273" s="4">
        <v>4</v>
      </c>
      <c r="P1273">
        <v>2</v>
      </c>
      <c r="Q1273" t="str">
        <f>CONCATENATE(C1273,E1273,G1273,I1273)</f>
        <v>34</v>
      </c>
    </row>
    <row r="1274" spans="1:17" x14ac:dyDescent="0.25">
      <c r="A1274">
        <v>6080</v>
      </c>
      <c r="F1274">
        <v>149.15078299999999</v>
      </c>
      <c r="G1274" s="2">
        <v>3</v>
      </c>
      <c r="H1274">
        <v>149.09827000000001</v>
      </c>
      <c r="I1274" s="4">
        <v>4</v>
      </c>
      <c r="P1274">
        <v>2</v>
      </c>
      <c r="Q1274" t="str">
        <f>CONCATENATE(C1274,E1274,G1274,I1274)</f>
        <v>34</v>
      </c>
    </row>
    <row r="1275" spans="1:17" x14ac:dyDescent="0.25">
      <c r="A1275">
        <v>6081</v>
      </c>
      <c r="F1275">
        <v>149.15078299999999</v>
      </c>
      <c r="G1275" s="2">
        <v>3</v>
      </c>
      <c r="H1275">
        <v>149.09827000000001</v>
      </c>
      <c r="I1275" s="4">
        <v>4</v>
      </c>
      <c r="P1275">
        <v>2</v>
      </c>
      <c r="Q1275" t="str">
        <f>CONCATENATE(C1275,E1275,G1275,I1275)</f>
        <v>34</v>
      </c>
    </row>
    <row r="1276" spans="1:17" x14ac:dyDescent="0.25">
      <c r="A1276">
        <v>6082</v>
      </c>
      <c r="F1276">
        <v>149.15078299999999</v>
      </c>
      <c r="G1276" s="2">
        <v>3</v>
      </c>
      <c r="H1276">
        <v>149.09827000000001</v>
      </c>
      <c r="I1276" s="4">
        <v>4</v>
      </c>
      <c r="P1276">
        <v>2</v>
      </c>
      <c r="Q1276" t="str">
        <f>CONCATENATE(C1276,E1276,G1276,I1276)</f>
        <v>34</v>
      </c>
    </row>
    <row r="1277" spans="1:17" x14ac:dyDescent="0.25">
      <c r="A1277">
        <v>6083</v>
      </c>
      <c r="F1277">
        <v>149.15078299999999</v>
      </c>
      <c r="G1277" s="2">
        <v>3</v>
      </c>
      <c r="H1277">
        <v>149.09827000000001</v>
      </c>
      <c r="I1277" s="4">
        <v>4</v>
      </c>
      <c r="P1277">
        <v>2</v>
      </c>
      <c r="Q1277" t="str">
        <f>CONCATENATE(C1277,E1277,G1277,I1277)</f>
        <v>34</v>
      </c>
    </row>
    <row r="1278" spans="1:17" x14ac:dyDescent="0.25">
      <c r="A1278">
        <v>6084</v>
      </c>
      <c r="F1278">
        <v>149.15078299999999</v>
      </c>
      <c r="G1278" s="2">
        <v>3</v>
      </c>
      <c r="H1278">
        <v>149.09827000000001</v>
      </c>
      <c r="I1278" s="4">
        <v>4</v>
      </c>
      <c r="P1278">
        <v>2</v>
      </c>
      <c r="Q1278" t="str">
        <f>CONCATENATE(C1278,E1278,G1278,I1278)</f>
        <v>34</v>
      </c>
    </row>
    <row r="1279" spans="1:17" x14ac:dyDescent="0.25">
      <c r="A1279">
        <v>6085</v>
      </c>
      <c r="F1279">
        <v>149.15078299999999</v>
      </c>
      <c r="G1279" s="2">
        <v>3</v>
      </c>
      <c r="H1279">
        <v>149.09827000000001</v>
      </c>
      <c r="I1279" s="4">
        <v>4</v>
      </c>
      <c r="P1279">
        <v>2</v>
      </c>
      <c r="Q1279" t="str">
        <f>CONCATENATE(C1279,E1279,G1279,I1279)</f>
        <v>34</v>
      </c>
    </row>
    <row r="1280" spans="1:17" x14ac:dyDescent="0.25">
      <c r="A1280">
        <v>6086</v>
      </c>
      <c r="F1280">
        <v>149.15078299999999</v>
      </c>
      <c r="G1280" s="2">
        <v>3</v>
      </c>
      <c r="H1280">
        <v>149.09827000000001</v>
      </c>
      <c r="I1280" s="4">
        <v>4</v>
      </c>
      <c r="P1280">
        <v>2</v>
      </c>
      <c r="Q1280" t="str">
        <f>CONCATENATE(C1280,E1280,G1280,I1280)</f>
        <v>34</v>
      </c>
    </row>
    <row r="1281" spans="1:17" x14ac:dyDescent="0.25">
      <c r="A1281">
        <v>6087</v>
      </c>
      <c r="F1281">
        <v>149.15078299999999</v>
      </c>
      <c r="G1281" s="2">
        <v>3</v>
      </c>
      <c r="H1281">
        <v>149.09827000000001</v>
      </c>
      <c r="I1281" s="4">
        <v>4</v>
      </c>
      <c r="P1281">
        <v>2</v>
      </c>
      <c r="Q1281" t="str">
        <f>CONCATENATE(C1281,E1281,G1281,I1281)</f>
        <v>34</v>
      </c>
    </row>
    <row r="1282" spans="1:17" x14ac:dyDescent="0.25">
      <c r="A1282">
        <v>6088</v>
      </c>
      <c r="F1282">
        <v>149.15078299999999</v>
      </c>
      <c r="G1282" s="2">
        <v>3</v>
      </c>
      <c r="H1282">
        <v>149.09827000000001</v>
      </c>
      <c r="I1282" s="4">
        <v>4</v>
      </c>
      <c r="P1282">
        <v>2</v>
      </c>
      <c r="Q1282" t="str">
        <f>CONCATENATE(C1282,E1282,G1282,I1282)</f>
        <v>34</v>
      </c>
    </row>
    <row r="1283" spans="1:17" x14ac:dyDescent="0.25">
      <c r="A1283">
        <v>6089</v>
      </c>
      <c r="B1283">
        <v>123.90276799999999</v>
      </c>
      <c r="C1283" s="3">
        <v>1</v>
      </c>
      <c r="F1283">
        <v>149.15078299999999</v>
      </c>
      <c r="G1283" s="2">
        <v>3</v>
      </c>
      <c r="H1283">
        <v>149.09827000000001</v>
      </c>
      <c r="I1283" s="4">
        <v>4</v>
      </c>
      <c r="P1283">
        <v>3</v>
      </c>
      <c r="Q1283" t="str">
        <f>CONCATENATE(C1283,E1283,G1283,I1283)</f>
        <v>134</v>
      </c>
    </row>
    <row r="1284" spans="1:17" x14ac:dyDescent="0.25">
      <c r="A1284">
        <v>6090</v>
      </c>
      <c r="B1284">
        <v>123.90276799999999</v>
      </c>
      <c r="C1284" s="3">
        <v>1</v>
      </c>
      <c r="P1284">
        <v>1</v>
      </c>
      <c r="Q1284" t="str">
        <f>CONCATENATE(C1284,E1284,G1284,I1284)</f>
        <v>1</v>
      </c>
    </row>
    <row r="1285" spans="1:17" x14ac:dyDescent="0.25">
      <c r="A1285">
        <v>6091</v>
      </c>
      <c r="B1285">
        <v>123.90276799999999</v>
      </c>
      <c r="C1285" s="3">
        <v>1</v>
      </c>
      <c r="P1285">
        <v>1</v>
      </c>
      <c r="Q1285" t="str">
        <f>CONCATENATE(C1285,E1285,G1285,I1285)</f>
        <v>1</v>
      </c>
    </row>
    <row r="1286" spans="1:17" x14ac:dyDescent="0.25">
      <c r="A1286">
        <v>6092</v>
      </c>
      <c r="B1286">
        <v>123.90276799999999</v>
      </c>
      <c r="C1286" s="3">
        <v>1</v>
      </c>
      <c r="P1286">
        <v>1</v>
      </c>
      <c r="Q1286" t="str">
        <f>CONCATENATE(C1286,E1286,G1286,I1286)</f>
        <v>1</v>
      </c>
    </row>
    <row r="1287" spans="1:17" x14ac:dyDescent="0.25">
      <c r="A1287">
        <v>6093</v>
      </c>
      <c r="B1287">
        <v>123.90276799999999</v>
      </c>
      <c r="C1287" s="3">
        <v>1</v>
      </c>
      <c r="P1287">
        <v>1</v>
      </c>
      <c r="Q1287" t="str">
        <f>CONCATENATE(C1287,E1287,G1287,I1287)</f>
        <v>1</v>
      </c>
    </row>
    <row r="1288" spans="1:17" x14ac:dyDescent="0.25">
      <c r="A1288">
        <v>6094</v>
      </c>
      <c r="B1288">
        <v>123.90276799999999</v>
      </c>
      <c r="C1288" s="3">
        <v>1</v>
      </c>
      <c r="P1288">
        <v>1</v>
      </c>
      <c r="Q1288" t="str">
        <f>CONCATENATE(C1288,E1288,G1288,I1288)</f>
        <v>1</v>
      </c>
    </row>
    <row r="1289" spans="1:17" x14ac:dyDescent="0.25">
      <c r="A1289">
        <v>6095</v>
      </c>
      <c r="B1289">
        <v>123.90276799999999</v>
      </c>
      <c r="C1289" s="3">
        <v>1</v>
      </c>
      <c r="P1289">
        <v>1</v>
      </c>
      <c r="Q1289" t="str">
        <f>CONCATENATE(C1289,E1289,G1289,I1289)</f>
        <v>1</v>
      </c>
    </row>
    <row r="1290" spans="1:17" x14ac:dyDescent="0.25">
      <c r="A1290">
        <v>6096</v>
      </c>
      <c r="B1290">
        <v>123.90276799999999</v>
      </c>
      <c r="C1290" s="3">
        <v>1</v>
      </c>
      <c r="P1290">
        <v>1</v>
      </c>
      <c r="Q1290" t="str">
        <f>CONCATENATE(C1290,E1290,G1290,I1290)</f>
        <v>1</v>
      </c>
    </row>
    <row r="1291" spans="1:17" x14ac:dyDescent="0.25">
      <c r="A1291">
        <v>6097</v>
      </c>
      <c r="B1291">
        <v>123.90276799999999</v>
      </c>
      <c r="C1291" s="3">
        <v>1</v>
      </c>
      <c r="P1291">
        <v>1</v>
      </c>
      <c r="Q1291" t="str">
        <f>CONCATENATE(C1291,E1291,G1291,I1291)</f>
        <v>1</v>
      </c>
    </row>
    <row r="1292" spans="1:17" x14ac:dyDescent="0.25">
      <c r="A1292">
        <v>6098</v>
      </c>
      <c r="B1292">
        <v>123.90276799999999</v>
      </c>
      <c r="C1292" s="3">
        <v>1</v>
      </c>
      <c r="P1292">
        <v>1</v>
      </c>
      <c r="Q1292" t="str">
        <f>CONCATENATE(C1292,E1292,G1292,I1292)</f>
        <v>1</v>
      </c>
    </row>
    <row r="1293" spans="1:17" x14ac:dyDescent="0.25">
      <c r="A1293">
        <v>6099</v>
      </c>
      <c r="B1293">
        <v>123.90276799999999</v>
      </c>
      <c r="C1293" s="3">
        <v>1</v>
      </c>
      <c r="D1293">
        <v>117.345349</v>
      </c>
      <c r="E1293" s="1">
        <v>2</v>
      </c>
      <c r="P1293">
        <v>2</v>
      </c>
      <c r="Q1293" t="str">
        <f>CONCATENATE(C1293,E1293,G1293,I1293)</f>
        <v>12</v>
      </c>
    </row>
    <row r="1294" spans="1:17" x14ac:dyDescent="0.25">
      <c r="A1294">
        <v>6100</v>
      </c>
      <c r="B1294">
        <v>123.90276799999999</v>
      </c>
      <c r="C1294" s="3">
        <v>1</v>
      </c>
      <c r="D1294">
        <v>117.345349</v>
      </c>
      <c r="E1294" s="1">
        <v>2</v>
      </c>
      <c r="P1294">
        <v>2</v>
      </c>
      <c r="Q1294" t="str">
        <f>CONCATENATE(C1294,E1294,G1294,I1294)</f>
        <v>12</v>
      </c>
    </row>
    <row r="1295" spans="1:17" x14ac:dyDescent="0.25">
      <c r="A1295">
        <v>6101</v>
      </c>
      <c r="B1295">
        <v>123.90276799999999</v>
      </c>
      <c r="C1295" s="3">
        <v>1</v>
      </c>
      <c r="D1295">
        <v>117.345349</v>
      </c>
      <c r="E1295" s="1">
        <v>2</v>
      </c>
      <c r="P1295">
        <v>2</v>
      </c>
      <c r="Q1295" t="str">
        <f>CONCATENATE(C1295,E1295,G1295,I1295)</f>
        <v>12</v>
      </c>
    </row>
    <row r="1296" spans="1:17" x14ac:dyDescent="0.25">
      <c r="A1296">
        <v>6102</v>
      </c>
      <c r="D1296">
        <v>117.345349</v>
      </c>
      <c r="E1296" s="1">
        <v>2</v>
      </c>
      <c r="P1296">
        <v>1</v>
      </c>
      <c r="Q1296" t="str">
        <f>CONCATENATE(C1296,E1296,G1296,I1296)</f>
        <v>2</v>
      </c>
    </row>
    <row r="1297" spans="1:17" x14ac:dyDescent="0.25">
      <c r="A1297">
        <v>6103</v>
      </c>
      <c r="D1297">
        <v>117.345349</v>
      </c>
      <c r="E1297" s="1">
        <v>2</v>
      </c>
      <c r="P1297">
        <v>1</v>
      </c>
      <c r="Q1297" t="str">
        <f>CONCATENATE(C1297,E1297,G1297,I1297)</f>
        <v>2</v>
      </c>
    </row>
    <row r="1298" spans="1:17" x14ac:dyDescent="0.25">
      <c r="A1298">
        <v>6104</v>
      </c>
      <c r="D1298">
        <v>117.345349</v>
      </c>
      <c r="E1298" s="1">
        <v>2</v>
      </c>
      <c r="P1298">
        <v>1</v>
      </c>
      <c r="Q1298" t="str">
        <f>CONCATENATE(C1298,E1298,G1298,I1298)</f>
        <v>2</v>
      </c>
    </row>
    <row r="1299" spans="1:17" x14ac:dyDescent="0.25">
      <c r="A1299">
        <v>6105</v>
      </c>
      <c r="D1299">
        <v>117.345349</v>
      </c>
      <c r="E1299" s="1">
        <v>2</v>
      </c>
      <c r="P1299">
        <v>1</v>
      </c>
      <c r="Q1299" t="str">
        <f>CONCATENATE(C1299,E1299,G1299,I1299)</f>
        <v>2</v>
      </c>
    </row>
    <row r="1300" spans="1:17" x14ac:dyDescent="0.25">
      <c r="A1300">
        <v>6106</v>
      </c>
      <c r="D1300">
        <v>117.345349</v>
      </c>
      <c r="E1300" s="1">
        <v>2</v>
      </c>
      <c r="P1300">
        <v>1</v>
      </c>
      <c r="Q1300" t="str">
        <f>CONCATENATE(C1300,E1300,G1300,I1300)</f>
        <v>2</v>
      </c>
    </row>
    <row r="1301" spans="1:17" x14ac:dyDescent="0.25">
      <c r="A1301">
        <v>6107</v>
      </c>
      <c r="D1301">
        <v>117.345349</v>
      </c>
      <c r="E1301" s="1">
        <v>2</v>
      </c>
      <c r="P1301">
        <v>1</v>
      </c>
      <c r="Q1301" t="str">
        <f>CONCATENATE(C1301,E1301,G1301,I1301)</f>
        <v>2</v>
      </c>
    </row>
    <row r="1302" spans="1:17" x14ac:dyDescent="0.25">
      <c r="A1302">
        <v>6108</v>
      </c>
      <c r="D1302">
        <v>117.345349</v>
      </c>
      <c r="E1302" s="1">
        <v>2</v>
      </c>
      <c r="F1302">
        <v>116.629009</v>
      </c>
      <c r="G1302" s="2">
        <v>3</v>
      </c>
      <c r="P1302">
        <v>2</v>
      </c>
      <c r="Q1302" t="str">
        <f>CONCATENATE(C1302,E1302,G1302,I1302)</f>
        <v>23</v>
      </c>
    </row>
    <row r="1303" spans="1:17" x14ac:dyDescent="0.25">
      <c r="A1303">
        <v>6109</v>
      </c>
      <c r="F1303">
        <v>116.629009</v>
      </c>
      <c r="G1303" s="2">
        <v>3</v>
      </c>
      <c r="H1303">
        <v>116.022907</v>
      </c>
      <c r="I1303" s="4">
        <v>4</v>
      </c>
      <c r="P1303">
        <v>2</v>
      </c>
      <c r="Q1303" t="str">
        <f>CONCATENATE(C1303,E1303,G1303,I1303)</f>
        <v>34</v>
      </c>
    </row>
    <row r="1304" spans="1:17" x14ac:dyDescent="0.25">
      <c r="A1304">
        <v>6110</v>
      </c>
      <c r="F1304">
        <v>116.629009</v>
      </c>
      <c r="G1304" s="2">
        <v>3</v>
      </c>
      <c r="H1304">
        <v>116.022907</v>
      </c>
      <c r="I1304" s="4">
        <v>4</v>
      </c>
      <c r="P1304">
        <v>2</v>
      </c>
      <c r="Q1304" t="str">
        <f>CONCATENATE(C1304,E1304,G1304,I1304)</f>
        <v>34</v>
      </c>
    </row>
    <row r="1305" spans="1:17" x14ac:dyDescent="0.25">
      <c r="A1305">
        <v>6111</v>
      </c>
      <c r="F1305">
        <v>116.629009</v>
      </c>
      <c r="G1305" s="2">
        <v>3</v>
      </c>
      <c r="H1305">
        <v>116.022907</v>
      </c>
      <c r="I1305" s="4">
        <v>4</v>
      </c>
      <c r="P1305">
        <v>2</v>
      </c>
      <c r="Q1305" t="str">
        <f>CONCATENATE(C1305,E1305,G1305,I1305)</f>
        <v>34</v>
      </c>
    </row>
    <row r="1306" spans="1:17" x14ac:dyDescent="0.25">
      <c r="A1306">
        <v>6112</v>
      </c>
      <c r="F1306">
        <v>116.629009</v>
      </c>
      <c r="G1306" s="2">
        <v>3</v>
      </c>
      <c r="H1306">
        <v>116.022907</v>
      </c>
      <c r="I1306" s="4">
        <v>4</v>
      </c>
      <c r="P1306">
        <v>2</v>
      </c>
      <c r="Q1306" t="str">
        <f>CONCATENATE(C1306,E1306,G1306,I1306)</f>
        <v>34</v>
      </c>
    </row>
    <row r="1307" spans="1:17" x14ac:dyDescent="0.25">
      <c r="A1307">
        <v>6113</v>
      </c>
      <c r="F1307">
        <v>116.629009</v>
      </c>
      <c r="G1307" s="2">
        <v>3</v>
      </c>
      <c r="H1307">
        <v>116.022907</v>
      </c>
      <c r="I1307" s="4">
        <v>4</v>
      </c>
      <c r="P1307">
        <v>2</v>
      </c>
      <c r="Q1307" t="str">
        <f>CONCATENATE(C1307,E1307,G1307,I1307)</f>
        <v>34</v>
      </c>
    </row>
    <row r="1308" spans="1:17" x14ac:dyDescent="0.25">
      <c r="A1308">
        <v>6114</v>
      </c>
      <c r="F1308">
        <v>116.629009</v>
      </c>
      <c r="G1308" s="2">
        <v>3</v>
      </c>
      <c r="H1308">
        <v>116.022907</v>
      </c>
      <c r="I1308" s="4">
        <v>4</v>
      </c>
      <c r="P1308">
        <v>2</v>
      </c>
      <c r="Q1308" t="str">
        <f>CONCATENATE(C1308,E1308,G1308,I1308)</f>
        <v>34</v>
      </c>
    </row>
    <row r="1309" spans="1:17" x14ac:dyDescent="0.25">
      <c r="A1309">
        <v>6115</v>
      </c>
      <c r="F1309">
        <v>116.629009</v>
      </c>
      <c r="G1309" s="2">
        <v>3</v>
      </c>
      <c r="H1309">
        <v>116.022907</v>
      </c>
      <c r="I1309" s="4">
        <v>4</v>
      </c>
      <c r="P1309">
        <v>2</v>
      </c>
      <c r="Q1309" t="str">
        <f>CONCATENATE(C1309,E1309,G1309,I1309)</f>
        <v>34</v>
      </c>
    </row>
    <row r="1310" spans="1:17" x14ac:dyDescent="0.25">
      <c r="A1310">
        <v>6116</v>
      </c>
      <c r="H1310">
        <v>116.022907</v>
      </c>
      <c r="I1310" s="4">
        <v>4</v>
      </c>
      <c r="P1310">
        <v>1</v>
      </c>
      <c r="Q1310" t="str">
        <f>CONCATENATE(C1310,E1310,G1310,I1310)</f>
        <v>4</v>
      </c>
    </row>
    <row r="1311" spans="1:17" x14ac:dyDescent="0.25">
      <c r="A1311">
        <v>6117</v>
      </c>
      <c r="B1311">
        <v>96.405878000000001</v>
      </c>
      <c r="C1311" s="3">
        <v>1</v>
      </c>
      <c r="P1311">
        <v>1</v>
      </c>
      <c r="Q1311" t="str">
        <f>CONCATENATE(C1311,E1311,G1311,I1311)</f>
        <v>1</v>
      </c>
    </row>
    <row r="1312" spans="1:17" x14ac:dyDescent="0.25">
      <c r="A1312">
        <v>6118</v>
      </c>
      <c r="B1312">
        <v>96.405878000000001</v>
      </c>
      <c r="C1312" s="3">
        <v>1</v>
      </c>
      <c r="P1312">
        <v>1</v>
      </c>
      <c r="Q1312" t="str">
        <f>CONCATENATE(C1312,E1312,G1312,I1312)</f>
        <v>1</v>
      </c>
    </row>
    <row r="1313" spans="1:17" x14ac:dyDescent="0.25">
      <c r="A1313">
        <v>6119</v>
      </c>
      <c r="B1313">
        <v>96.405878000000001</v>
      </c>
      <c r="C1313" s="3">
        <v>1</v>
      </c>
      <c r="P1313">
        <v>1</v>
      </c>
      <c r="Q1313" t="str">
        <f>CONCATENATE(C1313,E1313,G1313,I1313)</f>
        <v>1</v>
      </c>
    </row>
    <row r="1314" spans="1:17" x14ac:dyDescent="0.25">
      <c r="A1314">
        <v>6120</v>
      </c>
      <c r="B1314">
        <v>96.405878000000001</v>
      </c>
      <c r="C1314" s="3">
        <v>1</v>
      </c>
      <c r="P1314">
        <v>1</v>
      </c>
      <c r="Q1314" t="str">
        <f>CONCATENATE(C1314,E1314,G1314,I1314)</f>
        <v>1</v>
      </c>
    </row>
    <row r="1315" spans="1:17" x14ac:dyDescent="0.25">
      <c r="A1315">
        <v>6121</v>
      </c>
      <c r="B1315">
        <v>96.405878000000001</v>
      </c>
      <c r="C1315" s="3">
        <v>1</v>
      </c>
      <c r="P1315">
        <v>1</v>
      </c>
      <c r="Q1315" t="str">
        <f>CONCATENATE(C1315,E1315,G1315,I1315)</f>
        <v>1</v>
      </c>
    </row>
    <row r="1316" spans="1:17" x14ac:dyDescent="0.25">
      <c r="A1316">
        <v>6122</v>
      </c>
      <c r="B1316">
        <v>96.405878000000001</v>
      </c>
      <c r="C1316" s="3">
        <v>1</v>
      </c>
      <c r="P1316">
        <v>1</v>
      </c>
      <c r="Q1316" t="str">
        <f>CONCATENATE(C1316,E1316,G1316,I1316)</f>
        <v>1</v>
      </c>
    </row>
    <row r="1317" spans="1:17" x14ac:dyDescent="0.25">
      <c r="A1317">
        <v>6123</v>
      </c>
      <c r="B1317">
        <v>96.405878000000001</v>
      </c>
      <c r="C1317" s="3">
        <v>1</v>
      </c>
      <c r="P1317">
        <v>1</v>
      </c>
      <c r="Q1317" t="str">
        <f>CONCATENATE(C1317,E1317,G1317,I1317)</f>
        <v>1</v>
      </c>
    </row>
    <row r="1318" spans="1:17" x14ac:dyDescent="0.25">
      <c r="A1318">
        <v>6124</v>
      </c>
      <c r="B1318">
        <v>96.405878000000001</v>
      </c>
      <c r="C1318" s="3">
        <v>1</v>
      </c>
      <c r="P1318">
        <v>1</v>
      </c>
      <c r="Q1318" t="str">
        <f>CONCATENATE(C1318,E1318,G1318,I1318)</f>
        <v>1</v>
      </c>
    </row>
    <row r="1319" spans="1:17" x14ac:dyDescent="0.25">
      <c r="A1319">
        <v>6125</v>
      </c>
      <c r="B1319">
        <v>96.405878000000001</v>
      </c>
      <c r="C1319" s="3">
        <v>1</v>
      </c>
      <c r="D1319">
        <v>88.966866999999993</v>
      </c>
      <c r="E1319" s="1">
        <v>2</v>
      </c>
      <c r="P1319">
        <v>2</v>
      </c>
      <c r="Q1319" t="str">
        <f>CONCATENATE(C1319,E1319,G1319,I1319)</f>
        <v>12</v>
      </c>
    </row>
    <row r="1320" spans="1:17" x14ac:dyDescent="0.25">
      <c r="A1320">
        <v>6126</v>
      </c>
      <c r="B1320">
        <v>96.405878000000001</v>
      </c>
      <c r="C1320" s="3">
        <v>1</v>
      </c>
      <c r="D1320">
        <v>88.966866999999993</v>
      </c>
      <c r="E1320" s="1">
        <v>2</v>
      </c>
      <c r="P1320">
        <v>2</v>
      </c>
      <c r="Q1320" t="str">
        <f>CONCATENATE(C1320,E1320,G1320,I1320)</f>
        <v>12</v>
      </c>
    </row>
    <row r="1321" spans="1:17" x14ac:dyDescent="0.25">
      <c r="A1321">
        <v>6127</v>
      </c>
      <c r="D1321">
        <v>88.966866999999993</v>
      </c>
      <c r="E1321" s="1">
        <v>2</v>
      </c>
      <c r="P1321">
        <v>1</v>
      </c>
      <c r="Q1321" t="str">
        <f>CONCATENATE(C1321,E1321,G1321,I1321)</f>
        <v>2</v>
      </c>
    </row>
    <row r="1322" spans="1:17" x14ac:dyDescent="0.25">
      <c r="A1322">
        <v>6128</v>
      </c>
      <c r="D1322">
        <v>88.966866999999993</v>
      </c>
      <c r="E1322" s="1">
        <v>2</v>
      </c>
      <c r="P1322">
        <v>1</v>
      </c>
      <c r="Q1322" t="str">
        <f>CONCATENATE(C1322,E1322,G1322,I1322)</f>
        <v>2</v>
      </c>
    </row>
    <row r="1323" spans="1:17" x14ac:dyDescent="0.25">
      <c r="A1323">
        <v>6129</v>
      </c>
      <c r="D1323">
        <v>88.966866999999993</v>
      </c>
      <c r="E1323" s="1">
        <v>2</v>
      </c>
      <c r="P1323">
        <v>1</v>
      </c>
      <c r="Q1323" t="str">
        <f>CONCATENATE(C1323,E1323,G1323,I1323)</f>
        <v>2</v>
      </c>
    </row>
    <row r="1324" spans="1:17" x14ac:dyDescent="0.25">
      <c r="A1324">
        <v>6130</v>
      </c>
      <c r="D1324">
        <v>88.966866999999993</v>
      </c>
      <c r="E1324" s="1">
        <v>2</v>
      </c>
      <c r="P1324">
        <v>1</v>
      </c>
      <c r="Q1324" t="str">
        <f>CONCATENATE(C1324,E1324,G1324,I1324)</f>
        <v>2</v>
      </c>
    </row>
    <row r="1325" spans="1:17" x14ac:dyDescent="0.25">
      <c r="A1325">
        <v>6131</v>
      </c>
      <c r="D1325">
        <v>88.966866999999993</v>
      </c>
      <c r="E1325" s="1">
        <v>2</v>
      </c>
      <c r="P1325">
        <v>1</v>
      </c>
      <c r="Q1325" t="str">
        <f>CONCATENATE(C1325,E1325,G1325,I1325)</f>
        <v>2</v>
      </c>
    </row>
    <row r="1326" spans="1:17" x14ac:dyDescent="0.25">
      <c r="A1326">
        <v>6132</v>
      </c>
      <c r="D1326">
        <v>88.966866999999993</v>
      </c>
      <c r="E1326" s="1">
        <v>2</v>
      </c>
      <c r="P1326">
        <v>1</v>
      </c>
      <c r="Q1326" t="str">
        <f>CONCATENATE(C1326,E1326,G1326,I1326)</f>
        <v>2</v>
      </c>
    </row>
    <row r="1327" spans="1:17" x14ac:dyDescent="0.25">
      <c r="A1327">
        <v>6133</v>
      </c>
      <c r="D1327">
        <v>88.966866999999993</v>
      </c>
      <c r="E1327" s="1">
        <v>2</v>
      </c>
      <c r="F1327">
        <v>88.526014000000004</v>
      </c>
      <c r="G1327" s="2">
        <v>3</v>
      </c>
      <c r="H1327">
        <v>88.305535999999989</v>
      </c>
      <c r="I1327" s="4">
        <v>4</v>
      </c>
      <c r="P1327">
        <v>3</v>
      </c>
      <c r="Q1327" t="str">
        <f>CONCATENATE(C1327,E1327,G1327,I1327)</f>
        <v>234</v>
      </c>
    </row>
    <row r="1328" spans="1:17" x14ac:dyDescent="0.25">
      <c r="A1328">
        <v>6134</v>
      </c>
      <c r="F1328">
        <v>88.526014000000004</v>
      </c>
      <c r="G1328" s="2">
        <v>3</v>
      </c>
      <c r="H1328">
        <v>88.305535999999989</v>
      </c>
      <c r="I1328" s="4">
        <v>4</v>
      </c>
      <c r="P1328">
        <v>2</v>
      </c>
      <c r="Q1328" t="str">
        <f>CONCATENATE(C1328,E1328,G1328,I1328)</f>
        <v>34</v>
      </c>
    </row>
    <row r="1329" spans="1:17" x14ac:dyDescent="0.25">
      <c r="A1329">
        <v>6135</v>
      </c>
      <c r="F1329">
        <v>88.526014000000004</v>
      </c>
      <c r="G1329" s="2">
        <v>3</v>
      </c>
      <c r="H1329">
        <v>88.305535999999989</v>
      </c>
      <c r="I1329" s="4">
        <v>4</v>
      </c>
      <c r="P1329">
        <v>2</v>
      </c>
      <c r="Q1329" t="str">
        <f>CONCATENATE(C1329,E1329,G1329,I1329)</f>
        <v>34</v>
      </c>
    </row>
    <row r="1330" spans="1:17" x14ac:dyDescent="0.25">
      <c r="A1330">
        <v>6136</v>
      </c>
      <c r="F1330">
        <v>88.526014000000004</v>
      </c>
      <c r="G1330" s="2">
        <v>3</v>
      </c>
      <c r="H1330">
        <v>88.305535999999989</v>
      </c>
      <c r="I1330" s="4">
        <v>4</v>
      </c>
      <c r="P1330">
        <v>2</v>
      </c>
      <c r="Q1330" t="str">
        <f>CONCATENATE(C1330,E1330,G1330,I1330)</f>
        <v>34</v>
      </c>
    </row>
    <row r="1331" spans="1:17" x14ac:dyDescent="0.25">
      <c r="A1331">
        <v>6137</v>
      </c>
      <c r="F1331">
        <v>88.526014000000004</v>
      </c>
      <c r="G1331" s="2">
        <v>3</v>
      </c>
      <c r="H1331">
        <v>88.305535999999989</v>
      </c>
      <c r="I1331" s="4">
        <v>4</v>
      </c>
      <c r="P1331">
        <v>2</v>
      </c>
      <c r="Q1331" t="str">
        <f>CONCATENATE(C1331,E1331,G1331,I1331)</f>
        <v>34</v>
      </c>
    </row>
    <row r="1332" spans="1:17" x14ac:dyDescent="0.25">
      <c r="A1332">
        <v>6138</v>
      </c>
      <c r="F1332">
        <v>88.526014000000004</v>
      </c>
      <c r="G1332" s="2">
        <v>3</v>
      </c>
      <c r="H1332">
        <v>88.305535999999989</v>
      </c>
      <c r="I1332" s="4">
        <v>4</v>
      </c>
      <c r="P1332">
        <v>2</v>
      </c>
      <c r="Q1332" t="str">
        <f>CONCATENATE(C1332,E1332,G1332,I1332)</f>
        <v>34</v>
      </c>
    </row>
    <row r="1333" spans="1:17" x14ac:dyDescent="0.25">
      <c r="A1333">
        <v>6139</v>
      </c>
      <c r="F1333">
        <v>88.526014000000004</v>
      </c>
      <c r="G1333" s="2">
        <v>3</v>
      </c>
      <c r="H1333">
        <v>88.305535999999989</v>
      </c>
      <c r="I1333" s="4">
        <v>4</v>
      </c>
      <c r="P1333">
        <v>2</v>
      </c>
      <c r="Q1333" t="str">
        <f>CONCATENATE(C1333,E1333,G1333,I1333)</f>
        <v>34</v>
      </c>
    </row>
    <row r="1334" spans="1:17" x14ac:dyDescent="0.25">
      <c r="A1334">
        <v>6140</v>
      </c>
      <c r="F1334">
        <v>88.526014000000004</v>
      </c>
      <c r="G1334" s="2">
        <v>3</v>
      </c>
      <c r="H1334">
        <v>88.305535999999989</v>
      </c>
      <c r="I1334" s="4">
        <v>4</v>
      </c>
      <c r="P1334">
        <v>2</v>
      </c>
      <c r="Q1334" t="str">
        <f>CONCATENATE(C1334,E1334,G1334,I1334)</f>
        <v>34</v>
      </c>
    </row>
    <row r="1335" spans="1:17" x14ac:dyDescent="0.25">
      <c r="A1335">
        <v>6141</v>
      </c>
      <c r="F1335">
        <v>88.526014000000004</v>
      </c>
      <c r="G1335" s="2">
        <v>3</v>
      </c>
      <c r="H1335">
        <v>88.305535999999989</v>
      </c>
      <c r="I1335" s="4">
        <v>4</v>
      </c>
      <c r="P1335">
        <v>2</v>
      </c>
      <c r="Q1335" t="str">
        <f>CONCATENATE(C1335,E1335,G1335,I1335)</f>
        <v>34</v>
      </c>
    </row>
    <row r="1336" spans="1:17" x14ac:dyDescent="0.25">
      <c r="A1336">
        <v>6142</v>
      </c>
      <c r="P1336">
        <v>0</v>
      </c>
      <c r="Q1336" t="str">
        <f>CONCATENATE(C1336,E1336,G1336,I1336)</f>
        <v/>
      </c>
    </row>
    <row r="1337" spans="1:17" x14ac:dyDescent="0.25">
      <c r="A1337">
        <v>6143</v>
      </c>
      <c r="B1337">
        <v>69.074238999999992</v>
      </c>
      <c r="C1337" s="3">
        <v>1</v>
      </c>
      <c r="P1337">
        <v>1</v>
      </c>
      <c r="Q1337" t="str">
        <f>CONCATENATE(C1337,E1337,G1337,I1337)</f>
        <v>1</v>
      </c>
    </row>
    <row r="1338" spans="1:17" x14ac:dyDescent="0.25">
      <c r="A1338">
        <v>6144</v>
      </c>
      <c r="B1338">
        <v>69.074238999999992</v>
      </c>
      <c r="C1338" s="3">
        <v>1</v>
      </c>
      <c r="P1338">
        <v>1</v>
      </c>
      <c r="Q1338" t="str">
        <f>CONCATENATE(C1338,E1338,G1338,I1338)</f>
        <v>1</v>
      </c>
    </row>
    <row r="1339" spans="1:17" x14ac:dyDescent="0.25">
      <c r="A1339">
        <v>6145</v>
      </c>
      <c r="B1339">
        <v>69.129353999999992</v>
      </c>
      <c r="C1339" s="3">
        <v>1</v>
      </c>
      <c r="P1339">
        <v>1</v>
      </c>
      <c r="Q1339" t="str">
        <f>CONCATENATE(C1339,E1339,G1339,I1339)</f>
        <v>1</v>
      </c>
    </row>
    <row r="1340" spans="1:17" x14ac:dyDescent="0.25">
      <c r="A1340">
        <v>6146</v>
      </c>
      <c r="B1340">
        <v>69.129353999999992</v>
      </c>
      <c r="C1340" s="3">
        <v>1</v>
      </c>
      <c r="D1340">
        <v>63.794971999999994</v>
      </c>
      <c r="E1340" s="1">
        <v>2</v>
      </c>
      <c r="P1340">
        <v>2</v>
      </c>
      <c r="Q1340" t="str">
        <f>CONCATENATE(C1340,E1340,G1340,I1340)</f>
        <v>12</v>
      </c>
    </row>
    <row r="1341" spans="1:17" x14ac:dyDescent="0.25">
      <c r="A1341">
        <v>6147</v>
      </c>
      <c r="B1341">
        <v>69.129353999999992</v>
      </c>
      <c r="C1341" s="3">
        <v>1</v>
      </c>
      <c r="D1341">
        <v>65.106797999999998</v>
      </c>
      <c r="E1341" s="1">
        <v>2</v>
      </c>
      <c r="P1341">
        <v>2</v>
      </c>
      <c r="Q1341" t="str">
        <f>CONCATENATE(C1341,E1341,G1341,I1341)</f>
        <v>12</v>
      </c>
    </row>
    <row r="1342" spans="1:17" x14ac:dyDescent="0.25">
      <c r="A1342">
        <v>6148</v>
      </c>
      <c r="B1342">
        <v>69.129353999999992</v>
      </c>
      <c r="C1342" s="3">
        <v>1</v>
      </c>
      <c r="D1342">
        <v>65.106797999999998</v>
      </c>
      <c r="E1342" s="1">
        <v>2</v>
      </c>
      <c r="P1342">
        <v>2</v>
      </c>
      <c r="Q1342" t="str">
        <f>CONCATENATE(C1342,E1342,G1342,I1342)</f>
        <v>12</v>
      </c>
    </row>
    <row r="1343" spans="1:17" x14ac:dyDescent="0.25">
      <c r="A1343">
        <v>6149</v>
      </c>
      <c r="B1343">
        <v>69.129353999999992</v>
      </c>
      <c r="C1343" s="3">
        <v>1</v>
      </c>
      <c r="D1343">
        <v>65.106797999999998</v>
      </c>
      <c r="E1343" s="1">
        <v>2</v>
      </c>
      <c r="P1343">
        <v>2</v>
      </c>
      <c r="Q1343" t="str">
        <f>CONCATENATE(C1343,E1343,G1343,I1343)</f>
        <v>12</v>
      </c>
    </row>
    <row r="1344" spans="1:17" x14ac:dyDescent="0.25">
      <c r="A1344">
        <v>6150</v>
      </c>
      <c r="B1344">
        <v>69.074238999999992</v>
      </c>
      <c r="C1344" s="3">
        <v>1</v>
      </c>
      <c r="D1344">
        <v>65.106797999999998</v>
      </c>
      <c r="E1344" s="1">
        <v>2</v>
      </c>
      <c r="P1344">
        <v>2</v>
      </c>
      <c r="Q1344" t="str">
        <f>CONCATENATE(C1344,E1344,G1344,I1344)</f>
        <v>12</v>
      </c>
    </row>
    <row r="1345" spans="1:17" x14ac:dyDescent="0.25">
      <c r="A1345">
        <v>6151</v>
      </c>
      <c r="D1345">
        <v>65.106797999999998</v>
      </c>
      <c r="E1345" s="1">
        <v>2</v>
      </c>
      <c r="P1345">
        <v>1</v>
      </c>
      <c r="Q1345" t="str">
        <f>CONCATENATE(C1345,E1345,G1345,I1345)</f>
        <v>2</v>
      </c>
    </row>
    <row r="1346" spans="1:17" x14ac:dyDescent="0.25">
      <c r="A1346">
        <v>6152</v>
      </c>
      <c r="D1346">
        <v>65.106797999999998</v>
      </c>
      <c r="E1346" s="1">
        <v>2</v>
      </c>
      <c r="P1346">
        <v>1</v>
      </c>
      <c r="Q1346" t="str">
        <f>CONCATENATE(C1346,E1346,G1346,I1346)</f>
        <v>2</v>
      </c>
    </row>
    <row r="1347" spans="1:17" x14ac:dyDescent="0.25">
      <c r="A1347">
        <v>6153</v>
      </c>
      <c r="D1347">
        <v>63.794971999999994</v>
      </c>
      <c r="E1347" s="1">
        <v>2</v>
      </c>
      <c r="P1347">
        <v>1</v>
      </c>
      <c r="Q1347" t="str">
        <f>CONCATENATE(C1347,E1347,G1347,I1347)</f>
        <v>2</v>
      </c>
    </row>
    <row r="1348" spans="1:17" x14ac:dyDescent="0.25">
      <c r="A1348">
        <v>6154</v>
      </c>
      <c r="H1348">
        <v>63.227239999999995</v>
      </c>
      <c r="I1348" s="4">
        <v>4</v>
      </c>
      <c r="P1348">
        <v>1</v>
      </c>
      <c r="Q1348" t="str">
        <f>CONCATENATE(C1348,E1348,G1348,I1348)</f>
        <v>4</v>
      </c>
    </row>
    <row r="1349" spans="1:17" x14ac:dyDescent="0.25">
      <c r="A1349">
        <v>6155</v>
      </c>
      <c r="F1349">
        <v>62.407251999999993</v>
      </c>
      <c r="G1349" s="2">
        <v>3</v>
      </c>
      <c r="H1349">
        <v>64.500596999999999</v>
      </c>
      <c r="I1349" s="4">
        <v>4</v>
      </c>
      <c r="P1349">
        <v>2</v>
      </c>
      <c r="Q1349" t="str">
        <f>CONCATENATE(C1349,E1349,G1349,I1349)</f>
        <v>34</v>
      </c>
    </row>
    <row r="1350" spans="1:17" x14ac:dyDescent="0.25">
      <c r="A1350">
        <v>6156</v>
      </c>
      <c r="F1350">
        <v>64.44558099999999</v>
      </c>
      <c r="G1350" s="2">
        <v>3</v>
      </c>
      <c r="H1350">
        <v>64.500596999999999</v>
      </c>
      <c r="I1350" s="4">
        <v>4</v>
      </c>
      <c r="P1350">
        <v>2</v>
      </c>
      <c r="Q1350" t="str">
        <f>CONCATENATE(C1350,E1350,G1350,I1350)</f>
        <v>34</v>
      </c>
    </row>
    <row r="1351" spans="1:17" x14ac:dyDescent="0.25">
      <c r="A1351">
        <v>6157</v>
      </c>
      <c r="F1351">
        <v>64.44558099999999</v>
      </c>
      <c r="G1351" s="2">
        <v>3</v>
      </c>
      <c r="H1351">
        <v>64.500596999999999</v>
      </c>
      <c r="I1351" s="4">
        <v>4</v>
      </c>
      <c r="P1351">
        <v>2</v>
      </c>
      <c r="Q1351" t="str">
        <f>CONCATENATE(C1351,E1351,G1351,I1351)</f>
        <v>34</v>
      </c>
    </row>
    <row r="1352" spans="1:17" x14ac:dyDescent="0.25">
      <c r="A1352">
        <v>6158</v>
      </c>
      <c r="F1352">
        <v>64.44558099999999</v>
      </c>
      <c r="G1352" s="2">
        <v>3</v>
      </c>
      <c r="H1352">
        <v>64.500596999999999</v>
      </c>
      <c r="I1352" s="4">
        <v>4</v>
      </c>
      <c r="P1352">
        <v>2</v>
      </c>
      <c r="Q1352" t="str">
        <f>CONCATENATE(C1352,E1352,G1352,I1352)</f>
        <v>34</v>
      </c>
    </row>
    <row r="1353" spans="1:17" x14ac:dyDescent="0.25">
      <c r="A1353">
        <v>6159</v>
      </c>
      <c r="F1353">
        <v>64.44558099999999</v>
      </c>
      <c r="G1353" s="2">
        <v>3</v>
      </c>
      <c r="H1353">
        <v>64.500596999999999</v>
      </c>
      <c r="I1353" s="4">
        <v>4</v>
      </c>
      <c r="P1353">
        <v>2</v>
      </c>
      <c r="Q1353" t="str">
        <f>CONCATENATE(C1353,E1353,G1353,I1353)</f>
        <v>34</v>
      </c>
    </row>
    <row r="1354" spans="1:17" x14ac:dyDescent="0.25">
      <c r="A1354">
        <v>6160</v>
      </c>
      <c r="F1354">
        <v>64.44558099999999</v>
      </c>
      <c r="G1354" s="2">
        <v>3</v>
      </c>
      <c r="H1354">
        <v>64.500596999999999</v>
      </c>
      <c r="I1354" s="4">
        <v>4</v>
      </c>
      <c r="P1354">
        <v>2</v>
      </c>
      <c r="Q1354" t="str">
        <f>CONCATENATE(C1354,E1354,G1354,I1354)</f>
        <v>34</v>
      </c>
    </row>
    <row r="1355" spans="1:17" x14ac:dyDescent="0.25">
      <c r="A1355">
        <v>6161</v>
      </c>
      <c r="F1355">
        <v>64.44558099999999</v>
      </c>
      <c r="G1355" s="2">
        <v>3</v>
      </c>
      <c r="H1355">
        <v>64.500596999999999</v>
      </c>
      <c r="I1355" s="4">
        <v>4</v>
      </c>
      <c r="P1355">
        <v>2</v>
      </c>
      <c r="Q1355" t="str">
        <f>CONCATENATE(C1355,E1355,G1355,I1355)</f>
        <v>34</v>
      </c>
    </row>
    <row r="1356" spans="1:17" x14ac:dyDescent="0.25">
      <c r="A1356">
        <v>6162</v>
      </c>
      <c r="F1356">
        <v>64.44558099999999</v>
      </c>
      <c r="G1356" s="2">
        <v>3</v>
      </c>
      <c r="H1356">
        <v>64.500596999999999</v>
      </c>
      <c r="I1356" s="4">
        <v>4</v>
      </c>
      <c r="P1356">
        <v>2</v>
      </c>
      <c r="Q1356" t="str">
        <f>CONCATENATE(C1356,E1356,G1356,I1356)</f>
        <v>34</v>
      </c>
    </row>
    <row r="1357" spans="1:17" x14ac:dyDescent="0.25">
      <c r="A1357">
        <v>6163</v>
      </c>
      <c r="P1357">
        <v>0</v>
      </c>
      <c r="Q1357" t="str">
        <f>CONCATENATE(C1357,E1357,G1357,I1357)</f>
        <v/>
      </c>
    </row>
    <row r="1358" spans="1:17" x14ac:dyDescent="0.25">
      <c r="A1358">
        <v>6164</v>
      </c>
      <c r="B1358">
        <v>42.348715999999996</v>
      </c>
      <c r="C1358" s="3">
        <v>1</v>
      </c>
      <c r="P1358">
        <v>1</v>
      </c>
      <c r="Q1358" t="str">
        <f>CONCATENATE(C1358,E1358,G1358,I1358)</f>
        <v>1</v>
      </c>
    </row>
    <row r="1359" spans="1:17" x14ac:dyDescent="0.25">
      <c r="A1359">
        <v>6165</v>
      </c>
      <c r="B1359">
        <v>42.348715999999996</v>
      </c>
      <c r="C1359" s="3">
        <v>1</v>
      </c>
      <c r="P1359">
        <v>1</v>
      </c>
      <c r="Q1359" t="str">
        <f>CONCATENATE(C1359,E1359,G1359,I1359)</f>
        <v>1</v>
      </c>
    </row>
    <row r="1360" spans="1:17" x14ac:dyDescent="0.25">
      <c r="A1360">
        <v>6166</v>
      </c>
      <c r="B1360">
        <v>42.348715999999996</v>
      </c>
      <c r="C1360" s="3">
        <v>1</v>
      </c>
      <c r="P1360">
        <v>1</v>
      </c>
      <c r="Q1360" t="str">
        <f>CONCATENATE(C1360,E1360,G1360,I1360)</f>
        <v>1</v>
      </c>
    </row>
    <row r="1361" spans="1:17" x14ac:dyDescent="0.25">
      <c r="A1361">
        <v>6167</v>
      </c>
      <c r="B1361">
        <v>42.348715999999996</v>
      </c>
      <c r="C1361" s="3">
        <v>1</v>
      </c>
      <c r="P1361">
        <v>1</v>
      </c>
      <c r="Q1361" t="str">
        <f>CONCATENATE(C1361,E1361,G1361,I1361)</f>
        <v>1</v>
      </c>
    </row>
    <row r="1362" spans="1:17" x14ac:dyDescent="0.25">
      <c r="A1362">
        <v>6168</v>
      </c>
      <c r="B1362">
        <v>42.348715999999996</v>
      </c>
      <c r="C1362" s="3">
        <v>1</v>
      </c>
      <c r="D1362">
        <v>37.050337999999996</v>
      </c>
      <c r="E1362" s="1">
        <v>2</v>
      </c>
      <c r="P1362">
        <v>2</v>
      </c>
      <c r="Q1362" t="str">
        <f>CONCATENATE(C1362,E1362,G1362,I1362)</f>
        <v>12</v>
      </c>
    </row>
    <row r="1363" spans="1:17" x14ac:dyDescent="0.25">
      <c r="A1363">
        <v>6169</v>
      </c>
      <c r="B1363">
        <v>42.348715999999996</v>
      </c>
      <c r="C1363" s="3">
        <v>1</v>
      </c>
      <c r="D1363">
        <v>37.050337999999996</v>
      </c>
      <c r="E1363" s="1">
        <v>2</v>
      </c>
      <c r="P1363">
        <v>2</v>
      </c>
      <c r="Q1363" t="str">
        <f>CONCATENATE(C1363,E1363,G1363,I1363)</f>
        <v>12</v>
      </c>
    </row>
    <row r="1364" spans="1:17" x14ac:dyDescent="0.25">
      <c r="A1364">
        <v>6170</v>
      </c>
      <c r="B1364">
        <v>42.348715999999996</v>
      </c>
      <c r="C1364" s="3">
        <v>1</v>
      </c>
      <c r="D1364">
        <v>37.050337999999996</v>
      </c>
      <c r="E1364" s="1">
        <v>2</v>
      </c>
      <c r="P1364">
        <v>2</v>
      </c>
      <c r="Q1364" t="str">
        <f>CONCATENATE(C1364,E1364,G1364,I1364)</f>
        <v>12</v>
      </c>
    </row>
    <row r="1365" spans="1:17" x14ac:dyDescent="0.25">
      <c r="A1365">
        <v>6171</v>
      </c>
      <c r="D1365">
        <v>37.050337999999996</v>
      </c>
      <c r="E1365" s="1">
        <v>2</v>
      </c>
      <c r="P1365">
        <v>1</v>
      </c>
      <c r="Q1365" t="str">
        <f>CONCATENATE(C1365,E1365,G1365,I1365)</f>
        <v>2</v>
      </c>
    </row>
    <row r="1366" spans="1:17" x14ac:dyDescent="0.25">
      <c r="A1366">
        <v>6172</v>
      </c>
      <c r="D1366">
        <v>37.050337999999996</v>
      </c>
      <c r="E1366" s="1">
        <v>2</v>
      </c>
      <c r="P1366">
        <v>1</v>
      </c>
      <c r="Q1366" t="str">
        <f>CONCATENATE(C1366,E1366,G1366,I1366)</f>
        <v>2</v>
      </c>
    </row>
    <row r="1367" spans="1:17" x14ac:dyDescent="0.25">
      <c r="A1367">
        <v>6173</v>
      </c>
      <c r="D1367">
        <v>37.050337999999996</v>
      </c>
      <c r="E1367" s="1">
        <v>2</v>
      </c>
      <c r="P1367">
        <v>1</v>
      </c>
      <c r="Q1367" t="str">
        <f>CONCATENATE(C1367,E1367,G1367,I1367)</f>
        <v>2</v>
      </c>
    </row>
    <row r="1368" spans="1:17" x14ac:dyDescent="0.25">
      <c r="A1368">
        <v>6174</v>
      </c>
      <c r="D1368">
        <v>37.050337999999996</v>
      </c>
      <c r="E1368" s="1">
        <v>2</v>
      </c>
      <c r="P1368">
        <v>1</v>
      </c>
      <c r="Q1368" t="str">
        <f>CONCATENATE(C1368,E1368,G1368,I1368)</f>
        <v>2</v>
      </c>
    </row>
    <row r="1369" spans="1:17" x14ac:dyDescent="0.25">
      <c r="A1369">
        <v>6175</v>
      </c>
      <c r="D1369">
        <v>37.050337999999996</v>
      </c>
      <c r="E1369" s="1">
        <v>2</v>
      </c>
      <c r="P1369">
        <v>1</v>
      </c>
      <c r="Q1369" t="str">
        <f>CONCATENATE(C1369,E1369,G1369,I1369)</f>
        <v>2</v>
      </c>
    </row>
    <row r="1370" spans="1:17" x14ac:dyDescent="0.25">
      <c r="A1370">
        <v>6176</v>
      </c>
      <c r="D1370">
        <v>37.050337999999996</v>
      </c>
      <c r="E1370" s="1">
        <v>2</v>
      </c>
      <c r="P1370">
        <v>1</v>
      </c>
      <c r="Q1370" t="str">
        <f>CONCATENATE(C1370,E1370,G1370,I1370)</f>
        <v>2</v>
      </c>
    </row>
    <row r="1371" spans="1:17" x14ac:dyDescent="0.25">
      <c r="A1371">
        <v>6177</v>
      </c>
      <c r="P1371">
        <v>0</v>
      </c>
      <c r="Q1371" t="str">
        <f>CONCATENATE(C1371,E1371,G1371,I1371)</f>
        <v/>
      </c>
    </row>
    <row r="1372" spans="1:17" x14ac:dyDescent="0.25">
      <c r="A1372">
        <v>6178</v>
      </c>
      <c r="H1372">
        <v>35.347264999999993</v>
      </c>
      <c r="I1372" s="4">
        <v>4</v>
      </c>
      <c r="P1372">
        <v>1</v>
      </c>
      <c r="Q1372" t="str">
        <f>CONCATENATE(C1372,E1372,G1372,I1372)</f>
        <v>4</v>
      </c>
    </row>
    <row r="1373" spans="1:17" x14ac:dyDescent="0.25">
      <c r="A1373">
        <v>6179</v>
      </c>
      <c r="F1373">
        <v>34.653347999999994</v>
      </c>
      <c r="G1373" s="2">
        <v>3</v>
      </c>
      <c r="H1373">
        <v>35.347264999999993</v>
      </c>
      <c r="I1373" s="4">
        <v>4</v>
      </c>
      <c r="P1373">
        <v>2</v>
      </c>
      <c r="Q1373" t="str">
        <f>CONCATENATE(C1373,E1373,G1373,I1373)</f>
        <v>34</v>
      </c>
    </row>
    <row r="1374" spans="1:17" x14ac:dyDescent="0.25">
      <c r="A1374">
        <v>6180</v>
      </c>
      <c r="F1374">
        <v>34.653347999999994</v>
      </c>
      <c r="G1374" s="2">
        <v>3</v>
      </c>
      <c r="H1374">
        <v>35.347264999999993</v>
      </c>
      <c r="I1374" s="4">
        <v>4</v>
      </c>
      <c r="P1374">
        <v>2</v>
      </c>
      <c r="Q1374" t="str">
        <f>CONCATENATE(C1374,E1374,G1374,I1374)</f>
        <v>34</v>
      </c>
    </row>
    <row r="1375" spans="1:17" x14ac:dyDescent="0.25">
      <c r="A1375">
        <v>6181</v>
      </c>
      <c r="F1375">
        <v>34.653347999999994</v>
      </c>
      <c r="G1375" s="2">
        <v>3</v>
      </c>
      <c r="H1375">
        <v>35.347264999999993</v>
      </c>
      <c r="I1375" s="4">
        <v>4</v>
      </c>
      <c r="P1375">
        <v>2</v>
      </c>
      <c r="Q1375" t="str">
        <f>CONCATENATE(C1375,E1375,G1375,I1375)</f>
        <v>34</v>
      </c>
    </row>
    <row r="1376" spans="1:17" x14ac:dyDescent="0.25">
      <c r="A1376">
        <v>6182</v>
      </c>
      <c r="F1376">
        <v>34.653347999999994</v>
      </c>
      <c r="G1376" s="2">
        <v>3</v>
      </c>
      <c r="H1376">
        <v>35.347264999999993</v>
      </c>
      <c r="I1376" s="4">
        <v>4</v>
      </c>
      <c r="P1376">
        <v>2</v>
      </c>
      <c r="Q1376" t="str">
        <f>CONCATENATE(C1376,E1376,G1376,I1376)</f>
        <v>34</v>
      </c>
    </row>
    <row r="1377" spans="1:17" x14ac:dyDescent="0.25">
      <c r="A1377">
        <v>6183</v>
      </c>
      <c r="F1377">
        <v>34.653347999999994</v>
      </c>
      <c r="G1377" s="2">
        <v>3</v>
      </c>
      <c r="H1377">
        <v>35.347264999999993</v>
      </c>
      <c r="I1377" s="4">
        <v>4</v>
      </c>
      <c r="P1377">
        <v>2</v>
      </c>
      <c r="Q1377" t="str">
        <f>CONCATENATE(C1377,E1377,G1377,I1377)</f>
        <v>34</v>
      </c>
    </row>
    <row r="1378" spans="1:17" x14ac:dyDescent="0.25">
      <c r="A1378">
        <v>6184</v>
      </c>
      <c r="J1378">
        <v>-9.6897420000000096</v>
      </c>
      <c r="K1378" t="s">
        <v>22</v>
      </c>
      <c r="Q1378" t="str">
        <f>CONCATENATE(C1378,E1378,G1378,I1378)</f>
        <v/>
      </c>
    </row>
    <row r="1379" spans="1:17" x14ac:dyDescent="0.25">
      <c r="A1379">
        <v>9019</v>
      </c>
      <c r="Q1379" t="str">
        <f>CONCATENATE(C1379,E1379,G1379,I1379)</f>
        <v/>
      </c>
    </row>
    <row r="1380" spans="1:17" x14ac:dyDescent="0.25">
      <c r="A1380">
        <v>9020</v>
      </c>
      <c r="Q1380" t="str">
        <f>CONCATENATE(C1380,E1380,G1380,I1380)</f>
        <v/>
      </c>
    </row>
    <row r="1381" spans="1:17" x14ac:dyDescent="0.25">
      <c r="A1381">
        <v>9021</v>
      </c>
      <c r="J1381">
        <v>267.615768</v>
      </c>
      <c r="K1381" t="s">
        <v>22</v>
      </c>
      <c r="Q1381" t="str">
        <f>CONCATENATE(C1381,E1381,G1381,I1381)</f>
        <v/>
      </c>
    </row>
    <row r="1382" spans="1:17" x14ac:dyDescent="0.25">
      <c r="A1382">
        <v>9022</v>
      </c>
      <c r="B1382">
        <v>251.505504</v>
      </c>
      <c r="C1382" s="3">
        <v>1</v>
      </c>
      <c r="P1382">
        <v>1</v>
      </c>
      <c r="Q1382" t="str">
        <f>CONCATENATE(C1382,E1382,G1382,I1382)</f>
        <v>1</v>
      </c>
    </row>
    <row r="1383" spans="1:17" x14ac:dyDescent="0.25">
      <c r="A1383">
        <v>9023</v>
      </c>
      <c r="B1383">
        <v>251.505504</v>
      </c>
      <c r="C1383" s="3">
        <v>1</v>
      </c>
      <c r="P1383">
        <v>1</v>
      </c>
      <c r="Q1383" t="str">
        <f>CONCATENATE(C1383,E1383,G1383,I1383)</f>
        <v>1</v>
      </c>
    </row>
    <row r="1384" spans="1:17" x14ac:dyDescent="0.25">
      <c r="A1384">
        <v>9024</v>
      </c>
      <c r="B1384">
        <v>251.505504</v>
      </c>
      <c r="C1384" s="3">
        <v>1</v>
      </c>
      <c r="P1384">
        <v>1</v>
      </c>
      <c r="Q1384" t="str">
        <f>CONCATENATE(C1384,E1384,G1384,I1384)</f>
        <v>1</v>
      </c>
    </row>
    <row r="1385" spans="1:17" x14ac:dyDescent="0.25">
      <c r="A1385">
        <v>9025</v>
      </c>
      <c r="B1385">
        <v>251.505504</v>
      </c>
      <c r="C1385" s="3">
        <v>1</v>
      </c>
      <c r="P1385">
        <v>1</v>
      </c>
      <c r="Q1385" t="str">
        <f>CONCATENATE(C1385,E1385,G1385,I1385)</f>
        <v>1</v>
      </c>
    </row>
    <row r="1386" spans="1:17" x14ac:dyDescent="0.25">
      <c r="A1386">
        <v>9026</v>
      </c>
      <c r="B1386">
        <v>251.505504</v>
      </c>
      <c r="C1386" s="3">
        <v>1</v>
      </c>
      <c r="P1386">
        <v>1</v>
      </c>
      <c r="Q1386" t="str">
        <f>CONCATENATE(C1386,E1386,G1386,I1386)</f>
        <v>1</v>
      </c>
    </row>
    <row r="1387" spans="1:17" x14ac:dyDescent="0.25">
      <c r="A1387">
        <v>9027</v>
      </c>
      <c r="B1387">
        <v>251.505504</v>
      </c>
      <c r="C1387" s="3">
        <v>1</v>
      </c>
      <c r="P1387">
        <v>1</v>
      </c>
      <c r="Q1387" t="str">
        <f>CONCATENATE(C1387,E1387,G1387,I1387)</f>
        <v>1</v>
      </c>
    </row>
    <row r="1388" spans="1:17" x14ac:dyDescent="0.25">
      <c r="A1388">
        <v>9028</v>
      </c>
      <c r="B1388">
        <v>251.505504</v>
      </c>
      <c r="C1388" s="3">
        <v>1</v>
      </c>
      <c r="H1388">
        <v>257.38221699999997</v>
      </c>
      <c r="I1388" s="4">
        <v>4</v>
      </c>
      <c r="P1388">
        <v>2</v>
      </c>
      <c r="Q1388" t="str">
        <f>CONCATENATE(C1388,E1388,G1388,I1388)</f>
        <v>14</v>
      </c>
    </row>
    <row r="1389" spans="1:17" x14ac:dyDescent="0.25">
      <c r="A1389">
        <v>9029</v>
      </c>
      <c r="B1389">
        <v>251.505504</v>
      </c>
      <c r="C1389" s="3">
        <v>1</v>
      </c>
      <c r="H1389">
        <v>257.38221699999997</v>
      </c>
      <c r="I1389" s="4">
        <v>4</v>
      </c>
      <c r="P1389">
        <v>2</v>
      </c>
      <c r="Q1389" t="str">
        <f>CONCATENATE(C1389,E1389,G1389,I1389)</f>
        <v>14</v>
      </c>
    </row>
    <row r="1390" spans="1:17" x14ac:dyDescent="0.25">
      <c r="A1390">
        <v>9030</v>
      </c>
      <c r="B1390">
        <v>251.505504</v>
      </c>
      <c r="C1390" s="3">
        <v>1</v>
      </c>
      <c r="H1390">
        <v>257.38221699999997</v>
      </c>
      <c r="I1390" s="4">
        <v>4</v>
      </c>
      <c r="P1390">
        <v>2</v>
      </c>
      <c r="Q1390" t="str">
        <f>CONCATENATE(C1390,E1390,G1390,I1390)</f>
        <v>14</v>
      </c>
    </row>
    <row r="1391" spans="1:17" x14ac:dyDescent="0.25">
      <c r="A1391">
        <v>9031</v>
      </c>
      <c r="B1391">
        <v>251.505504</v>
      </c>
      <c r="C1391" s="3">
        <v>1</v>
      </c>
      <c r="H1391">
        <v>257.38221699999997</v>
      </c>
      <c r="I1391" s="4">
        <v>4</v>
      </c>
      <c r="P1391">
        <v>2</v>
      </c>
      <c r="Q1391" t="str">
        <f>CONCATENATE(C1391,E1391,G1391,I1391)</f>
        <v>14</v>
      </c>
    </row>
    <row r="1392" spans="1:17" x14ac:dyDescent="0.25">
      <c r="A1392">
        <v>9032</v>
      </c>
      <c r="B1392">
        <v>251.505504</v>
      </c>
      <c r="C1392" s="3">
        <v>1</v>
      </c>
      <c r="H1392">
        <v>257.38221699999997</v>
      </c>
      <c r="I1392" s="4">
        <v>4</v>
      </c>
      <c r="P1392">
        <v>2</v>
      </c>
      <c r="Q1392" t="str">
        <f>CONCATENATE(C1392,E1392,G1392,I1392)</f>
        <v>14</v>
      </c>
    </row>
    <row r="1393" spans="1:17" x14ac:dyDescent="0.25">
      <c r="A1393">
        <v>9033</v>
      </c>
      <c r="B1393">
        <v>251.505504</v>
      </c>
      <c r="C1393" s="3">
        <v>1</v>
      </c>
      <c r="H1393">
        <v>257.38221699999997</v>
      </c>
      <c r="I1393" s="4">
        <v>4</v>
      </c>
      <c r="P1393">
        <v>2</v>
      </c>
      <c r="Q1393" t="str">
        <f>CONCATENATE(C1393,E1393,G1393,I1393)</f>
        <v>14</v>
      </c>
    </row>
    <row r="1394" spans="1:17" x14ac:dyDescent="0.25">
      <c r="A1394">
        <v>9034</v>
      </c>
      <c r="B1394">
        <v>251.505504</v>
      </c>
      <c r="C1394" s="3">
        <v>1</v>
      </c>
      <c r="H1394">
        <v>257.38221699999997</v>
      </c>
      <c r="I1394" s="4">
        <v>4</v>
      </c>
      <c r="P1394">
        <v>2</v>
      </c>
      <c r="Q1394" t="str">
        <f>CONCATENATE(C1394,E1394,G1394,I1394)</f>
        <v>14</v>
      </c>
    </row>
    <row r="1395" spans="1:17" x14ac:dyDescent="0.25">
      <c r="A1395">
        <v>9035</v>
      </c>
      <c r="B1395">
        <v>251.505504</v>
      </c>
      <c r="C1395" s="3">
        <v>1</v>
      </c>
      <c r="H1395">
        <v>257.38221699999997</v>
      </c>
      <c r="I1395" s="4">
        <v>4</v>
      </c>
      <c r="P1395">
        <v>2</v>
      </c>
      <c r="Q1395" t="str">
        <f>CONCATENATE(C1395,E1395,G1395,I1395)</f>
        <v>14</v>
      </c>
    </row>
    <row r="1396" spans="1:17" x14ac:dyDescent="0.25">
      <c r="A1396">
        <v>9036</v>
      </c>
      <c r="B1396">
        <v>251.505504</v>
      </c>
      <c r="C1396" s="3">
        <v>1</v>
      </c>
      <c r="H1396">
        <v>257.38221699999997</v>
      </c>
      <c r="I1396" s="4">
        <v>4</v>
      </c>
      <c r="P1396">
        <v>2</v>
      </c>
      <c r="Q1396" t="str">
        <f>CONCATENATE(C1396,E1396,G1396,I1396)</f>
        <v>14</v>
      </c>
    </row>
    <row r="1397" spans="1:17" x14ac:dyDescent="0.25">
      <c r="A1397">
        <v>9037</v>
      </c>
      <c r="B1397">
        <v>251.505504</v>
      </c>
      <c r="C1397" s="3">
        <v>1</v>
      </c>
      <c r="H1397">
        <v>257.38221699999997</v>
      </c>
      <c r="I1397" s="4">
        <v>4</v>
      </c>
      <c r="P1397">
        <v>2</v>
      </c>
      <c r="Q1397" t="str">
        <f>CONCATENATE(C1397,E1397,G1397,I1397)</f>
        <v>14</v>
      </c>
    </row>
    <row r="1398" spans="1:17" x14ac:dyDescent="0.25">
      <c r="A1398">
        <v>9038</v>
      </c>
      <c r="B1398">
        <v>251.505504</v>
      </c>
      <c r="C1398" s="3">
        <v>1</v>
      </c>
      <c r="H1398">
        <v>257.38221699999997</v>
      </c>
      <c r="I1398" s="4">
        <v>4</v>
      </c>
      <c r="P1398">
        <v>2</v>
      </c>
      <c r="Q1398" t="str">
        <f>CONCATENATE(C1398,E1398,G1398,I1398)</f>
        <v>14</v>
      </c>
    </row>
    <row r="1399" spans="1:17" x14ac:dyDescent="0.25">
      <c r="A1399">
        <v>9039</v>
      </c>
      <c r="B1399">
        <v>251.505504</v>
      </c>
      <c r="C1399" s="3">
        <v>1</v>
      </c>
      <c r="H1399">
        <v>257.38221699999997</v>
      </c>
      <c r="I1399" s="4">
        <v>4</v>
      </c>
      <c r="P1399">
        <v>2</v>
      </c>
      <c r="Q1399" t="str">
        <f>CONCATENATE(C1399,E1399,G1399,I1399)</f>
        <v>14</v>
      </c>
    </row>
    <row r="1400" spans="1:17" x14ac:dyDescent="0.25">
      <c r="A1400">
        <v>9040</v>
      </c>
      <c r="B1400">
        <v>251.505504</v>
      </c>
      <c r="C1400" s="3">
        <v>1</v>
      </c>
      <c r="H1400">
        <v>257.38221699999997</v>
      </c>
      <c r="I1400" s="4">
        <v>4</v>
      </c>
      <c r="P1400">
        <v>2</v>
      </c>
      <c r="Q1400" t="str">
        <f>CONCATENATE(C1400,E1400,G1400,I1400)</f>
        <v>14</v>
      </c>
    </row>
    <row r="1401" spans="1:17" x14ac:dyDescent="0.25">
      <c r="A1401">
        <v>9041</v>
      </c>
      <c r="B1401">
        <v>251.505504</v>
      </c>
      <c r="C1401" s="3">
        <v>1</v>
      </c>
      <c r="H1401">
        <v>257.38221699999997</v>
      </c>
      <c r="I1401" s="4">
        <v>4</v>
      </c>
      <c r="P1401">
        <v>2</v>
      </c>
      <c r="Q1401" t="str">
        <f>CONCATENATE(C1401,E1401,G1401,I1401)</f>
        <v>14</v>
      </c>
    </row>
    <row r="1402" spans="1:17" x14ac:dyDescent="0.25">
      <c r="A1402">
        <v>9042</v>
      </c>
      <c r="B1402">
        <v>251.505504</v>
      </c>
      <c r="C1402" s="3">
        <v>1</v>
      </c>
      <c r="H1402">
        <v>257.38221699999997</v>
      </c>
      <c r="I1402" s="4">
        <v>4</v>
      </c>
      <c r="P1402">
        <v>2</v>
      </c>
      <c r="Q1402" t="str">
        <f>CONCATENATE(C1402,E1402,G1402,I1402)</f>
        <v>14</v>
      </c>
    </row>
    <row r="1403" spans="1:17" x14ac:dyDescent="0.25">
      <c r="A1403">
        <v>9043</v>
      </c>
      <c r="B1403">
        <v>251.505504</v>
      </c>
      <c r="C1403" s="3">
        <v>1</v>
      </c>
      <c r="H1403">
        <v>257.38221699999997</v>
      </c>
      <c r="I1403" s="4">
        <v>4</v>
      </c>
      <c r="P1403">
        <v>2</v>
      </c>
      <c r="Q1403" t="str">
        <f>CONCATENATE(C1403,E1403,G1403,I1403)</f>
        <v>14</v>
      </c>
    </row>
    <row r="1404" spans="1:17" x14ac:dyDescent="0.25">
      <c r="A1404">
        <v>9044</v>
      </c>
      <c r="B1404">
        <v>251.505504</v>
      </c>
      <c r="C1404" s="3">
        <v>1</v>
      </c>
      <c r="H1404">
        <v>257.38221699999997</v>
      </c>
      <c r="I1404" s="4">
        <v>4</v>
      </c>
      <c r="P1404">
        <v>2</v>
      </c>
      <c r="Q1404" t="str">
        <f>CONCATENATE(C1404,E1404,G1404,I1404)</f>
        <v>14</v>
      </c>
    </row>
    <row r="1405" spans="1:17" x14ac:dyDescent="0.25">
      <c r="A1405">
        <v>9045</v>
      </c>
      <c r="B1405">
        <v>251.505504</v>
      </c>
      <c r="C1405" s="3">
        <v>1</v>
      </c>
      <c r="H1405">
        <v>257.38221699999997</v>
      </c>
      <c r="I1405" s="4">
        <v>4</v>
      </c>
      <c r="P1405">
        <v>2</v>
      </c>
      <c r="Q1405" t="str">
        <f>CONCATENATE(C1405,E1405,G1405,I1405)</f>
        <v>14</v>
      </c>
    </row>
    <row r="1406" spans="1:17" x14ac:dyDescent="0.25">
      <c r="A1406">
        <v>9046</v>
      </c>
      <c r="B1406">
        <v>251.505504</v>
      </c>
      <c r="C1406" s="3">
        <v>1</v>
      </c>
      <c r="H1406">
        <v>257.38221699999997</v>
      </c>
      <c r="I1406" s="4">
        <v>4</v>
      </c>
      <c r="P1406">
        <v>2</v>
      </c>
      <c r="Q1406" t="str">
        <f>CONCATENATE(C1406,E1406,G1406,I1406)</f>
        <v>14</v>
      </c>
    </row>
    <row r="1407" spans="1:17" x14ac:dyDescent="0.25">
      <c r="A1407">
        <v>9047</v>
      </c>
      <c r="F1407">
        <v>252.26544100000001</v>
      </c>
      <c r="G1407" s="2">
        <v>3</v>
      </c>
      <c r="H1407">
        <v>257.38221699999997</v>
      </c>
      <c r="I1407" s="4">
        <v>4</v>
      </c>
      <c r="P1407">
        <v>2</v>
      </c>
      <c r="Q1407" t="str">
        <f>CONCATENATE(C1407,E1407,G1407,I1407)</f>
        <v>34</v>
      </c>
    </row>
    <row r="1408" spans="1:17" x14ac:dyDescent="0.25">
      <c r="A1408">
        <v>9048</v>
      </c>
      <c r="F1408">
        <v>252.26544100000001</v>
      </c>
      <c r="G1408" s="2">
        <v>3</v>
      </c>
      <c r="H1408">
        <v>257.38221699999997</v>
      </c>
      <c r="I1408" s="4">
        <v>4</v>
      </c>
      <c r="P1408">
        <v>2</v>
      </c>
      <c r="Q1408" t="str">
        <f>CONCATENATE(C1408,E1408,G1408,I1408)</f>
        <v>34</v>
      </c>
    </row>
    <row r="1409" spans="1:17" x14ac:dyDescent="0.25">
      <c r="A1409">
        <v>9049</v>
      </c>
      <c r="F1409">
        <v>252.26544100000001</v>
      </c>
      <c r="G1409" s="2">
        <v>3</v>
      </c>
      <c r="H1409">
        <v>257.38221699999997</v>
      </c>
      <c r="I1409" s="4">
        <v>4</v>
      </c>
      <c r="P1409">
        <v>2</v>
      </c>
      <c r="Q1409" t="str">
        <f>CONCATENATE(C1409,E1409,G1409,I1409)</f>
        <v>34</v>
      </c>
    </row>
    <row r="1410" spans="1:17" x14ac:dyDescent="0.25">
      <c r="A1410">
        <v>9050</v>
      </c>
      <c r="F1410">
        <v>252.26544100000001</v>
      </c>
      <c r="G1410" s="2">
        <v>3</v>
      </c>
      <c r="H1410">
        <v>257.38221699999997</v>
      </c>
      <c r="I1410" s="4">
        <v>4</v>
      </c>
      <c r="P1410">
        <v>2</v>
      </c>
      <c r="Q1410" t="str">
        <f>CONCATENATE(C1410,E1410,G1410,I1410)</f>
        <v>34</v>
      </c>
    </row>
    <row r="1411" spans="1:17" x14ac:dyDescent="0.25">
      <c r="A1411">
        <v>9051</v>
      </c>
      <c r="F1411">
        <v>252.26544100000001</v>
      </c>
      <c r="G1411" s="2">
        <v>3</v>
      </c>
      <c r="H1411">
        <v>257.38221699999997</v>
      </c>
      <c r="I1411" s="4">
        <v>4</v>
      </c>
      <c r="P1411">
        <v>2</v>
      </c>
      <c r="Q1411" t="str">
        <f>CONCATENATE(C1411,E1411,G1411,I1411)</f>
        <v>34</v>
      </c>
    </row>
    <row r="1412" spans="1:17" x14ac:dyDescent="0.25">
      <c r="A1412">
        <v>9052</v>
      </c>
      <c r="F1412">
        <v>252.26544100000001</v>
      </c>
      <c r="G1412" s="2">
        <v>3</v>
      </c>
      <c r="H1412">
        <v>257.38221699999997</v>
      </c>
      <c r="I1412" s="4">
        <v>4</v>
      </c>
      <c r="P1412">
        <v>2</v>
      </c>
      <c r="Q1412" t="str">
        <f>CONCATENATE(C1412,E1412,G1412,I1412)</f>
        <v>34</v>
      </c>
    </row>
    <row r="1413" spans="1:17" x14ac:dyDescent="0.25">
      <c r="A1413">
        <v>9053</v>
      </c>
      <c r="F1413">
        <v>252.26544100000001</v>
      </c>
      <c r="G1413" s="2">
        <v>3</v>
      </c>
      <c r="H1413">
        <v>257.38221699999997</v>
      </c>
      <c r="I1413" s="4">
        <v>4</v>
      </c>
      <c r="P1413">
        <v>2</v>
      </c>
      <c r="Q1413" t="str">
        <f>CONCATENATE(C1413,E1413,G1413,I1413)</f>
        <v>34</v>
      </c>
    </row>
    <row r="1414" spans="1:17" x14ac:dyDescent="0.25">
      <c r="A1414">
        <v>9054</v>
      </c>
      <c r="F1414">
        <v>252.26544100000001</v>
      </c>
      <c r="G1414" s="2">
        <v>3</v>
      </c>
      <c r="P1414">
        <v>1</v>
      </c>
      <c r="Q1414" t="str">
        <f>CONCATENATE(C1414,E1414,G1414,I1414)</f>
        <v>3</v>
      </c>
    </row>
    <row r="1415" spans="1:17" x14ac:dyDescent="0.25">
      <c r="A1415">
        <v>9055</v>
      </c>
      <c r="F1415">
        <v>252.26544100000001</v>
      </c>
      <c r="G1415" s="2">
        <v>3</v>
      </c>
      <c r="P1415">
        <v>1</v>
      </c>
      <c r="Q1415" t="str">
        <f>CONCATENATE(C1415,E1415,G1415,I1415)</f>
        <v>3</v>
      </c>
    </row>
    <row r="1416" spans="1:17" x14ac:dyDescent="0.25">
      <c r="A1416">
        <v>9056</v>
      </c>
      <c r="D1416">
        <v>239.752072</v>
      </c>
      <c r="E1416" s="1">
        <v>2</v>
      </c>
      <c r="F1416">
        <v>252.26544100000001</v>
      </c>
      <c r="G1416" s="2">
        <v>3</v>
      </c>
      <c r="P1416">
        <v>2</v>
      </c>
      <c r="Q1416" t="str">
        <f>CONCATENATE(C1416,E1416,G1416,I1416)</f>
        <v>23</v>
      </c>
    </row>
    <row r="1417" spans="1:17" x14ac:dyDescent="0.25">
      <c r="A1417">
        <v>9057</v>
      </c>
      <c r="D1417">
        <v>239.752072</v>
      </c>
      <c r="E1417" s="1">
        <v>2</v>
      </c>
      <c r="F1417">
        <v>252.26544100000001</v>
      </c>
      <c r="G1417" s="2">
        <v>3</v>
      </c>
      <c r="P1417">
        <v>2</v>
      </c>
      <c r="Q1417" t="str">
        <f>CONCATENATE(C1417,E1417,G1417,I1417)</f>
        <v>23</v>
      </c>
    </row>
    <row r="1418" spans="1:17" x14ac:dyDescent="0.25">
      <c r="A1418">
        <v>9058</v>
      </c>
      <c r="D1418">
        <v>239.752072</v>
      </c>
      <c r="E1418" s="1">
        <v>2</v>
      </c>
      <c r="F1418">
        <v>252.26544100000001</v>
      </c>
      <c r="G1418" s="2">
        <v>3</v>
      </c>
      <c r="P1418">
        <v>2</v>
      </c>
      <c r="Q1418" t="str">
        <f>CONCATENATE(C1418,E1418,G1418,I1418)</f>
        <v>23</v>
      </c>
    </row>
    <row r="1419" spans="1:17" x14ac:dyDescent="0.25">
      <c r="A1419">
        <v>9059</v>
      </c>
      <c r="D1419">
        <v>239.752072</v>
      </c>
      <c r="E1419" s="1">
        <v>2</v>
      </c>
      <c r="F1419">
        <v>252.26544100000001</v>
      </c>
      <c r="G1419" s="2">
        <v>3</v>
      </c>
      <c r="P1419">
        <v>2</v>
      </c>
      <c r="Q1419" t="str">
        <f>CONCATENATE(C1419,E1419,G1419,I1419)</f>
        <v>23</v>
      </c>
    </row>
    <row r="1420" spans="1:17" x14ac:dyDescent="0.25">
      <c r="A1420">
        <v>9060</v>
      </c>
      <c r="D1420">
        <v>239.752072</v>
      </c>
      <c r="E1420" s="1">
        <v>2</v>
      </c>
      <c r="F1420">
        <v>252.26544100000001</v>
      </c>
      <c r="G1420" s="2">
        <v>3</v>
      </c>
      <c r="P1420">
        <v>2</v>
      </c>
      <c r="Q1420" t="str">
        <f>CONCATENATE(C1420,E1420,G1420,I1420)</f>
        <v>23</v>
      </c>
    </row>
    <row r="1421" spans="1:17" x14ac:dyDescent="0.25">
      <c r="A1421">
        <v>9061</v>
      </c>
      <c r="D1421">
        <v>239.752072</v>
      </c>
      <c r="E1421" s="1">
        <v>2</v>
      </c>
      <c r="F1421">
        <v>252.26544100000001</v>
      </c>
      <c r="G1421" s="2">
        <v>3</v>
      </c>
      <c r="P1421">
        <v>2</v>
      </c>
      <c r="Q1421" t="str">
        <f>CONCATENATE(C1421,E1421,G1421,I1421)</f>
        <v>23</v>
      </c>
    </row>
    <row r="1422" spans="1:17" x14ac:dyDescent="0.25">
      <c r="A1422">
        <v>9062</v>
      </c>
      <c r="D1422">
        <v>239.752072</v>
      </c>
      <c r="E1422" s="1">
        <v>2</v>
      </c>
      <c r="F1422">
        <v>252.26544100000001</v>
      </c>
      <c r="G1422" s="2">
        <v>3</v>
      </c>
      <c r="P1422">
        <v>2</v>
      </c>
      <c r="Q1422" t="str">
        <f>CONCATENATE(C1422,E1422,G1422,I1422)</f>
        <v>23</v>
      </c>
    </row>
    <row r="1423" spans="1:17" x14ac:dyDescent="0.25">
      <c r="A1423">
        <v>9063</v>
      </c>
      <c r="D1423">
        <v>239.752072</v>
      </c>
      <c r="E1423" s="1">
        <v>2</v>
      </c>
      <c r="F1423">
        <v>252.26544100000001</v>
      </c>
      <c r="G1423" s="2">
        <v>3</v>
      </c>
      <c r="P1423">
        <v>2</v>
      </c>
      <c r="Q1423" t="str">
        <f>CONCATENATE(C1423,E1423,G1423,I1423)</f>
        <v>23</v>
      </c>
    </row>
    <row r="1424" spans="1:17" x14ac:dyDescent="0.25">
      <c r="A1424">
        <v>9064</v>
      </c>
      <c r="D1424">
        <v>239.752072</v>
      </c>
      <c r="E1424" s="1">
        <v>2</v>
      </c>
      <c r="F1424">
        <v>252.26544100000001</v>
      </c>
      <c r="G1424" s="2">
        <v>3</v>
      </c>
      <c r="P1424">
        <v>2</v>
      </c>
      <c r="Q1424" t="str">
        <f>CONCATENATE(C1424,E1424,G1424,I1424)</f>
        <v>23</v>
      </c>
    </row>
    <row r="1425" spans="1:17" x14ac:dyDescent="0.25">
      <c r="A1425">
        <v>9065</v>
      </c>
      <c r="D1425">
        <v>239.752072</v>
      </c>
      <c r="E1425" s="1">
        <v>2</v>
      </c>
      <c r="F1425">
        <v>252.26544100000001</v>
      </c>
      <c r="G1425" s="2">
        <v>3</v>
      </c>
      <c r="P1425">
        <v>2</v>
      </c>
      <c r="Q1425" t="str">
        <f>CONCATENATE(C1425,E1425,G1425,I1425)</f>
        <v>23</v>
      </c>
    </row>
    <row r="1426" spans="1:17" x14ac:dyDescent="0.25">
      <c r="A1426">
        <v>9066</v>
      </c>
      <c r="D1426">
        <v>239.752072</v>
      </c>
      <c r="E1426" s="1">
        <v>2</v>
      </c>
      <c r="P1426">
        <v>1</v>
      </c>
      <c r="Q1426" t="str">
        <f>CONCATENATE(C1426,E1426,G1426,I1426)</f>
        <v>2</v>
      </c>
    </row>
    <row r="1427" spans="1:17" x14ac:dyDescent="0.25">
      <c r="A1427">
        <v>9067</v>
      </c>
      <c r="D1427">
        <v>239.752072</v>
      </c>
      <c r="E1427" s="1">
        <v>2</v>
      </c>
      <c r="P1427">
        <v>1</v>
      </c>
      <c r="Q1427" t="str">
        <f>CONCATENATE(C1427,E1427,G1427,I1427)</f>
        <v>2</v>
      </c>
    </row>
    <row r="1428" spans="1:17" x14ac:dyDescent="0.25">
      <c r="A1428">
        <v>9068</v>
      </c>
      <c r="D1428">
        <v>239.752072</v>
      </c>
      <c r="E1428" s="1">
        <v>2</v>
      </c>
      <c r="P1428">
        <v>1</v>
      </c>
      <c r="Q1428" t="str">
        <f>CONCATENATE(C1428,E1428,G1428,I1428)</f>
        <v>2</v>
      </c>
    </row>
    <row r="1429" spans="1:17" x14ac:dyDescent="0.25">
      <c r="A1429">
        <v>9069</v>
      </c>
      <c r="D1429">
        <v>239.752072</v>
      </c>
      <c r="E1429" s="1">
        <v>2</v>
      </c>
      <c r="P1429">
        <v>1</v>
      </c>
      <c r="Q1429" t="str">
        <f>CONCATENATE(C1429,E1429,G1429,I1429)</f>
        <v>2</v>
      </c>
    </row>
    <row r="1430" spans="1:17" x14ac:dyDescent="0.25">
      <c r="A1430">
        <v>9070</v>
      </c>
      <c r="D1430">
        <v>239.752072</v>
      </c>
      <c r="E1430" s="1">
        <v>2</v>
      </c>
      <c r="P1430">
        <v>1</v>
      </c>
      <c r="Q1430" t="str">
        <f>CONCATENATE(C1430,E1430,G1430,I1430)</f>
        <v>2</v>
      </c>
    </row>
    <row r="1431" spans="1:17" x14ac:dyDescent="0.25">
      <c r="A1431">
        <v>9071</v>
      </c>
      <c r="P1431">
        <v>0</v>
      </c>
      <c r="Q1431" t="str">
        <f>CONCATENATE(C1431,E1431,G1431,I1431)</f>
        <v/>
      </c>
    </row>
    <row r="1432" spans="1:17" x14ac:dyDescent="0.25">
      <c r="A1432">
        <v>9072</v>
      </c>
      <c r="B1432">
        <v>230.27836500000001</v>
      </c>
      <c r="C1432" s="3">
        <v>1</v>
      </c>
      <c r="P1432">
        <v>1</v>
      </c>
      <c r="Q1432" t="str">
        <f>CONCATENATE(C1432,E1432,G1432,I1432)</f>
        <v>1</v>
      </c>
    </row>
    <row r="1433" spans="1:17" x14ac:dyDescent="0.25">
      <c r="A1433">
        <v>9073</v>
      </c>
      <c r="B1433">
        <v>230.27836500000001</v>
      </c>
      <c r="C1433" s="3">
        <v>1</v>
      </c>
      <c r="P1433">
        <v>1</v>
      </c>
      <c r="Q1433" t="str">
        <f>CONCATENATE(C1433,E1433,G1433,I1433)</f>
        <v>1</v>
      </c>
    </row>
    <row r="1434" spans="1:17" x14ac:dyDescent="0.25">
      <c r="A1434">
        <v>9074</v>
      </c>
      <c r="B1434">
        <v>230.27836500000001</v>
      </c>
      <c r="C1434" s="3">
        <v>1</v>
      </c>
      <c r="P1434">
        <v>1</v>
      </c>
      <c r="Q1434" t="str">
        <f>CONCATENATE(C1434,E1434,G1434,I1434)</f>
        <v>1</v>
      </c>
    </row>
    <row r="1435" spans="1:17" x14ac:dyDescent="0.25">
      <c r="A1435">
        <v>9075</v>
      </c>
      <c r="B1435">
        <v>230.27836500000001</v>
      </c>
      <c r="C1435" s="3">
        <v>1</v>
      </c>
      <c r="P1435">
        <v>1</v>
      </c>
      <c r="Q1435" t="str">
        <f>CONCATENATE(C1435,E1435,G1435,I1435)</f>
        <v>1</v>
      </c>
    </row>
    <row r="1436" spans="1:17" x14ac:dyDescent="0.25">
      <c r="A1436">
        <v>9076</v>
      </c>
      <c r="B1436">
        <v>230.27836500000001</v>
      </c>
      <c r="C1436" s="3">
        <v>1</v>
      </c>
      <c r="P1436">
        <v>1</v>
      </c>
      <c r="Q1436" t="str">
        <f>CONCATENATE(C1436,E1436,G1436,I1436)</f>
        <v>1</v>
      </c>
    </row>
    <row r="1437" spans="1:17" x14ac:dyDescent="0.25">
      <c r="A1437">
        <v>9077</v>
      </c>
      <c r="B1437">
        <v>230.27836500000001</v>
      </c>
      <c r="C1437" s="3">
        <v>1</v>
      </c>
      <c r="P1437">
        <v>1</v>
      </c>
      <c r="Q1437" t="str">
        <f>CONCATENATE(C1437,E1437,G1437,I1437)</f>
        <v>1</v>
      </c>
    </row>
    <row r="1438" spans="1:17" x14ac:dyDescent="0.25">
      <c r="A1438">
        <v>9078</v>
      </c>
      <c r="B1438">
        <v>230.27836500000001</v>
      </c>
      <c r="C1438" s="3">
        <v>1</v>
      </c>
      <c r="P1438">
        <v>1</v>
      </c>
      <c r="Q1438" t="str">
        <f>CONCATENATE(C1438,E1438,G1438,I1438)</f>
        <v>1</v>
      </c>
    </row>
    <row r="1439" spans="1:17" x14ac:dyDescent="0.25">
      <c r="A1439">
        <v>9079</v>
      </c>
      <c r="B1439">
        <v>230.27836500000001</v>
      </c>
      <c r="C1439" s="3">
        <v>1</v>
      </c>
      <c r="H1439">
        <v>236.155078</v>
      </c>
      <c r="I1439" s="4">
        <v>4</v>
      </c>
      <c r="P1439">
        <v>2</v>
      </c>
      <c r="Q1439" t="str">
        <f>CONCATENATE(C1439,E1439,G1439,I1439)</f>
        <v>14</v>
      </c>
    </row>
    <row r="1440" spans="1:17" x14ac:dyDescent="0.25">
      <c r="A1440">
        <v>9080</v>
      </c>
      <c r="B1440">
        <v>230.27836500000001</v>
      </c>
      <c r="C1440" s="3">
        <v>1</v>
      </c>
      <c r="H1440">
        <v>236.155078</v>
      </c>
      <c r="I1440" s="4">
        <v>4</v>
      </c>
      <c r="P1440">
        <v>2</v>
      </c>
      <c r="Q1440" t="str">
        <f>CONCATENATE(C1440,E1440,G1440,I1440)</f>
        <v>14</v>
      </c>
    </row>
    <row r="1441" spans="1:17" x14ac:dyDescent="0.25">
      <c r="A1441">
        <v>9081</v>
      </c>
      <c r="B1441">
        <v>230.27836500000001</v>
      </c>
      <c r="C1441" s="3">
        <v>1</v>
      </c>
      <c r="H1441">
        <v>236.155078</v>
      </c>
      <c r="I1441" s="4">
        <v>4</v>
      </c>
      <c r="P1441">
        <v>2</v>
      </c>
      <c r="Q1441" t="str">
        <f>CONCATENATE(C1441,E1441,G1441,I1441)</f>
        <v>14</v>
      </c>
    </row>
    <row r="1442" spans="1:17" x14ac:dyDescent="0.25">
      <c r="A1442">
        <v>9082</v>
      </c>
      <c r="B1442">
        <v>230.27836500000001</v>
      </c>
      <c r="C1442" s="3">
        <v>1</v>
      </c>
      <c r="H1442">
        <v>236.155078</v>
      </c>
      <c r="I1442" s="4">
        <v>4</v>
      </c>
      <c r="P1442">
        <v>2</v>
      </c>
      <c r="Q1442" t="str">
        <f>CONCATENATE(C1442,E1442,G1442,I1442)</f>
        <v>14</v>
      </c>
    </row>
    <row r="1443" spans="1:17" x14ac:dyDescent="0.25">
      <c r="A1443">
        <v>9083</v>
      </c>
      <c r="B1443">
        <v>230.27836500000001</v>
      </c>
      <c r="C1443" s="3">
        <v>1</v>
      </c>
      <c r="H1443">
        <v>236.155078</v>
      </c>
      <c r="I1443" s="4">
        <v>4</v>
      </c>
      <c r="P1443">
        <v>2</v>
      </c>
      <c r="Q1443" t="str">
        <f>CONCATENATE(C1443,E1443,G1443,I1443)</f>
        <v>14</v>
      </c>
    </row>
    <row r="1444" spans="1:17" x14ac:dyDescent="0.25">
      <c r="A1444">
        <v>9084</v>
      </c>
      <c r="B1444">
        <v>230.27836500000001</v>
      </c>
      <c r="C1444" s="3">
        <v>1</v>
      </c>
      <c r="H1444">
        <v>236.155078</v>
      </c>
      <c r="I1444" s="4">
        <v>4</v>
      </c>
      <c r="P1444">
        <v>2</v>
      </c>
      <c r="Q1444" t="str">
        <f>CONCATENATE(C1444,E1444,G1444,I1444)</f>
        <v>14</v>
      </c>
    </row>
    <row r="1445" spans="1:17" x14ac:dyDescent="0.25">
      <c r="A1445">
        <v>9085</v>
      </c>
      <c r="B1445">
        <v>230.27836500000001</v>
      </c>
      <c r="C1445" s="3">
        <v>1</v>
      </c>
      <c r="H1445">
        <v>236.155078</v>
      </c>
      <c r="I1445" s="4">
        <v>4</v>
      </c>
      <c r="P1445">
        <v>2</v>
      </c>
      <c r="Q1445" t="str">
        <f>CONCATENATE(C1445,E1445,G1445,I1445)</f>
        <v>14</v>
      </c>
    </row>
    <row r="1446" spans="1:17" x14ac:dyDescent="0.25">
      <c r="A1446">
        <v>9086</v>
      </c>
      <c r="F1446">
        <v>231.39293599999999</v>
      </c>
      <c r="G1446" s="2">
        <v>3</v>
      </c>
      <c r="H1446">
        <v>236.155078</v>
      </c>
      <c r="I1446" s="4">
        <v>4</v>
      </c>
      <c r="P1446">
        <v>2</v>
      </c>
      <c r="Q1446" t="str">
        <f>CONCATENATE(C1446,E1446,G1446,I1446)</f>
        <v>34</v>
      </c>
    </row>
    <row r="1447" spans="1:17" x14ac:dyDescent="0.25">
      <c r="A1447">
        <v>9087</v>
      </c>
      <c r="F1447">
        <v>231.39293599999999</v>
      </c>
      <c r="G1447" s="2">
        <v>3</v>
      </c>
      <c r="H1447">
        <v>236.155078</v>
      </c>
      <c r="I1447" s="4">
        <v>4</v>
      </c>
      <c r="P1447">
        <v>2</v>
      </c>
      <c r="Q1447" t="str">
        <f>CONCATENATE(C1447,E1447,G1447,I1447)</f>
        <v>34</v>
      </c>
    </row>
    <row r="1448" spans="1:17" x14ac:dyDescent="0.25">
      <c r="A1448">
        <v>9088</v>
      </c>
      <c r="F1448">
        <v>231.39293599999999</v>
      </c>
      <c r="G1448" s="2">
        <v>3</v>
      </c>
      <c r="H1448">
        <v>236.155078</v>
      </c>
      <c r="I1448" s="4">
        <v>4</v>
      </c>
      <c r="P1448">
        <v>2</v>
      </c>
      <c r="Q1448" t="str">
        <f>CONCATENATE(C1448,E1448,G1448,I1448)</f>
        <v>34</v>
      </c>
    </row>
    <row r="1449" spans="1:17" x14ac:dyDescent="0.25">
      <c r="A1449">
        <v>9089</v>
      </c>
      <c r="F1449">
        <v>231.39293599999999</v>
      </c>
      <c r="G1449" s="2">
        <v>3</v>
      </c>
      <c r="H1449">
        <v>236.155078</v>
      </c>
      <c r="I1449" s="4">
        <v>4</v>
      </c>
      <c r="P1449">
        <v>2</v>
      </c>
      <c r="Q1449" t="str">
        <f>CONCATENATE(C1449,E1449,G1449,I1449)</f>
        <v>34</v>
      </c>
    </row>
    <row r="1450" spans="1:17" x14ac:dyDescent="0.25">
      <c r="A1450">
        <v>9090</v>
      </c>
      <c r="F1450">
        <v>231.39293599999999</v>
      </c>
      <c r="G1450" s="2">
        <v>3</v>
      </c>
      <c r="H1450">
        <v>236.155078</v>
      </c>
      <c r="I1450" s="4">
        <v>4</v>
      </c>
      <c r="P1450">
        <v>2</v>
      </c>
      <c r="Q1450" t="str">
        <f>CONCATENATE(C1450,E1450,G1450,I1450)</f>
        <v>34</v>
      </c>
    </row>
    <row r="1451" spans="1:17" x14ac:dyDescent="0.25">
      <c r="A1451">
        <v>9091</v>
      </c>
      <c r="F1451">
        <v>231.39293599999999</v>
      </c>
      <c r="G1451" s="2">
        <v>3</v>
      </c>
      <c r="H1451">
        <v>236.155078</v>
      </c>
      <c r="I1451" s="4">
        <v>4</v>
      </c>
      <c r="P1451">
        <v>2</v>
      </c>
      <c r="Q1451" t="str">
        <f>CONCATENATE(C1451,E1451,G1451,I1451)</f>
        <v>34</v>
      </c>
    </row>
    <row r="1452" spans="1:17" x14ac:dyDescent="0.25">
      <c r="A1452">
        <v>9092</v>
      </c>
      <c r="F1452">
        <v>231.39293599999999</v>
      </c>
      <c r="G1452" s="2">
        <v>3</v>
      </c>
      <c r="H1452">
        <v>236.155078</v>
      </c>
      <c r="I1452" s="4">
        <v>4</v>
      </c>
      <c r="P1452">
        <v>2</v>
      </c>
      <c r="Q1452" t="str">
        <f>CONCATENATE(C1452,E1452,G1452,I1452)</f>
        <v>34</v>
      </c>
    </row>
    <row r="1453" spans="1:17" x14ac:dyDescent="0.25">
      <c r="A1453">
        <v>9093</v>
      </c>
      <c r="F1453">
        <v>231.39293599999999</v>
      </c>
      <c r="G1453" s="2">
        <v>3</v>
      </c>
      <c r="H1453">
        <v>236.155078</v>
      </c>
      <c r="I1453" s="4">
        <v>4</v>
      </c>
      <c r="P1453">
        <v>2</v>
      </c>
      <c r="Q1453" t="str">
        <f>CONCATENATE(C1453,E1453,G1453,I1453)</f>
        <v>34</v>
      </c>
    </row>
    <row r="1454" spans="1:17" x14ac:dyDescent="0.25">
      <c r="A1454">
        <v>9094</v>
      </c>
      <c r="F1454">
        <v>231.39293599999999</v>
      </c>
      <c r="G1454" s="2">
        <v>3</v>
      </c>
      <c r="P1454">
        <v>1</v>
      </c>
      <c r="Q1454" t="str">
        <f>CONCATENATE(C1454,E1454,G1454,I1454)</f>
        <v>3</v>
      </c>
    </row>
    <row r="1455" spans="1:17" x14ac:dyDescent="0.25">
      <c r="A1455">
        <v>9095</v>
      </c>
      <c r="F1455">
        <v>231.39293599999999</v>
      </c>
      <c r="G1455" s="2">
        <v>3</v>
      </c>
      <c r="P1455">
        <v>1</v>
      </c>
      <c r="Q1455" t="str">
        <f>CONCATENATE(C1455,E1455,G1455,I1455)</f>
        <v>3</v>
      </c>
    </row>
    <row r="1456" spans="1:17" x14ac:dyDescent="0.25">
      <c r="A1456">
        <v>9096</v>
      </c>
      <c r="F1456">
        <v>231.39293599999999</v>
      </c>
      <c r="G1456" s="2">
        <v>3</v>
      </c>
      <c r="P1456">
        <v>1</v>
      </c>
      <c r="Q1456" t="str">
        <f>CONCATENATE(C1456,E1456,G1456,I1456)</f>
        <v>3</v>
      </c>
    </row>
    <row r="1457" spans="1:17" x14ac:dyDescent="0.25">
      <c r="A1457">
        <v>9097</v>
      </c>
      <c r="F1457">
        <v>231.39293599999999</v>
      </c>
      <c r="G1457" s="2">
        <v>3</v>
      </c>
      <c r="P1457">
        <v>1</v>
      </c>
      <c r="Q1457" t="str">
        <f>CONCATENATE(C1457,E1457,G1457,I1457)</f>
        <v>3</v>
      </c>
    </row>
    <row r="1458" spans="1:17" x14ac:dyDescent="0.25">
      <c r="A1458">
        <v>9098</v>
      </c>
      <c r="F1458">
        <v>231.39293599999999</v>
      </c>
      <c r="G1458" s="2">
        <v>3</v>
      </c>
      <c r="P1458">
        <v>1</v>
      </c>
      <c r="Q1458" t="str">
        <f>CONCATENATE(C1458,E1458,G1458,I1458)</f>
        <v>3</v>
      </c>
    </row>
    <row r="1459" spans="1:17" x14ac:dyDescent="0.25">
      <c r="A1459">
        <v>9099</v>
      </c>
      <c r="P1459">
        <v>0</v>
      </c>
      <c r="Q1459" t="str">
        <f>CONCATENATE(C1459,E1459,G1459,I1459)</f>
        <v/>
      </c>
    </row>
    <row r="1460" spans="1:17" x14ac:dyDescent="0.25">
      <c r="A1460">
        <v>9100</v>
      </c>
      <c r="D1460">
        <v>212.95217399999999</v>
      </c>
      <c r="E1460" s="1">
        <v>2</v>
      </c>
      <c r="P1460">
        <v>1</v>
      </c>
      <c r="Q1460" t="str">
        <f>CONCATENATE(C1460,E1460,G1460,I1460)</f>
        <v>2</v>
      </c>
    </row>
    <row r="1461" spans="1:17" x14ac:dyDescent="0.25">
      <c r="A1461">
        <v>9101</v>
      </c>
      <c r="D1461">
        <v>212.95217399999999</v>
      </c>
      <c r="E1461" s="1">
        <v>2</v>
      </c>
      <c r="P1461">
        <v>1</v>
      </c>
      <c r="Q1461" t="str">
        <f>CONCATENATE(C1461,E1461,G1461,I1461)</f>
        <v>2</v>
      </c>
    </row>
    <row r="1462" spans="1:17" x14ac:dyDescent="0.25">
      <c r="A1462">
        <v>9102</v>
      </c>
      <c r="D1462">
        <v>212.95217399999999</v>
      </c>
      <c r="E1462" s="1">
        <v>2</v>
      </c>
      <c r="P1462">
        <v>1</v>
      </c>
      <c r="Q1462" t="str">
        <f>CONCATENATE(C1462,E1462,G1462,I1462)</f>
        <v>2</v>
      </c>
    </row>
    <row r="1463" spans="1:17" x14ac:dyDescent="0.25">
      <c r="A1463">
        <v>9103</v>
      </c>
      <c r="D1463">
        <v>212.95217399999999</v>
      </c>
      <c r="E1463" s="1">
        <v>2</v>
      </c>
      <c r="P1463">
        <v>1</v>
      </c>
      <c r="Q1463" t="str">
        <f>CONCATENATE(C1463,E1463,G1463,I1463)</f>
        <v>2</v>
      </c>
    </row>
    <row r="1464" spans="1:17" x14ac:dyDescent="0.25">
      <c r="A1464">
        <v>9104</v>
      </c>
      <c r="D1464">
        <v>212.95217399999999</v>
      </c>
      <c r="E1464" s="1">
        <v>2</v>
      </c>
      <c r="P1464">
        <v>1</v>
      </c>
      <c r="Q1464" t="str">
        <f>CONCATENATE(C1464,E1464,G1464,I1464)</f>
        <v>2</v>
      </c>
    </row>
    <row r="1465" spans="1:17" x14ac:dyDescent="0.25">
      <c r="A1465">
        <v>9105</v>
      </c>
      <c r="D1465">
        <v>212.95217399999999</v>
      </c>
      <c r="E1465" s="1">
        <v>2</v>
      </c>
      <c r="P1465">
        <v>1</v>
      </c>
      <c r="Q1465" t="str">
        <f>CONCATENATE(C1465,E1465,G1465,I1465)</f>
        <v>2</v>
      </c>
    </row>
    <row r="1466" spans="1:17" x14ac:dyDescent="0.25">
      <c r="A1466">
        <v>9106</v>
      </c>
      <c r="D1466">
        <v>212.95217399999999</v>
      </c>
      <c r="E1466" s="1">
        <v>2</v>
      </c>
      <c r="P1466">
        <v>1</v>
      </c>
      <c r="Q1466" t="str">
        <f>CONCATENATE(C1466,E1466,G1466,I1466)</f>
        <v>2</v>
      </c>
    </row>
    <row r="1467" spans="1:17" x14ac:dyDescent="0.25">
      <c r="A1467">
        <v>9107</v>
      </c>
      <c r="D1467">
        <v>212.95217399999999</v>
      </c>
      <c r="E1467" s="1">
        <v>2</v>
      </c>
      <c r="P1467">
        <v>1</v>
      </c>
      <c r="Q1467" t="str">
        <f>CONCATENATE(C1467,E1467,G1467,I1467)</f>
        <v>2</v>
      </c>
    </row>
    <row r="1468" spans="1:17" x14ac:dyDescent="0.25">
      <c r="A1468">
        <v>9108</v>
      </c>
      <c r="B1468">
        <v>207.73405399999999</v>
      </c>
      <c r="C1468" s="3">
        <v>1</v>
      </c>
      <c r="D1468">
        <v>212.95217399999999</v>
      </c>
      <c r="E1468" s="1">
        <v>2</v>
      </c>
      <c r="P1468">
        <v>2</v>
      </c>
      <c r="Q1468" t="str">
        <f>CONCATENATE(C1468,E1468,G1468,I1468)</f>
        <v>12</v>
      </c>
    </row>
    <row r="1469" spans="1:17" x14ac:dyDescent="0.25">
      <c r="A1469">
        <v>9109</v>
      </c>
      <c r="B1469">
        <v>207.73405399999999</v>
      </c>
      <c r="C1469" s="3">
        <v>1</v>
      </c>
      <c r="D1469">
        <v>212.95217399999999</v>
      </c>
      <c r="E1469" s="1">
        <v>2</v>
      </c>
      <c r="P1469">
        <v>2</v>
      </c>
      <c r="Q1469" t="str">
        <f>CONCATENATE(C1469,E1469,G1469,I1469)</f>
        <v>12</v>
      </c>
    </row>
    <row r="1470" spans="1:17" x14ac:dyDescent="0.25">
      <c r="A1470">
        <v>9110</v>
      </c>
      <c r="B1470">
        <v>207.73405399999999</v>
      </c>
      <c r="C1470" s="3">
        <v>1</v>
      </c>
      <c r="D1470">
        <v>212.95217399999999</v>
      </c>
      <c r="E1470" s="1">
        <v>2</v>
      </c>
      <c r="P1470">
        <v>2</v>
      </c>
      <c r="Q1470" t="str">
        <f>CONCATENATE(C1470,E1470,G1470,I1470)</f>
        <v>12</v>
      </c>
    </row>
    <row r="1471" spans="1:17" x14ac:dyDescent="0.25">
      <c r="A1471">
        <v>9111</v>
      </c>
      <c r="B1471">
        <v>207.73405399999999</v>
      </c>
      <c r="C1471" s="3">
        <v>1</v>
      </c>
      <c r="D1471">
        <v>212.95217399999999</v>
      </c>
      <c r="E1471" s="1">
        <v>2</v>
      </c>
      <c r="P1471">
        <v>2</v>
      </c>
      <c r="Q1471" t="str">
        <f>CONCATENATE(C1471,E1471,G1471,I1471)</f>
        <v>12</v>
      </c>
    </row>
    <row r="1472" spans="1:17" x14ac:dyDescent="0.25">
      <c r="A1472">
        <v>9112</v>
      </c>
      <c r="B1472">
        <v>207.73405399999999</v>
      </c>
      <c r="C1472" s="3">
        <v>1</v>
      </c>
      <c r="P1472">
        <v>1</v>
      </c>
      <c r="Q1472" t="str">
        <f>CONCATENATE(C1472,E1472,G1472,I1472)</f>
        <v>1</v>
      </c>
    </row>
    <row r="1473" spans="1:17" x14ac:dyDescent="0.25">
      <c r="A1473">
        <v>9113</v>
      </c>
      <c r="B1473">
        <v>207.73405399999999</v>
      </c>
      <c r="C1473" s="3">
        <v>1</v>
      </c>
      <c r="P1473">
        <v>1</v>
      </c>
      <c r="Q1473" t="str">
        <f>CONCATENATE(C1473,E1473,G1473,I1473)</f>
        <v>1</v>
      </c>
    </row>
    <row r="1474" spans="1:17" x14ac:dyDescent="0.25">
      <c r="A1474">
        <v>9114</v>
      </c>
      <c r="B1474">
        <v>207.73405399999999</v>
      </c>
      <c r="C1474" s="3">
        <v>1</v>
      </c>
      <c r="P1474">
        <v>1</v>
      </c>
      <c r="Q1474" t="str">
        <f>CONCATENATE(C1474,E1474,G1474,I1474)</f>
        <v>1</v>
      </c>
    </row>
    <row r="1475" spans="1:17" x14ac:dyDescent="0.25">
      <c r="A1475">
        <v>9115</v>
      </c>
      <c r="B1475">
        <v>207.73405399999999</v>
      </c>
      <c r="C1475" s="3">
        <v>1</v>
      </c>
      <c r="P1475">
        <v>1</v>
      </c>
      <c r="Q1475" t="str">
        <f>CONCATENATE(C1475,E1475,G1475,I1475)</f>
        <v>1</v>
      </c>
    </row>
    <row r="1476" spans="1:17" x14ac:dyDescent="0.25">
      <c r="A1476">
        <v>9116</v>
      </c>
      <c r="B1476">
        <v>207.73405399999999</v>
      </c>
      <c r="C1476" s="3">
        <v>1</v>
      </c>
      <c r="P1476">
        <v>1</v>
      </c>
      <c r="Q1476" t="str">
        <f>CONCATENATE(C1476,E1476,G1476,I1476)</f>
        <v>1</v>
      </c>
    </row>
    <row r="1477" spans="1:17" x14ac:dyDescent="0.25">
      <c r="A1477">
        <v>9117</v>
      </c>
      <c r="B1477">
        <v>207.73405399999999</v>
      </c>
      <c r="C1477" s="3">
        <v>1</v>
      </c>
      <c r="H1477">
        <v>207.632701</v>
      </c>
      <c r="I1477" s="4">
        <v>4</v>
      </c>
      <c r="P1477">
        <v>2</v>
      </c>
      <c r="Q1477" t="str">
        <f>CONCATENATE(C1477,E1477,G1477,I1477)</f>
        <v>14</v>
      </c>
    </row>
    <row r="1478" spans="1:17" x14ac:dyDescent="0.25">
      <c r="A1478">
        <v>9118</v>
      </c>
      <c r="B1478">
        <v>207.73405399999999</v>
      </c>
      <c r="C1478" s="3">
        <v>1</v>
      </c>
      <c r="H1478">
        <v>207.632701</v>
      </c>
      <c r="I1478" s="4">
        <v>4</v>
      </c>
      <c r="P1478">
        <v>2</v>
      </c>
      <c r="Q1478" t="str">
        <f>CONCATENATE(C1478,E1478,G1478,I1478)</f>
        <v>14</v>
      </c>
    </row>
    <row r="1479" spans="1:17" x14ac:dyDescent="0.25">
      <c r="A1479">
        <v>9119</v>
      </c>
      <c r="H1479">
        <v>207.632701</v>
      </c>
      <c r="I1479" s="4">
        <v>4</v>
      </c>
      <c r="P1479">
        <v>1</v>
      </c>
      <c r="Q1479" t="str">
        <f>CONCATENATE(C1479,E1479,G1479,I1479)</f>
        <v>4</v>
      </c>
    </row>
    <row r="1480" spans="1:17" x14ac:dyDescent="0.25">
      <c r="A1480">
        <v>9120</v>
      </c>
      <c r="F1480">
        <v>206.41686899999999</v>
      </c>
      <c r="G1480" s="2">
        <v>3</v>
      </c>
      <c r="H1480">
        <v>207.632701</v>
      </c>
      <c r="I1480" s="4">
        <v>4</v>
      </c>
      <c r="P1480">
        <v>2</v>
      </c>
      <c r="Q1480" t="str">
        <f>CONCATENATE(C1480,E1480,G1480,I1480)</f>
        <v>34</v>
      </c>
    </row>
    <row r="1481" spans="1:17" x14ac:dyDescent="0.25">
      <c r="A1481">
        <v>9121</v>
      </c>
      <c r="F1481">
        <v>206.41686899999999</v>
      </c>
      <c r="G1481" s="2">
        <v>3</v>
      </c>
      <c r="H1481">
        <v>207.632701</v>
      </c>
      <c r="I1481" s="4">
        <v>4</v>
      </c>
      <c r="P1481">
        <v>2</v>
      </c>
      <c r="Q1481" t="str">
        <f>CONCATENATE(C1481,E1481,G1481,I1481)</f>
        <v>34</v>
      </c>
    </row>
    <row r="1482" spans="1:17" x14ac:dyDescent="0.25">
      <c r="A1482">
        <v>9122</v>
      </c>
      <c r="F1482">
        <v>206.41686899999999</v>
      </c>
      <c r="G1482" s="2">
        <v>3</v>
      </c>
      <c r="H1482">
        <v>207.632701</v>
      </c>
      <c r="I1482" s="4">
        <v>4</v>
      </c>
      <c r="P1482">
        <v>2</v>
      </c>
      <c r="Q1482" t="str">
        <f>CONCATENATE(C1482,E1482,G1482,I1482)</f>
        <v>34</v>
      </c>
    </row>
    <row r="1483" spans="1:17" x14ac:dyDescent="0.25">
      <c r="A1483">
        <v>9123</v>
      </c>
      <c r="F1483">
        <v>206.41686899999999</v>
      </c>
      <c r="G1483" s="2">
        <v>3</v>
      </c>
      <c r="H1483">
        <v>207.632701</v>
      </c>
      <c r="I1483" s="4">
        <v>4</v>
      </c>
      <c r="P1483">
        <v>2</v>
      </c>
      <c r="Q1483" t="str">
        <f>CONCATENATE(C1483,E1483,G1483,I1483)</f>
        <v>34</v>
      </c>
    </row>
    <row r="1484" spans="1:17" x14ac:dyDescent="0.25">
      <c r="A1484">
        <v>9124</v>
      </c>
      <c r="F1484">
        <v>206.41686899999999</v>
      </c>
      <c r="G1484" s="2">
        <v>3</v>
      </c>
      <c r="H1484">
        <v>207.632701</v>
      </c>
      <c r="I1484" s="4">
        <v>4</v>
      </c>
      <c r="P1484">
        <v>2</v>
      </c>
      <c r="Q1484" t="str">
        <f>CONCATENATE(C1484,E1484,G1484,I1484)</f>
        <v>34</v>
      </c>
    </row>
    <row r="1485" spans="1:17" x14ac:dyDescent="0.25">
      <c r="A1485">
        <v>9125</v>
      </c>
      <c r="F1485">
        <v>206.41686899999999</v>
      </c>
      <c r="G1485" s="2">
        <v>3</v>
      </c>
      <c r="H1485">
        <v>207.632701</v>
      </c>
      <c r="I1485" s="4">
        <v>4</v>
      </c>
      <c r="P1485">
        <v>2</v>
      </c>
      <c r="Q1485" t="str">
        <f>CONCATENATE(C1485,E1485,G1485,I1485)</f>
        <v>34</v>
      </c>
    </row>
    <row r="1486" spans="1:17" x14ac:dyDescent="0.25">
      <c r="A1486">
        <v>9126</v>
      </c>
      <c r="F1486">
        <v>206.41686899999999</v>
      </c>
      <c r="G1486" s="2">
        <v>3</v>
      </c>
      <c r="H1486">
        <v>207.632701</v>
      </c>
      <c r="I1486" s="4">
        <v>4</v>
      </c>
      <c r="P1486">
        <v>2</v>
      </c>
      <c r="Q1486" t="str">
        <f>CONCATENATE(C1486,E1486,G1486,I1486)</f>
        <v>34</v>
      </c>
    </row>
    <row r="1487" spans="1:17" x14ac:dyDescent="0.25">
      <c r="A1487">
        <v>9127</v>
      </c>
      <c r="F1487">
        <v>206.41686899999999</v>
      </c>
      <c r="G1487" s="2">
        <v>3</v>
      </c>
      <c r="H1487">
        <v>207.632701</v>
      </c>
      <c r="I1487" s="4">
        <v>4</v>
      </c>
      <c r="P1487">
        <v>2</v>
      </c>
      <c r="Q1487" t="str">
        <f>CONCATENATE(C1487,E1487,G1487,I1487)</f>
        <v>34</v>
      </c>
    </row>
    <row r="1488" spans="1:17" x14ac:dyDescent="0.25">
      <c r="A1488">
        <v>9128</v>
      </c>
      <c r="F1488">
        <v>206.41686899999999</v>
      </c>
      <c r="G1488" s="2">
        <v>3</v>
      </c>
      <c r="H1488">
        <v>207.632701</v>
      </c>
      <c r="I1488" s="4">
        <v>4</v>
      </c>
      <c r="P1488">
        <v>2</v>
      </c>
      <c r="Q1488" t="str">
        <f>CONCATENATE(C1488,E1488,G1488,I1488)</f>
        <v>34</v>
      </c>
    </row>
    <row r="1489" spans="1:17" x14ac:dyDescent="0.25">
      <c r="A1489">
        <v>9129</v>
      </c>
      <c r="F1489">
        <v>206.41686899999999</v>
      </c>
      <c r="G1489" s="2">
        <v>3</v>
      </c>
      <c r="H1489">
        <v>207.632701</v>
      </c>
      <c r="I1489" s="4">
        <v>4</v>
      </c>
      <c r="P1489">
        <v>2</v>
      </c>
      <c r="Q1489" t="str">
        <f>CONCATENATE(C1489,E1489,G1489,I1489)</f>
        <v>34</v>
      </c>
    </row>
    <row r="1490" spans="1:17" x14ac:dyDescent="0.25">
      <c r="A1490">
        <v>9130</v>
      </c>
      <c r="F1490">
        <v>206.41686899999999</v>
      </c>
      <c r="G1490" s="2">
        <v>3</v>
      </c>
      <c r="H1490">
        <v>207.632701</v>
      </c>
      <c r="I1490" s="4">
        <v>4</v>
      </c>
      <c r="P1490">
        <v>2</v>
      </c>
      <c r="Q1490" t="str">
        <f>CONCATENATE(C1490,E1490,G1490,I1490)</f>
        <v>34</v>
      </c>
    </row>
    <row r="1491" spans="1:17" x14ac:dyDescent="0.25">
      <c r="A1491">
        <v>9131</v>
      </c>
      <c r="F1491">
        <v>206.41686899999999</v>
      </c>
      <c r="G1491" s="2">
        <v>3</v>
      </c>
      <c r="P1491">
        <v>1</v>
      </c>
      <c r="Q1491" t="str">
        <f>CONCATENATE(C1491,E1491,G1491,I1491)</f>
        <v>3</v>
      </c>
    </row>
    <row r="1492" spans="1:17" x14ac:dyDescent="0.25">
      <c r="A1492">
        <v>9132</v>
      </c>
      <c r="P1492">
        <v>0</v>
      </c>
      <c r="Q1492" t="str">
        <f>CONCATENATE(C1492,E1492,G1492,I1492)</f>
        <v/>
      </c>
    </row>
    <row r="1493" spans="1:17" x14ac:dyDescent="0.25">
      <c r="A1493">
        <v>9133</v>
      </c>
      <c r="P1493">
        <v>0</v>
      </c>
      <c r="Q1493" t="str">
        <f>CONCATENATE(C1493,E1493,G1493,I1493)</f>
        <v/>
      </c>
    </row>
    <row r="1494" spans="1:17" x14ac:dyDescent="0.25">
      <c r="A1494">
        <v>9134</v>
      </c>
      <c r="D1494">
        <v>188.00194500000001</v>
      </c>
      <c r="E1494" s="1">
        <v>2</v>
      </c>
      <c r="P1494">
        <v>1</v>
      </c>
      <c r="Q1494" t="str">
        <f>CONCATENATE(C1494,E1494,G1494,I1494)</f>
        <v>2</v>
      </c>
    </row>
    <row r="1495" spans="1:17" x14ac:dyDescent="0.25">
      <c r="A1495">
        <v>9135</v>
      </c>
      <c r="D1495">
        <v>188.00194500000001</v>
      </c>
      <c r="E1495" s="1">
        <v>2</v>
      </c>
      <c r="P1495">
        <v>1</v>
      </c>
      <c r="Q1495" t="str">
        <f>CONCATENATE(C1495,E1495,G1495,I1495)</f>
        <v>2</v>
      </c>
    </row>
    <row r="1496" spans="1:17" x14ac:dyDescent="0.25">
      <c r="A1496">
        <v>9136</v>
      </c>
      <c r="D1496">
        <v>188.00194500000001</v>
      </c>
      <c r="E1496" s="1">
        <v>2</v>
      </c>
      <c r="P1496">
        <v>1</v>
      </c>
      <c r="Q1496" t="str">
        <f>CONCATENATE(C1496,E1496,G1496,I1496)</f>
        <v>2</v>
      </c>
    </row>
    <row r="1497" spans="1:17" x14ac:dyDescent="0.25">
      <c r="A1497">
        <v>9137</v>
      </c>
      <c r="D1497">
        <v>188.00194500000001</v>
      </c>
      <c r="E1497" s="1">
        <v>2</v>
      </c>
      <c r="P1497">
        <v>1</v>
      </c>
      <c r="Q1497" t="str">
        <f>CONCATENATE(C1497,E1497,G1497,I1497)</f>
        <v>2</v>
      </c>
    </row>
    <row r="1498" spans="1:17" x14ac:dyDescent="0.25">
      <c r="A1498">
        <v>9138</v>
      </c>
      <c r="D1498">
        <v>188.00194500000001</v>
      </c>
      <c r="E1498" s="1">
        <v>2</v>
      </c>
      <c r="P1498">
        <v>1</v>
      </c>
      <c r="Q1498" t="str">
        <f>CONCATENATE(C1498,E1498,G1498,I1498)</f>
        <v>2</v>
      </c>
    </row>
    <row r="1499" spans="1:17" x14ac:dyDescent="0.25">
      <c r="A1499">
        <v>9139</v>
      </c>
      <c r="D1499">
        <v>188.00194500000001</v>
      </c>
      <c r="E1499" s="1">
        <v>2</v>
      </c>
      <c r="P1499">
        <v>1</v>
      </c>
      <c r="Q1499" t="str">
        <f>CONCATENATE(C1499,E1499,G1499,I1499)</f>
        <v>2</v>
      </c>
    </row>
    <row r="1500" spans="1:17" x14ac:dyDescent="0.25">
      <c r="A1500">
        <v>9140</v>
      </c>
      <c r="B1500">
        <v>183.85426699999999</v>
      </c>
      <c r="C1500" s="3">
        <v>1</v>
      </c>
      <c r="D1500">
        <v>188.00194500000001</v>
      </c>
      <c r="E1500" s="1">
        <v>2</v>
      </c>
      <c r="P1500">
        <v>2</v>
      </c>
      <c r="Q1500" t="str">
        <f>CONCATENATE(C1500,E1500,G1500,I1500)</f>
        <v>12</v>
      </c>
    </row>
    <row r="1501" spans="1:17" x14ac:dyDescent="0.25">
      <c r="A1501">
        <v>9141</v>
      </c>
      <c r="B1501">
        <v>183.85426699999999</v>
      </c>
      <c r="C1501" s="3">
        <v>1</v>
      </c>
      <c r="D1501">
        <v>188.00194500000001</v>
      </c>
      <c r="E1501" s="1">
        <v>2</v>
      </c>
      <c r="P1501">
        <v>2</v>
      </c>
      <c r="Q1501" t="str">
        <f>CONCATENATE(C1501,E1501,G1501,I1501)</f>
        <v>12</v>
      </c>
    </row>
    <row r="1502" spans="1:17" x14ac:dyDescent="0.25">
      <c r="A1502">
        <v>9142</v>
      </c>
      <c r="B1502">
        <v>183.85426699999999</v>
      </c>
      <c r="C1502" s="3">
        <v>1</v>
      </c>
      <c r="D1502">
        <v>188.00194500000001</v>
      </c>
      <c r="E1502" s="1">
        <v>2</v>
      </c>
      <c r="P1502">
        <v>2</v>
      </c>
      <c r="Q1502" t="str">
        <f>CONCATENATE(C1502,E1502,G1502,I1502)</f>
        <v>12</v>
      </c>
    </row>
    <row r="1503" spans="1:17" x14ac:dyDescent="0.25">
      <c r="A1503">
        <v>9143</v>
      </c>
      <c r="B1503">
        <v>183.85426699999999</v>
      </c>
      <c r="C1503" s="3">
        <v>1</v>
      </c>
      <c r="D1503">
        <v>188.00194500000001</v>
      </c>
      <c r="E1503" s="1">
        <v>2</v>
      </c>
      <c r="P1503">
        <v>2</v>
      </c>
      <c r="Q1503" t="str">
        <f>CONCATENATE(C1503,E1503,G1503,I1503)</f>
        <v>12</v>
      </c>
    </row>
    <row r="1504" spans="1:17" x14ac:dyDescent="0.25">
      <c r="A1504">
        <v>9144</v>
      </c>
      <c r="B1504">
        <v>183.85426699999999</v>
      </c>
      <c r="C1504" s="3">
        <v>1</v>
      </c>
      <c r="D1504">
        <v>188.00194500000001</v>
      </c>
      <c r="E1504" s="1">
        <v>2</v>
      </c>
      <c r="P1504">
        <v>2</v>
      </c>
      <c r="Q1504" t="str">
        <f>CONCATENATE(C1504,E1504,G1504,I1504)</f>
        <v>12</v>
      </c>
    </row>
    <row r="1505" spans="1:17" x14ac:dyDescent="0.25">
      <c r="A1505">
        <v>9145</v>
      </c>
      <c r="B1505">
        <v>183.85426699999999</v>
      </c>
      <c r="C1505" s="3">
        <v>1</v>
      </c>
      <c r="D1505">
        <v>188.00194500000001</v>
      </c>
      <c r="E1505" s="1">
        <v>2</v>
      </c>
      <c r="P1505">
        <v>2</v>
      </c>
      <c r="Q1505" t="str">
        <f>CONCATENATE(C1505,E1505,G1505,I1505)</f>
        <v>12</v>
      </c>
    </row>
    <row r="1506" spans="1:17" x14ac:dyDescent="0.25">
      <c r="A1506">
        <v>9146</v>
      </c>
      <c r="B1506">
        <v>183.85426699999999</v>
      </c>
      <c r="C1506" s="3">
        <v>1</v>
      </c>
      <c r="P1506">
        <v>1</v>
      </c>
      <c r="Q1506" t="str">
        <f>CONCATENATE(C1506,E1506,G1506,I1506)</f>
        <v>1</v>
      </c>
    </row>
    <row r="1507" spans="1:17" x14ac:dyDescent="0.25">
      <c r="A1507">
        <v>9147</v>
      </c>
      <c r="B1507">
        <v>183.85426699999999</v>
      </c>
      <c r="C1507" s="3">
        <v>1</v>
      </c>
      <c r="P1507">
        <v>1</v>
      </c>
      <c r="Q1507" t="str">
        <f>CONCATENATE(C1507,E1507,G1507,I1507)</f>
        <v>1</v>
      </c>
    </row>
    <row r="1508" spans="1:17" x14ac:dyDescent="0.25">
      <c r="A1508">
        <v>9148</v>
      </c>
      <c r="B1508">
        <v>183.85426699999999</v>
      </c>
      <c r="C1508" s="3">
        <v>1</v>
      </c>
      <c r="P1508">
        <v>1</v>
      </c>
      <c r="Q1508" t="str">
        <f>CONCATENATE(C1508,E1508,G1508,I1508)</f>
        <v>1</v>
      </c>
    </row>
    <row r="1509" spans="1:17" x14ac:dyDescent="0.25">
      <c r="A1509">
        <v>9149</v>
      </c>
      <c r="B1509">
        <v>183.85426699999999</v>
      </c>
      <c r="C1509" s="3">
        <v>1</v>
      </c>
      <c r="P1509">
        <v>1</v>
      </c>
      <c r="Q1509" t="str">
        <f>CONCATENATE(C1509,E1509,G1509,I1509)</f>
        <v>1</v>
      </c>
    </row>
    <row r="1510" spans="1:17" x14ac:dyDescent="0.25">
      <c r="A1510">
        <v>9150</v>
      </c>
      <c r="B1510">
        <v>183.85426699999999</v>
      </c>
      <c r="C1510" s="3">
        <v>1</v>
      </c>
      <c r="P1510">
        <v>1</v>
      </c>
      <c r="Q1510" t="str">
        <f>CONCATENATE(C1510,E1510,G1510,I1510)</f>
        <v>1</v>
      </c>
    </row>
    <row r="1511" spans="1:17" x14ac:dyDescent="0.25">
      <c r="A1511">
        <v>9151</v>
      </c>
      <c r="P1511">
        <v>0</v>
      </c>
      <c r="Q1511" t="str">
        <f>CONCATENATE(C1511,E1511,G1511,I1511)</f>
        <v/>
      </c>
    </row>
    <row r="1512" spans="1:17" x14ac:dyDescent="0.25">
      <c r="A1512">
        <v>9152</v>
      </c>
      <c r="H1512">
        <v>182.27928499999999</v>
      </c>
      <c r="I1512" s="4">
        <v>4</v>
      </c>
      <c r="P1512">
        <v>1</v>
      </c>
      <c r="Q1512" t="str">
        <f>CONCATENATE(C1512,E1512,G1512,I1512)</f>
        <v>4</v>
      </c>
    </row>
    <row r="1513" spans="1:17" x14ac:dyDescent="0.25">
      <c r="A1513">
        <v>9153</v>
      </c>
      <c r="F1513">
        <v>182.121734</v>
      </c>
      <c r="G1513" s="2">
        <v>3</v>
      </c>
      <c r="H1513">
        <v>182.27928499999999</v>
      </c>
      <c r="I1513" s="4">
        <v>4</v>
      </c>
      <c r="P1513">
        <v>2</v>
      </c>
      <c r="Q1513" t="str">
        <f>CONCATENATE(C1513,E1513,G1513,I1513)</f>
        <v>34</v>
      </c>
    </row>
    <row r="1514" spans="1:17" x14ac:dyDescent="0.25">
      <c r="A1514">
        <v>9154</v>
      </c>
      <c r="F1514">
        <v>182.121734</v>
      </c>
      <c r="G1514" s="2">
        <v>3</v>
      </c>
      <c r="H1514">
        <v>182.27928499999999</v>
      </c>
      <c r="I1514" s="4">
        <v>4</v>
      </c>
      <c r="P1514">
        <v>2</v>
      </c>
      <c r="Q1514" t="str">
        <f>CONCATENATE(C1514,E1514,G1514,I1514)</f>
        <v>34</v>
      </c>
    </row>
    <row r="1515" spans="1:17" x14ac:dyDescent="0.25">
      <c r="A1515">
        <v>9155</v>
      </c>
      <c r="F1515">
        <v>182.121734</v>
      </c>
      <c r="G1515" s="2">
        <v>3</v>
      </c>
      <c r="H1515">
        <v>182.27928499999999</v>
      </c>
      <c r="I1515" s="4">
        <v>4</v>
      </c>
      <c r="P1515">
        <v>2</v>
      </c>
      <c r="Q1515" t="str">
        <f>CONCATENATE(C1515,E1515,G1515,I1515)</f>
        <v>34</v>
      </c>
    </row>
    <row r="1516" spans="1:17" x14ac:dyDescent="0.25">
      <c r="A1516">
        <v>9156</v>
      </c>
      <c r="F1516">
        <v>182.121734</v>
      </c>
      <c r="G1516" s="2">
        <v>3</v>
      </c>
      <c r="H1516">
        <v>182.27928499999999</v>
      </c>
      <c r="I1516" s="4">
        <v>4</v>
      </c>
      <c r="P1516">
        <v>2</v>
      </c>
      <c r="Q1516" t="str">
        <f>CONCATENATE(C1516,E1516,G1516,I1516)</f>
        <v>34</v>
      </c>
    </row>
    <row r="1517" spans="1:17" x14ac:dyDescent="0.25">
      <c r="A1517">
        <v>9157</v>
      </c>
      <c r="F1517">
        <v>182.121734</v>
      </c>
      <c r="G1517" s="2">
        <v>3</v>
      </c>
      <c r="H1517">
        <v>182.27928499999999</v>
      </c>
      <c r="I1517" s="4">
        <v>4</v>
      </c>
      <c r="P1517">
        <v>2</v>
      </c>
      <c r="Q1517" t="str">
        <f>CONCATENATE(C1517,E1517,G1517,I1517)</f>
        <v>34</v>
      </c>
    </row>
    <row r="1518" spans="1:17" x14ac:dyDescent="0.25">
      <c r="A1518">
        <v>9158</v>
      </c>
      <c r="F1518">
        <v>182.121734</v>
      </c>
      <c r="G1518" s="2">
        <v>3</v>
      </c>
      <c r="H1518">
        <v>182.27928499999999</v>
      </c>
      <c r="I1518" s="4">
        <v>4</v>
      </c>
      <c r="P1518">
        <v>2</v>
      </c>
      <c r="Q1518" t="str">
        <f>CONCATENATE(C1518,E1518,G1518,I1518)</f>
        <v>34</v>
      </c>
    </row>
    <row r="1519" spans="1:17" x14ac:dyDescent="0.25">
      <c r="A1519">
        <v>9159</v>
      </c>
      <c r="F1519">
        <v>182.121734</v>
      </c>
      <c r="G1519" s="2">
        <v>3</v>
      </c>
      <c r="H1519">
        <v>182.27928499999999</v>
      </c>
      <c r="I1519" s="4">
        <v>4</v>
      </c>
      <c r="P1519">
        <v>2</v>
      </c>
      <c r="Q1519" t="str">
        <f>CONCATENATE(C1519,E1519,G1519,I1519)</f>
        <v>34</v>
      </c>
    </row>
    <row r="1520" spans="1:17" x14ac:dyDescent="0.25">
      <c r="A1520">
        <v>9160</v>
      </c>
      <c r="F1520">
        <v>182.121734</v>
      </c>
      <c r="G1520" s="2">
        <v>3</v>
      </c>
      <c r="H1520">
        <v>182.27928499999999</v>
      </c>
      <c r="I1520" s="4">
        <v>4</v>
      </c>
      <c r="P1520">
        <v>2</v>
      </c>
      <c r="Q1520" t="str">
        <f>CONCATENATE(C1520,E1520,G1520,I1520)</f>
        <v>34</v>
      </c>
    </row>
    <row r="1521" spans="1:17" x14ac:dyDescent="0.25">
      <c r="A1521">
        <v>9161</v>
      </c>
      <c r="F1521">
        <v>182.121734</v>
      </c>
      <c r="G1521" s="2">
        <v>3</v>
      </c>
      <c r="H1521">
        <v>182.27928499999999</v>
      </c>
      <c r="I1521" s="4">
        <v>4</v>
      </c>
      <c r="P1521">
        <v>2</v>
      </c>
      <c r="Q1521" t="str">
        <f>CONCATENATE(C1521,E1521,G1521,I1521)</f>
        <v>34</v>
      </c>
    </row>
    <row r="1522" spans="1:17" x14ac:dyDescent="0.25">
      <c r="A1522">
        <v>9162</v>
      </c>
      <c r="F1522">
        <v>182.121734</v>
      </c>
      <c r="G1522" s="2">
        <v>3</v>
      </c>
      <c r="H1522">
        <v>182.27928499999999</v>
      </c>
      <c r="I1522" s="4">
        <v>4</v>
      </c>
      <c r="P1522">
        <v>2</v>
      </c>
      <c r="Q1522" t="str">
        <f>CONCATENATE(C1522,E1522,G1522,I1522)</f>
        <v>34</v>
      </c>
    </row>
    <row r="1523" spans="1:17" x14ac:dyDescent="0.25">
      <c r="A1523">
        <v>9163</v>
      </c>
      <c r="F1523">
        <v>182.121734</v>
      </c>
      <c r="G1523" s="2">
        <v>3</v>
      </c>
      <c r="H1523">
        <v>182.27928499999999</v>
      </c>
      <c r="I1523" s="4">
        <v>4</v>
      </c>
      <c r="P1523">
        <v>2</v>
      </c>
      <c r="Q1523" t="str">
        <f>CONCATENATE(C1523,E1523,G1523,I1523)</f>
        <v>34</v>
      </c>
    </row>
    <row r="1524" spans="1:17" x14ac:dyDescent="0.25">
      <c r="A1524">
        <v>9164</v>
      </c>
      <c r="F1524">
        <v>182.121734</v>
      </c>
      <c r="G1524" s="2">
        <v>3</v>
      </c>
      <c r="H1524">
        <v>182.27928499999999</v>
      </c>
      <c r="I1524" s="4">
        <v>4</v>
      </c>
      <c r="P1524">
        <v>2</v>
      </c>
      <c r="Q1524" t="str">
        <f>CONCATENATE(C1524,E1524,G1524,I1524)</f>
        <v>34</v>
      </c>
    </row>
    <row r="1525" spans="1:17" x14ac:dyDescent="0.25">
      <c r="A1525">
        <v>9165</v>
      </c>
      <c r="P1525">
        <v>0</v>
      </c>
      <c r="Q1525" t="str">
        <f>CONCATENATE(C1525,E1525,G1525,I1525)</f>
        <v/>
      </c>
    </row>
    <row r="1526" spans="1:17" x14ac:dyDescent="0.25">
      <c r="A1526">
        <v>9166</v>
      </c>
      <c r="P1526">
        <v>0</v>
      </c>
      <c r="Q1526" t="str">
        <f>CONCATENATE(C1526,E1526,G1526,I1526)</f>
        <v/>
      </c>
    </row>
    <row r="1527" spans="1:17" x14ac:dyDescent="0.25">
      <c r="A1527">
        <v>9167</v>
      </c>
      <c r="P1527">
        <v>0</v>
      </c>
      <c r="Q1527" t="str">
        <f>CONCATENATE(C1527,E1527,G1527,I1527)</f>
        <v/>
      </c>
    </row>
    <row r="1528" spans="1:17" x14ac:dyDescent="0.25">
      <c r="A1528">
        <v>9168</v>
      </c>
      <c r="P1528">
        <v>0</v>
      </c>
      <c r="Q1528" t="str">
        <f>CONCATENATE(C1528,E1528,G1528,I1528)</f>
        <v/>
      </c>
    </row>
    <row r="1529" spans="1:17" x14ac:dyDescent="0.25">
      <c r="A1529">
        <v>9169</v>
      </c>
      <c r="P1529">
        <v>0</v>
      </c>
      <c r="Q1529" t="str">
        <f>CONCATENATE(C1529,E1529,G1529,I1529)</f>
        <v/>
      </c>
    </row>
    <row r="1530" spans="1:17" x14ac:dyDescent="0.25">
      <c r="A1530">
        <v>9170</v>
      </c>
      <c r="B1530">
        <v>158.49606299999999</v>
      </c>
      <c r="C1530" s="3">
        <v>1</v>
      </c>
      <c r="P1530">
        <v>1</v>
      </c>
      <c r="Q1530" t="str">
        <f>CONCATENATE(C1530,E1530,G1530,I1530)</f>
        <v>1</v>
      </c>
    </row>
    <row r="1531" spans="1:17" x14ac:dyDescent="0.25">
      <c r="A1531">
        <v>9171</v>
      </c>
      <c r="B1531">
        <v>158.49606299999999</v>
      </c>
      <c r="C1531" s="3">
        <v>1</v>
      </c>
      <c r="P1531">
        <v>1</v>
      </c>
      <c r="Q1531" t="str">
        <f>CONCATENATE(C1531,E1531,G1531,I1531)</f>
        <v>1</v>
      </c>
    </row>
    <row r="1532" spans="1:17" x14ac:dyDescent="0.25">
      <c r="A1532">
        <v>9172</v>
      </c>
      <c r="B1532">
        <v>158.49606299999999</v>
      </c>
      <c r="C1532" s="3">
        <v>1</v>
      </c>
      <c r="P1532">
        <v>1</v>
      </c>
      <c r="Q1532" t="str">
        <f>CONCATENATE(C1532,E1532,G1532,I1532)</f>
        <v>1</v>
      </c>
    </row>
    <row r="1533" spans="1:17" x14ac:dyDescent="0.25">
      <c r="A1533">
        <v>9173</v>
      </c>
      <c r="B1533">
        <v>158.49606299999999</v>
      </c>
      <c r="C1533" s="3">
        <v>1</v>
      </c>
      <c r="P1533">
        <v>1</v>
      </c>
      <c r="Q1533" t="str">
        <f>CONCATENATE(C1533,E1533,G1533,I1533)</f>
        <v>1</v>
      </c>
    </row>
    <row r="1534" spans="1:17" x14ac:dyDescent="0.25">
      <c r="A1534">
        <v>9174</v>
      </c>
      <c r="B1534">
        <v>158.49606299999999</v>
      </c>
      <c r="C1534" s="3">
        <v>1</v>
      </c>
      <c r="D1534">
        <v>155.92346900000001</v>
      </c>
      <c r="E1534" s="1">
        <v>2</v>
      </c>
      <c r="P1534">
        <v>2</v>
      </c>
      <c r="Q1534" t="str">
        <f>CONCATENATE(C1534,E1534,G1534,I1534)</f>
        <v>12</v>
      </c>
    </row>
    <row r="1535" spans="1:17" x14ac:dyDescent="0.25">
      <c r="A1535">
        <v>9175</v>
      </c>
      <c r="B1535">
        <v>158.49606299999999</v>
      </c>
      <c r="C1535" s="3">
        <v>1</v>
      </c>
      <c r="D1535">
        <v>155.92346900000001</v>
      </c>
      <c r="E1535" s="1">
        <v>2</v>
      </c>
      <c r="P1535">
        <v>2</v>
      </c>
      <c r="Q1535" t="str">
        <f>CONCATENATE(C1535,E1535,G1535,I1535)</f>
        <v>12</v>
      </c>
    </row>
    <row r="1536" spans="1:17" x14ac:dyDescent="0.25">
      <c r="A1536">
        <v>9176</v>
      </c>
      <c r="B1536">
        <v>158.49606299999999</v>
      </c>
      <c r="C1536" s="3">
        <v>1</v>
      </c>
      <c r="D1536">
        <v>155.92346900000001</v>
      </c>
      <c r="E1536" s="1">
        <v>2</v>
      </c>
      <c r="P1536">
        <v>2</v>
      </c>
      <c r="Q1536" t="str">
        <f>CONCATENATE(C1536,E1536,G1536,I1536)</f>
        <v>12</v>
      </c>
    </row>
    <row r="1537" spans="1:17" x14ac:dyDescent="0.25">
      <c r="A1537">
        <v>9177</v>
      </c>
      <c r="B1537">
        <v>158.49606299999999</v>
      </c>
      <c r="C1537" s="3">
        <v>1</v>
      </c>
      <c r="D1537">
        <v>155.92346900000001</v>
      </c>
      <c r="E1537" s="1">
        <v>2</v>
      </c>
      <c r="P1537">
        <v>2</v>
      </c>
      <c r="Q1537" t="str">
        <f>CONCATENATE(C1537,E1537,G1537,I1537)</f>
        <v>12</v>
      </c>
    </row>
    <row r="1538" spans="1:17" x14ac:dyDescent="0.25">
      <c r="A1538">
        <v>9178</v>
      </c>
      <c r="B1538">
        <v>158.49606299999999</v>
      </c>
      <c r="C1538" s="3">
        <v>1</v>
      </c>
      <c r="D1538">
        <v>155.92346900000001</v>
      </c>
      <c r="E1538" s="1">
        <v>2</v>
      </c>
      <c r="P1538">
        <v>2</v>
      </c>
      <c r="Q1538" t="str">
        <f>CONCATENATE(C1538,E1538,G1538,I1538)</f>
        <v>12</v>
      </c>
    </row>
    <row r="1539" spans="1:17" x14ac:dyDescent="0.25">
      <c r="A1539">
        <v>9179</v>
      </c>
      <c r="B1539">
        <v>158.49606299999999</v>
      </c>
      <c r="C1539" s="3">
        <v>1</v>
      </c>
      <c r="D1539">
        <v>155.92346900000001</v>
      </c>
      <c r="E1539" s="1">
        <v>2</v>
      </c>
      <c r="P1539">
        <v>2</v>
      </c>
      <c r="Q1539" t="str">
        <f>CONCATENATE(C1539,E1539,G1539,I1539)</f>
        <v>12</v>
      </c>
    </row>
    <row r="1540" spans="1:17" x14ac:dyDescent="0.25">
      <c r="A1540">
        <v>9180</v>
      </c>
      <c r="B1540">
        <v>158.49606299999999</v>
      </c>
      <c r="C1540" s="3">
        <v>1</v>
      </c>
      <c r="D1540">
        <v>155.92346900000001</v>
      </c>
      <c r="E1540" s="1">
        <v>2</v>
      </c>
      <c r="P1540">
        <v>2</v>
      </c>
      <c r="Q1540" t="str">
        <f>CONCATENATE(C1540,E1540,G1540,I1540)</f>
        <v>12</v>
      </c>
    </row>
    <row r="1541" spans="1:17" x14ac:dyDescent="0.25">
      <c r="A1541">
        <v>9181</v>
      </c>
      <c r="B1541">
        <v>158.49606299999999</v>
      </c>
      <c r="C1541" s="3">
        <v>1</v>
      </c>
      <c r="D1541">
        <v>155.92346900000001</v>
      </c>
      <c r="E1541" s="1">
        <v>2</v>
      </c>
      <c r="P1541">
        <v>2</v>
      </c>
      <c r="Q1541" t="str">
        <f>CONCATENATE(C1541,E1541,G1541,I1541)</f>
        <v>12</v>
      </c>
    </row>
    <row r="1542" spans="1:17" x14ac:dyDescent="0.25">
      <c r="A1542">
        <v>9182</v>
      </c>
      <c r="D1542">
        <v>155.92346900000001</v>
      </c>
      <c r="E1542" s="1">
        <v>2</v>
      </c>
      <c r="P1542">
        <v>1</v>
      </c>
      <c r="Q1542" t="str">
        <f>CONCATENATE(C1542,E1542,G1542,I1542)</f>
        <v>2</v>
      </c>
    </row>
    <row r="1543" spans="1:17" x14ac:dyDescent="0.25">
      <c r="A1543">
        <v>9183</v>
      </c>
      <c r="D1543">
        <v>155.92346900000001</v>
      </c>
      <c r="E1543" s="1">
        <v>2</v>
      </c>
      <c r="P1543">
        <v>1</v>
      </c>
      <c r="Q1543" t="str">
        <f>CONCATENATE(C1543,E1543,G1543,I1543)</f>
        <v>2</v>
      </c>
    </row>
    <row r="1544" spans="1:17" x14ac:dyDescent="0.25">
      <c r="A1544">
        <v>9184</v>
      </c>
      <c r="D1544">
        <v>155.92346900000001</v>
      </c>
      <c r="E1544" s="1">
        <v>2</v>
      </c>
      <c r="P1544">
        <v>1</v>
      </c>
      <c r="Q1544" t="str">
        <f>CONCATENATE(C1544,E1544,G1544,I1544)</f>
        <v>2</v>
      </c>
    </row>
    <row r="1545" spans="1:17" x14ac:dyDescent="0.25">
      <c r="A1545">
        <v>9185</v>
      </c>
      <c r="D1545">
        <v>155.81843499999999</v>
      </c>
      <c r="E1545" s="1">
        <v>2</v>
      </c>
      <c r="P1545">
        <v>1</v>
      </c>
      <c r="Q1545" t="str">
        <f>CONCATENATE(C1545,E1545,G1545,I1545)</f>
        <v>2</v>
      </c>
    </row>
    <row r="1546" spans="1:17" x14ac:dyDescent="0.25">
      <c r="A1546">
        <v>9186</v>
      </c>
      <c r="P1546">
        <v>0</v>
      </c>
      <c r="Q1546" t="str">
        <f>CONCATENATE(C1546,E1546,G1546,I1546)</f>
        <v/>
      </c>
    </row>
    <row r="1547" spans="1:17" x14ac:dyDescent="0.25">
      <c r="A1547">
        <v>9187</v>
      </c>
      <c r="F1547">
        <v>153.14091099999999</v>
      </c>
      <c r="G1547" s="2">
        <v>3</v>
      </c>
      <c r="H1547">
        <v>153.71838700000001</v>
      </c>
      <c r="I1547" s="4">
        <v>4</v>
      </c>
      <c r="P1547">
        <v>2</v>
      </c>
      <c r="Q1547" t="str">
        <f>CONCATENATE(C1547,E1547,G1547,I1547)</f>
        <v>34</v>
      </c>
    </row>
    <row r="1548" spans="1:17" x14ac:dyDescent="0.25">
      <c r="A1548">
        <v>9188</v>
      </c>
      <c r="F1548">
        <v>153.14091099999999</v>
      </c>
      <c r="G1548" s="2">
        <v>3</v>
      </c>
      <c r="H1548">
        <v>153.71838700000001</v>
      </c>
      <c r="I1548" s="4">
        <v>4</v>
      </c>
      <c r="P1548">
        <v>2</v>
      </c>
      <c r="Q1548" t="str">
        <f>CONCATENATE(C1548,E1548,G1548,I1548)</f>
        <v>34</v>
      </c>
    </row>
    <row r="1549" spans="1:17" x14ac:dyDescent="0.25">
      <c r="A1549">
        <v>9189</v>
      </c>
      <c r="F1549">
        <v>153.14091099999999</v>
      </c>
      <c r="G1549" s="2">
        <v>3</v>
      </c>
      <c r="H1549">
        <v>153.71838700000001</v>
      </c>
      <c r="I1549" s="4">
        <v>4</v>
      </c>
      <c r="P1549">
        <v>2</v>
      </c>
      <c r="Q1549" t="str">
        <f>CONCATENATE(C1549,E1549,G1549,I1549)</f>
        <v>34</v>
      </c>
    </row>
    <row r="1550" spans="1:17" x14ac:dyDescent="0.25">
      <c r="A1550">
        <v>9190</v>
      </c>
      <c r="F1550">
        <v>153.14091099999999</v>
      </c>
      <c r="G1550" s="2">
        <v>3</v>
      </c>
      <c r="H1550">
        <v>153.71838700000001</v>
      </c>
      <c r="I1550" s="4">
        <v>4</v>
      </c>
      <c r="P1550">
        <v>2</v>
      </c>
      <c r="Q1550" t="str">
        <f>CONCATENATE(C1550,E1550,G1550,I1550)</f>
        <v>34</v>
      </c>
    </row>
    <row r="1551" spans="1:17" x14ac:dyDescent="0.25">
      <c r="A1551">
        <v>9191</v>
      </c>
      <c r="F1551">
        <v>153.14091099999999</v>
      </c>
      <c r="G1551" s="2">
        <v>3</v>
      </c>
      <c r="H1551">
        <v>153.71838700000001</v>
      </c>
      <c r="I1551" s="4">
        <v>4</v>
      </c>
      <c r="P1551">
        <v>2</v>
      </c>
      <c r="Q1551" t="str">
        <f>CONCATENATE(C1551,E1551,G1551,I1551)</f>
        <v>34</v>
      </c>
    </row>
    <row r="1552" spans="1:17" x14ac:dyDescent="0.25">
      <c r="A1552">
        <v>9192</v>
      </c>
      <c r="F1552">
        <v>153.14091099999999</v>
      </c>
      <c r="G1552" s="2">
        <v>3</v>
      </c>
      <c r="H1552">
        <v>153.71838700000001</v>
      </c>
      <c r="I1552" s="4">
        <v>4</v>
      </c>
      <c r="P1552">
        <v>2</v>
      </c>
      <c r="Q1552" t="str">
        <f>CONCATENATE(C1552,E1552,G1552,I1552)</f>
        <v>34</v>
      </c>
    </row>
    <row r="1553" spans="1:17" x14ac:dyDescent="0.25">
      <c r="A1553">
        <v>9193</v>
      </c>
      <c r="F1553">
        <v>153.14091099999999</v>
      </c>
      <c r="G1553" s="2">
        <v>3</v>
      </c>
      <c r="H1553">
        <v>153.71838700000001</v>
      </c>
      <c r="I1553" s="4">
        <v>4</v>
      </c>
      <c r="P1553">
        <v>2</v>
      </c>
      <c r="Q1553" t="str">
        <f>CONCATENATE(C1553,E1553,G1553,I1553)</f>
        <v>34</v>
      </c>
    </row>
    <row r="1554" spans="1:17" x14ac:dyDescent="0.25">
      <c r="A1554">
        <v>9194</v>
      </c>
      <c r="F1554">
        <v>153.14091099999999</v>
      </c>
      <c r="G1554" s="2">
        <v>3</v>
      </c>
      <c r="H1554">
        <v>153.71838700000001</v>
      </c>
      <c r="I1554" s="4">
        <v>4</v>
      </c>
      <c r="P1554">
        <v>2</v>
      </c>
      <c r="Q1554" t="str">
        <f>CONCATENATE(C1554,E1554,G1554,I1554)</f>
        <v>34</v>
      </c>
    </row>
    <row r="1555" spans="1:17" x14ac:dyDescent="0.25">
      <c r="A1555">
        <v>9195</v>
      </c>
      <c r="F1555">
        <v>153.14091099999999</v>
      </c>
      <c r="G1555" s="2">
        <v>3</v>
      </c>
      <c r="H1555">
        <v>153.71838700000001</v>
      </c>
      <c r="I1555" s="4">
        <v>4</v>
      </c>
      <c r="P1555">
        <v>2</v>
      </c>
      <c r="Q1555" t="str">
        <f>CONCATENATE(C1555,E1555,G1555,I1555)</f>
        <v>34</v>
      </c>
    </row>
    <row r="1556" spans="1:17" x14ac:dyDescent="0.25">
      <c r="A1556">
        <v>9196</v>
      </c>
      <c r="F1556">
        <v>153.14091099999999</v>
      </c>
      <c r="G1556" s="2">
        <v>3</v>
      </c>
      <c r="H1556">
        <v>153.71838700000001</v>
      </c>
      <c r="I1556" s="4">
        <v>4</v>
      </c>
      <c r="P1556">
        <v>2</v>
      </c>
      <c r="Q1556" t="str">
        <f>CONCATENATE(C1556,E1556,G1556,I1556)</f>
        <v>34</v>
      </c>
    </row>
    <row r="1557" spans="1:17" x14ac:dyDescent="0.25">
      <c r="A1557">
        <v>9197</v>
      </c>
      <c r="F1557">
        <v>153.14091099999999</v>
      </c>
      <c r="G1557" s="2">
        <v>3</v>
      </c>
      <c r="H1557">
        <v>153.71838700000001</v>
      </c>
      <c r="I1557" s="4">
        <v>4</v>
      </c>
      <c r="P1557">
        <v>2</v>
      </c>
      <c r="Q1557" t="str">
        <f>CONCATENATE(C1557,E1557,G1557,I1557)</f>
        <v>34</v>
      </c>
    </row>
    <row r="1558" spans="1:17" x14ac:dyDescent="0.25">
      <c r="A1558">
        <v>9198</v>
      </c>
      <c r="F1558">
        <v>153.14091099999999</v>
      </c>
      <c r="G1558" s="2">
        <v>3</v>
      </c>
      <c r="H1558">
        <v>153.71838700000001</v>
      </c>
      <c r="I1558" s="4">
        <v>4</v>
      </c>
      <c r="P1558">
        <v>2</v>
      </c>
      <c r="Q1558" t="str">
        <f>CONCATENATE(C1558,E1558,G1558,I1558)</f>
        <v>34</v>
      </c>
    </row>
    <row r="1559" spans="1:17" x14ac:dyDescent="0.25">
      <c r="A1559">
        <v>9199</v>
      </c>
      <c r="F1559">
        <v>153.14091099999999</v>
      </c>
      <c r="G1559" s="2">
        <v>3</v>
      </c>
      <c r="H1559">
        <v>153.71838700000001</v>
      </c>
      <c r="I1559" s="4">
        <v>4</v>
      </c>
      <c r="P1559">
        <v>2</v>
      </c>
      <c r="Q1559" t="str">
        <f>CONCATENATE(C1559,E1559,G1559,I1559)</f>
        <v>34</v>
      </c>
    </row>
    <row r="1560" spans="1:17" x14ac:dyDescent="0.25">
      <c r="A1560">
        <v>9200</v>
      </c>
      <c r="B1560">
        <v>126.933492</v>
      </c>
      <c r="C1560" s="3">
        <v>1</v>
      </c>
      <c r="F1560">
        <v>153.14091099999999</v>
      </c>
      <c r="G1560" s="2">
        <v>3</v>
      </c>
      <c r="P1560">
        <v>2</v>
      </c>
      <c r="Q1560" t="str">
        <f>CONCATENATE(C1560,E1560,G1560,I1560)</f>
        <v>13</v>
      </c>
    </row>
    <row r="1561" spans="1:17" x14ac:dyDescent="0.25">
      <c r="A1561">
        <v>9201</v>
      </c>
      <c r="B1561">
        <v>126.933492</v>
      </c>
      <c r="C1561" s="3">
        <v>1</v>
      </c>
      <c r="P1561">
        <v>1</v>
      </c>
      <c r="Q1561" t="str">
        <f>CONCATENATE(C1561,E1561,G1561,I1561)</f>
        <v>1</v>
      </c>
    </row>
    <row r="1562" spans="1:17" x14ac:dyDescent="0.25">
      <c r="A1562">
        <v>9202</v>
      </c>
      <c r="B1562">
        <v>126.933492</v>
      </c>
      <c r="C1562" s="3">
        <v>1</v>
      </c>
      <c r="P1562">
        <v>1</v>
      </c>
      <c r="Q1562" t="str">
        <f>CONCATENATE(C1562,E1562,G1562,I1562)</f>
        <v>1</v>
      </c>
    </row>
    <row r="1563" spans="1:17" x14ac:dyDescent="0.25">
      <c r="A1563">
        <v>9203</v>
      </c>
      <c r="B1563">
        <v>126.933492</v>
      </c>
      <c r="C1563" s="3">
        <v>1</v>
      </c>
      <c r="P1563">
        <v>1</v>
      </c>
      <c r="Q1563" t="str">
        <f>CONCATENATE(C1563,E1563,G1563,I1563)</f>
        <v>1</v>
      </c>
    </row>
    <row r="1564" spans="1:17" x14ac:dyDescent="0.25">
      <c r="A1564">
        <v>9204</v>
      </c>
      <c r="B1564">
        <v>126.933492</v>
      </c>
      <c r="C1564" s="3">
        <v>1</v>
      </c>
      <c r="P1564">
        <v>1</v>
      </c>
      <c r="Q1564" t="str">
        <f>CONCATENATE(C1564,E1564,G1564,I1564)</f>
        <v>1</v>
      </c>
    </row>
    <row r="1565" spans="1:17" x14ac:dyDescent="0.25">
      <c r="A1565">
        <v>9205</v>
      </c>
      <c r="B1565">
        <v>126.933492</v>
      </c>
      <c r="C1565" s="3">
        <v>1</v>
      </c>
      <c r="P1565">
        <v>1</v>
      </c>
      <c r="Q1565" t="str">
        <f>CONCATENATE(C1565,E1565,G1565,I1565)</f>
        <v>1</v>
      </c>
    </row>
    <row r="1566" spans="1:17" x14ac:dyDescent="0.25">
      <c r="A1566">
        <v>9206</v>
      </c>
      <c r="B1566">
        <v>126.933492</v>
      </c>
      <c r="C1566" s="3">
        <v>1</v>
      </c>
      <c r="P1566">
        <v>1</v>
      </c>
      <c r="Q1566" t="str">
        <f>CONCATENATE(C1566,E1566,G1566,I1566)</f>
        <v>1</v>
      </c>
    </row>
    <row r="1567" spans="1:17" x14ac:dyDescent="0.25">
      <c r="A1567">
        <v>9207</v>
      </c>
      <c r="B1567">
        <v>126.933492</v>
      </c>
      <c r="C1567" s="3">
        <v>1</v>
      </c>
      <c r="P1567">
        <v>1</v>
      </c>
      <c r="Q1567" t="str">
        <f>CONCATENATE(C1567,E1567,G1567,I1567)</f>
        <v>1</v>
      </c>
    </row>
    <row r="1568" spans="1:17" x14ac:dyDescent="0.25">
      <c r="A1568">
        <v>9208</v>
      </c>
      <c r="B1568">
        <v>126.933492</v>
      </c>
      <c r="C1568" s="3">
        <v>1</v>
      </c>
      <c r="D1568">
        <v>122.80069599999999</v>
      </c>
      <c r="E1568" s="1">
        <v>2</v>
      </c>
      <c r="P1568">
        <v>2</v>
      </c>
      <c r="Q1568" t="str">
        <f>CONCATENATE(C1568,E1568,G1568,I1568)</f>
        <v>12</v>
      </c>
    </row>
    <row r="1569" spans="1:17" x14ac:dyDescent="0.25">
      <c r="A1569">
        <v>9209</v>
      </c>
      <c r="B1569">
        <v>126.933492</v>
      </c>
      <c r="C1569" s="3">
        <v>1</v>
      </c>
      <c r="D1569">
        <v>122.80069599999999</v>
      </c>
      <c r="E1569" s="1">
        <v>2</v>
      </c>
      <c r="P1569">
        <v>2</v>
      </c>
      <c r="Q1569" t="str">
        <f>CONCATENATE(C1569,E1569,G1569,I1569)</f>
        <v>12</v>
      </c>
    </row>
    <row r="1570" spans="1:17" x14ac:dyDescent="0.25">
      <c r="A1570">
        <v>9210</v>
      </c>
      <c r="B1570">
        <v>126.933492</v>
      </c>
      <c r="C1570" s="3">
        <v>1</v>
      </c>
      <c r="D1570">
        <v>122.80069599999999</v>
      </c>
      <c r="E1570" s="1">
        <v>2</v>
      </c>
      <c r="P1570">
        <v>2</v>
      </c>
      <c r="Q1570" t="str">
        <f>CONCATENATE(C1570,E1570,G1570,I1570)</f>
        <v>12</v>
      </c>
    </row>
    <row r="1571" spans="1:17" x14ac:dyDescent="0.25">
      <c r="A1571">
        <v>9211</v>
      </c>
      <c r="B1571">
        <v>126.933492</v>
      </c>
      <c r="C1571" s="3">
        <v>1</v>
      </c>
      <c r="D1571">
        <v>122.80069599999999</v>
      </c>
      <c r="E1571" s="1">
        <v>2</v>
      </c>
      <c r="P1571">
        <v>2</v>
      </c>
      <c r="Q1571" t="str">
        <f>CONCATENATE(C1571,E1571,G1571,I1571)</f>
        <v>12</v>
      </c>
    </row>
    <row r="1572" spans="1:17" x14ac:dyDescent="0.25">
      <c r="A1572">
        <v>9212</v>
      </c>
      <c r="B1572">
        <v>126.933492</v>
      </c>
      <c r="C1572" s="3">
        <v>1</v>
      </c>
      <c r="D1572">
        <v>122.80069599999999</v>
      </c>
      <c r="E1572" s="1">
        <v>2</v>
      </c>
      <c r="P1572">
        <v>2</v>
      </c>
      <c r="Q1572" t="str">
        <f>CONCATENATE(C1572,E1572,G1572,I1572)</f>
        <v>12</v>
      </c>
    </row>
    <row r="1573" spans="1:17" x14ac:dyDescent="0.25">
      <c r="A1573">
        <v>9213</v>
      </c>
      <c r="B1573">
        <v>126.933492</v>
      </c>
      <c r="C1573" s="3">
        <v>1</v>
      </c>
      <c r="D1573">
        <v>122.80069599999999</v>
      </c>
      <c r="E1573" s="1">
        <v>2</v>
      </c>
      <c r="P1573">
        <v>2</v>
      </c>
      <c r="Q1573" t="str">
        <f>CONCATENATE(C1573,E1573,G1573,I1573)</f>
        <v>12</v>
      </c>
    </row>
    <row r="1574" spans="1:17" x14ac:dyDescent="0.25">
      <c r="A1574">
        <v>9214</v>
      </c>
      <c r="D1574">
        <v>122.80069599999999</v>
      </c>
      <c r="E1574" s="1">
        <v>2</v>
      </c>
      <c r="P1574">
        <v>1</v>
      </c>
      <c r="Q1574" t="str">
        <f>CONCATENATE(C1574,E1574,G1574,I1574)</f>
        <v>2</v>
      </c>
    </row>
    <row r="1575" spans="1:17" x14ac:dyDescent="0.25">
      <c r="A1575">
        <v>9215</v>
      </c>
      <c r="D1575">
        <v>122.80069599999999</v>
      </c>
      <c r="E1575" s="1">
        <v>2</v>
      </c>
      <c r="P1575">
        <v>1</v>
      </c>
      <c r="Q1575" t="str">
        <f>CONCATENATE(C1575,E1575,G1575,I1575)</f>
        <v>2</v>
      </c>
    </row>
    <row r="1576" spans="1:17" x14ac:dyDescent="0.25">
      <c r="A1576">
        <v>9216</v>
      </c>
      <c r="D1576">
        <v>122.80069599999999</v>
      </c>
      <c r="E1576" s="1">
        <v>2</v>
      </c>
      <c r="P1576">
        <v>1</v>
      </c>
      <c r="Q1576" t="str">
        <f>CONCATENATE(C1576,E1576,G1576,I1576)</f>
        <v>2</v>
      </c>
    </row>
    <row r="1577" spans="1:17" x14ac:dyDescent="0.25">
      <c r="A1577">
        <v>9217</v>
      </c>
      <c r="D1577">
        <v>122.80069599999999</v>
      </c>
      <c r="E1577" s="1">
        <v>2</v>
      </c>
      <c r="P1577">
        <v>1</v>
      </c>
      <c r="Q1577" t="str">
        <f>CONCATENATE(C1577,E1577,G1577,I1577)</f>
        <v>2</v>
      </c>
    </row>
    <row r="1578" spans="1:17" x14ac:dyDescent="0.25">
      <c r="A1578">
        <v>9218</v>
      </c>
      <c r="D1578">
        <v>122.80069599999999</v>
      </c>
      <c r="E1578" s="1">
        <v>2</v>
      </c>
      <c r="P1578">
        <v>1</v>
      </c>
      <c r="Q1578" t="str">
        <f>CONCATENATE(C1578,E1578,G1578,I1578)</f>
        <v>2</v>
      </c>
    </row>
    <row r="1579" spans="1:17" x14ac:dyDescent="0.25">
      <c r="A1579">
        <v>9219</v>
      </c>
      <c r="D1579">
        <v>122.80069599999999</v>
      </c>
      <c r="E1579" s="1">
        <v>2</v>
      </c>
      <c r="P1579">
        <v>1</v>
      </c>
      <c r="Q1579" t="str">
        <f>CONCATENATE(C1579,E1579,G1579,I1579)</f>
        <v>2</v>
      </c>
    </row>
    <row r="1580" spans="1:17" x14ac:dyDescent="0.25">
      <c r="A1580">
        <v>9220</v>
      </c>
      <c r="P1580">
        <v>0</v>
      </c>
      <c r="Q1580" t="str">
        <f>CONCATENATE(C1580,E1580,G1580,I1580)</f>
        <v/>
      </c>
    </row>
    <row r="1581" spans="1:17" x14ac:dyDescent="0.25">
      <c r="A1581">
        <v>9221</v>
      </c>
      <c r="P1581">
        <v>0</v>
      </c>
      <c r="Q1581" t="str">
        <f>CONCATENATE(C1581,E1581,G1581,I1581)</f>
        <v/>
      </c>
    </row>
    <row r="1582" spans="1:17" x14ac:dyDescent="0.25">
      <c r="A1582">
        <v>9222</v>
      </c>
      <c r="F1582">
        <v>120.982283</v>
      </c>
      <c r="G1582" s="2">
        <v>3</v>
      </c>
      <c r="H1582">
        <v>120.87204299999999</v>
      </c>
      <c r="I1582" s="4">
        <v>4</v>
      </c>
      <c r="P1582">
        <v>2</v>
      </c>
      <c r="Q1582" t="str">
        <f>CONCATENATE(C1582,E1582,G1582,I1582)</f>
        <v>34</v>
      </c>
    </row>
    <row r="1583" spans="1:17" x14ac:dyDescent="0.25">
      <c r="A1583">
        <v>9223</v>
      </c>
      <c r="F1583">
        <v>120.982283</v>
      </c>
      <c r="G1583" s="2">
        <v>3</v>
      </c>
      <c r="H1583">
        <v>120.87204299999999</v>
      </c>
      <c r="I1583" s="4">
        <v>4</v>
      </c>
      <c r="P1583">
        <v>2</v>
      </c>
      <c r="Q1583" t="str">
        <f>CONCATENATE(C1583,E1583,G1583,I1583)</f>
        <v>34</v>
      </c>
    </row>
    <row r="1584" spans="1:17" x14ac:dyDescent="0.25">
      <c r="A1584">
        <v>9224</v>
      </c>
      <c r="F1584">
        <v>120.982283</v>
      </c>
      <c r="G1584" s="2">
        <v>3</v>
      </c>
      <c r="H1584">
        <v>120.87204299999999</v>
      </c>
      <c r="I1584" s="4">
        <v>4</v>
      </c>
      <c r="P1584">
        <v>2</v>
      </c>
      <c r="Q1584" t="str">
        <f>CONCATENATE(C1584,E1584,G1584,I1584)</f>
        <v>34</v>
      </c>
    </row>
    <row r="1585" spans="1:17" x14ac:dyDescent="0.25">
      <c r="A1585">
        <v>9225</v>
      </c>
      <c r="F1585">
        <v>120.982283</v>
      </c>
      <c r="G1585" s="2">
        <v>3</v>
      </c>
      <c r="H1585">
        <v>120.87204299999999</v>
      </c>
      <c r="I1585" s="4">
        <v>4</v>
      </c>
      <c r="P1585">
        <v>2</v>
      </c>
      <c r="Q1585" t="str">
        <f>CONCATENATE(C1585,E1585,G1585,I1585)</f>
        <v>34</v>
      </c>
    </row>
    <row r="1586" spans="1:17" x14ac:dyDescent="0.25">
      <c r="A1586">
        <v>9226</v>
      </c>
      <c r="F1586">
        <v>120.982283</v>
      </c>
      <c r="G1586" s="2">
        <v>3</v>
      </c>
      <c r="H1586">
        <v>120.87204299999999</v>
      </c>
      <c r="I1586" s="4">
        <v>4</v>
      </c>
      <c r="P1586">
        <v>2</v>
      </c>
      <c r="Q1586" t="str">
        <f>CONCATENATE(C1586,E1586,G1586,I1586)</f>
        <v>34</v>
      </c>
    </row>
    <row r="1587" spans="1:17" x14ac:dyDescent="0.25">
      <c r="A1587">
        <v>9227</v>
      </c>
      <c r="F1587">
        <v>120.982283</v>
      </c>
      <c r="G1587" s="2">
        <v>3</v>
      </c>
      <c r="H1587">
        <v>120.87204299999999</v>
      </c>
      <c r="I1587" s="4">
        <v>4</v>
      </c>
      <c r="P1587">
        <v>2</v>
      </c>
      <c r="Q1587" t="str">
        <f>CONCATENATE(C1587,E1587,G1587,I1587)</f>
        <v>34</v>
      </c>
    </row>
    <row r="1588" spans="1:17" x14ac:dyDescent="0.25">
      <c r="A1588">
        <v>9228</v>
      </c>
      <c r="F1588">
        <v>120.982283</v>
      </c>
      <c r="G1588" s="2">
        <v>3</v>
      </c>
      <c r="H1588">
        <v>120.87204299999999</v>
      </c>
      <c r="I1588" s="4">
        <v>4</v>
      </c>
      <c r="P1588">
        <v>2</v>
      </c>
      <c r="Q1588" t="str">
        <f>CONCATENATE(C1588,E1588,G1588,I1588)</f>
        <v>34</v>
      </c>
    </row>
    <row r="1589" spans="1:17" x14ac:dyDescent="0.25">
      <c r="A1589">
        <v>9229</v>
      </c>
      <c r="F1589">
        <v>120.982283</v>
      </c>
      <c r="G1589" s="2">
        <v>3</v>
      </c>
      <c r="H1589">
        <v>120.87204299999999</v>
      </c>
      <c r="I1589" s="4">
        <v>4</v>
      </c>
      <c r="P1589">
        <v>2</v>
      </c>
      <c r="Q1589" t="str">
        <f>CONCATENATE(C1589,E1589,G1589,I1589)</f>
        <v>34</v>
      </c>
    </row>
    <row r="1590" spans="1:17" x14ac:dyDescent="0.25">
      <c r="A1590">
        <v>9230</v>
      </c>
      <c r="F1590">
        <v>120.982283</v>
      </c>
      <c r="G1590" s="2">
        <v>3</v>
      </c>
      <c r="H1590">
        <v>120.87204299999999</v>
      </c>
      <c r="I1590" s="4">
        <v>4</v>
      </c>
      <c r="P1590">
        <v>2</v>
      </c>
      <c r="Q1590" t="str">
        <f>CONCATENATE(C1590,E1590,G1590,I1590)</f>
        <v>34</v>
      </c>
    </row>
    <row r="1591" spans="1:17" x14ac:dyDescent="0.25">
      <c r="A1591">
        <v>9231</v>
      </c>
      <c r="F1591">
        <v>120.982283</v>
      </c>
      <c r="G1591" s="2">
        <v>3</v>
      </c>
      <c r="H1591">
        <v>120.87204299999999</v>
      </c>
      <c r="I1591" s="4">
        <v>4</v>
      </c>
      <c r="P1591">
        <v>2</v>
      </c>
      <c r="Q1591" t="str">
        <f>CONCATENATE(C1591,E1591,G1591,I1591)</f>
        <v>34</v>
      </c>
    </row>
    <row r="1592" spans="1:17" x14ac:dyDescent="0.25">
      <c r="A1592">
        <v>9232</v>
      </c>
      <c r="F1592">
        <v>120.982283</v>
      </c>
      <c r="G1592" s="2">
        <v>3</v>
      </c>
      <c r="H1592">
        <v>120.87204299999999</v>
      </c>
      <c r="I1592" s="4">
        <v>4</v>
      </c>
      <c r="P1592">
        <v>2</v>
      </c>
      <c r="Q1592" t="str">
        <f>CONCATENATE(C1592,E1592,G1592,I1592)</f>
        <v>34</v>
      </c>
    </row>
    <row r="1593" spans="1:17" x14ac:dyDescent="0.25">
      <c r="A1593">
        <v>9233</v>
      </c>
      <c r="F1593">
        <v>120.982283</v>
      </c>
      <c r="G1593" s="2">
        <v>3</v>
      </c>
      <c r="H1593">
        <v>120.87204299999999</v>
      </c>
      <c r="I1593" s="4">
        <v>4</v>
      </c>
      <c r="P1593">
        <v>2</v>
      </c>
      <c r="Q1593" t="str">
        <f>CONCATENATE(C1593,E1593,G1593,I1593)</f>
        <v>34</v>
      </c>
    </row>
    <row r="1594" spans="1:17" x14ac:dyDescent="0.25">
      <c r="A1594">
        <v>9234</v>
      </c>
      <c r="B1594">
        <v>103.56939899999999</v>
      </c>
      <c r="C1594" s="3">
        <v>1</v>
      </c>
      <c r="F1594">
        <v>120.982283</v>
      </c>
      <c r="G1594" s="2">
        <v>3</v>
      </c>
      <c r="H1594">
        <v>120.87204299999999</v>
      </c>
      <c r="I1594" s="4">
        <v>4</v>
      </c>
      <c r="P1594">
        <v>3</v>
      </c>
      <c r="Q1594" t="str">
        <f>CONCATENATE(C1594,E1594,G1594,I1594)</f>
        <v>134</v>
      </c>
    </row>
    <row r="1595" spans="1:17" x14ac:dyDescent="0.25">
      <c r="A1595">
        <v>9235</v>
      </c>
      <c r="B1595">
        <v>103.56939899999999</v>
      </c>
      <c r="C1595" s="3">
        <v>1</v>
      </c>
      <c r="H1595">
        <v>120.87204299999999</v>
      </c>
      <c r="I1595" s="4">
        <v>4</v>
      </c>
      <c r="P1595">
        <v>2</v>
      </c>
      <c r="Q1595" t="str">
        <f>CONCATENATE(C1595,E1595,G1595,I1595)</f>
        <v>14</v>
      </c>
    </row>
    <row r="1596" spans="1:17" x14ac:dyDescent="0.25">
      <c r="A1596">
        <v>9236</v>
      </c>
      <c r="B1596">
        <v>103.56939899999999</v>
      </c>
      <c r="C1596" s="3">
        <v>1</v>
      </c>
      <c r="P1596">
        <v>1</v>
      </c>
      <c r="Q1596" t="str">
        <f>CONCATENATE(C1596,E1596,G1596,I1596)</f>
        <v>1</v>
      </c>
    </row>
    <row r="1597" spans="1:17" x14ac:dyDescent="0.25">
      <c r="A1597">
        <v>9237</v>
      </c>
      <c r="B1597">
        <v>103.56939899999999</v>
      </c>
      <c r="C1597" s="3">
        <v>1</v>
      </c>
      <c r="P1597">
        <v>1</v>
      </c>
      <c r="Q1597" t="str">
        <f>CONCATENATE(C1597,E1597,G1597,I1597)</f>
        <v>1</v>
      </c>
    </row>
    <row r="1598" spans="1:17" x14ac:dyDescent="0.25">
      <c r="A1598">
        <v>9238</v>
      </c>
      <c r="B1598">
        <v>103.56939899999999</v>
      </c>
      <c r="C1598" s="3">
        <v>1</v>
      </c>
      <c r="P1598">
        <v>1</v>
      </c>
      <c r="Q1598" t="str">
        <f>CONCATENATE(C1598,E1598,G1598,I1598)</f>
        <v>1</v>
      </c>
    </row>
    <row r="1599" spans="1:17" x14ac:dyDescent="0.25">
      <c r="A1599">
        <v>9239</v>
      </c>
      <c r="B1599">
        <v>103.56939899999999</v>
      </c>
      <c r="C1599" s="3">
        <v>1</v>
      </c>
      <c r="P1599">
        <v>1</v>
      </c>
      <c r="Q1599" t="str">
        <f>CONCATENATE(C1599,E1599,G1599,I1599)</f>
        <v>1</v>
      </c>
    </row>
    <row r="1600" spans="1:17" x14ac:dyDescent="0.25">
      <c r="A1600">
        <v>9240</v>
      </c>
      <c r="B1600">
        <v>103.56939899999999</v>
      </c>
      <c r="C1600" s="3">
        <v>1</v>
      </c>
      <c r="P1600">
        <v>1</v>
      </c>
      <c r="Q1600" t="str">
        <f>CONCATENATE(C1600,E1600,G1600,I1600)</f>
        <v>1</v>
      </c>
    </row>
    <row r="1601" spans="1:17" x14ac:dyDescent="0.25">
      <c r="A1601">
        <v>9241</v>
      </c>
      <c r="B1601">
        <v>103.56939899999999</v>
      </c>
      <c r="C1601" s="3">
        <v>1</v>
      </c>
      <c r="P1601">
        <v>1</v>
      </c>
      <c r="Q1601" t="str">
        <f>CONCATENATE(C1601,E1601,G1601,I1601)</f>
        <v>1</v>
      </c>
    </row>
    <row r="1602" spans="1:17" x14ac:dyDescent="0.25">
      <c r="A1602">
        <v>9242</v>
      </c>
      <c r="B1602">
        <v>103.56939899999999</v>
      </c>
      <c r="C1602" s="3">
        <v>1</v>
      </c>
      <c r="P1602">
        <v>1</v>
      </c>
      <c r="Q1602" t="str">
        <f>CONCATENATE(C1602,E1602,G1602,I1602)</f>
        <v>1</v>
      </c>
    </row>
    <row r="1603" spans="1:17" x14ac:dyDescent="0.25">
      <c r="A1603">
        <v>9243</v>
      </c>
      <c r="B1603">
        <v>103.56939899999999</v>
      </c>
      <c r="C1603" s="3">
        <v>1</v>
      </c>
      <c r="P1603">
        <v>1</v>
      </c>
      <c r="Q1603" t="str">
        <f>CONCATENATE(C1603,E1603,G1603,I1603)</f>
        <v>1</v>
      </c>
    </row>
    <row r="1604" spans="1:17" x14ac:dyDescent="0.25">
      <c r="A1604">
        <v>9244</v>
      </c>
      <c r="B1604">
        <v>103.56939899999999</v>
      </c>
      <c r="C1604" s="3">
        <v>1</v>
      </c>
      <c r="D1604">
        <v>96.791608999999994</v>
      </c>
      <c r="E1604" s="1">
        <v>2</v>
      </c>
      <c r="P1604">
        <v>2</v>
      </c>
      <c r="Q1604" t="str">
        <f>CONCATENATE(C1604,E1604,G1604,I1604)</f>
        <v>12</v>
      </c>
    </row>
    <row r="1605" spans="1:17" x14ac:dyDescent="0.25">
      <c r="A1605">
        <v>9245</v>
      </c>
      <c r="B1605">
        <v>103.56939899999999</v>
      </c>
      <c r="C1605" s="3">
        <v>1</v>
      </c>
      <c r="D1605">
        <v>96.791608999999994</v>
      </c>
      <c r="E1605" s="1">
        <v>2</v>
      </c>
      <c r="P1605">
        <v>2</v>
      </c>
      <c r="Q1605" t="str">
        <f>CONCATENATE(C1605,E1605,G1605,I1605)</f>
        <v>12</v>
      </c>
    </row>
    <row r="1606" spans="1:17" x14ac:dyDescent="0.25">
      <c r="A1606">
        <v>9246</v>
      </c>
      <c r="B1606">
        <v>103.56939899999999</v>
      </c>
      <c r="C1606" s="3">
        <v>1</v>
      </c>
      <c r="D1606">
        <v>96.791608999999994</v>
      </c>
      <c r="E1606" s="1">
        <v>2</v>
      </c>
      <c r="P1606">
        <v>2</v>
      </c>
      <c r="Q1606" t="str">
        <f>CONCATENATE(C1606,E1606,G1606,I1606)</f>
        <v>12</v>
      </c>
    </row>
    <row r="1607" spans="1:17" x14ac:dyDescent="0.25">
      <c r="A1607">
        <v>9247</v>
      </c>
      <c r="B1607">
        <v>103.56939899999999</v>
      </c>
      <c r="C1607" s="3">
        <v>1</v>
      </c>
      <c r="D1607">
        <v>96.791608999999994</v>
      </c>
      <c r="E1607" s="1">
        <v>2</v>
      </c>
      <c r="P1607">
        <v>2</v>
      </c>
      <c r="Q1607" t="str">
        <f>CONCATENATE(C1607,E1607,G1607,I1607)</f>
        <v>12</v>
      </c>
    </row>
    <row r="1608" spans="1:17" x14ac:dyDescent="0.25">
      <c r="A1608">
        <v>9248</v>
      </c>
      <c r="B1608">
        <v>103.56939899999999</v>
      </c>
      <c r="C1608" s="3">
        <v>1</v>
      </c>
      <c r="D1608">
        <v>96.791608999999994</v>
      </c>
      <c r="E1608" s="1">
        <v>2</v>
      </c>
      <c r="P1608">
        <v>2</v>
      </c>
      <c r="Q1608" t="str">
        <f>CONCATENATE(C1608,E1608,G1608,I1608)</f>
        <v>12</v>
      </c>
    </row>
    <row r="1609" spans="1:17" x14ac:dyDescent="0.25">
      <c r="A1609">
        <v>9249</v>
      </c>
      <c r="D1609">
        <v>96.791608999999994</v>
      </c>
      <c r="E1609" s="1">
        <v>2</v>
      </c>
      <c r="P1609">
        <v>1</v>
      </c>
      <c r="Q1609" t="str">
        <f>CONCATENATE(C1609,E1609,G1609,I1609)</f>
        <v>2</v>
      </c>
    </row>
    <row r="1610" spans="1:17" x14ac:dyDescent="0.25">
      <c r="A1610">
        <v>9250</v>
      </c>
      <c r="D1610">
        <v>96.791608999999994</v>
      </c>
      <c r="E1610" s="1">
        <v>2</v>
      </c>
      <c r="P1610">
        <v>1</v>
      </c>
      <c r="Q1610" t="str">
        <f>CONCATENATE(C1610,E1610,G1610,I1610)</f>
        <v>2</v>
      </c>
    </row>
    <row r="1611" spans="1:17" x14ac:dyDescent="0.25">
      <c r="A1611">
        <v>9251</v>
      </c>
      <c r="D1611">
        <v>96.791608999999994</v>
      </c>
      <c r="E1611" s="1">
        <v>2</v>
      </c>
      <c r="P1611">
        <v>1</v>
      </c>
      <c r="Q1611" t="str">
        <f>CONCATENATE(C1611,E1611,G1611,I1611)</f>
        <v>2</v>
      </c>
    </row>
    <row r="1612" spans="1:17" x14ac:dyDescent="0.25">
      <c r="A1612">
        <v>9252</v>
      </c>
      <c r="D1612">
        <v>96.791608999999994</v>
      </c>
      <c r="E1612" s="1">
        <v>2</v>
      </c>
      <c r="P1612">
        <v>1</v>
      </c>
      <c r="Q1612" t="str">
        <f>CONCATENATE(C1612,E1612,G1612,I1612)</f>
        <v>2</v>
      </c>
    </row>
    <row r="1613" spans="1:17" x14ac:dyDescent="0.25">
      <c r="A1613">
        <v>9253</v>
      </c>
      <c r="D1613">
        <v>96.791608999999994</v>
      </c>
      <c r="E1613" s="1">
        <v>2</v>
      </c>
      <c r="P1613">
        <v>1</v>
      </c>
      <c r="Q1613" t="str">
        <f>CONCATENATE(C1613,E1613,G1613,I1613)</f>
        <v>2</v>
      </c>
    </row>
    <row r="1614" spans="1:17" x14ac:dyDescent="0.25">
      <c r="A1614">
        <v>9254</v>
      </c>
      <c r="D1614">
        <v>96.791608999999994</v>
      </c>
      <c r="E1614" s="1">
        <v>2</v>
      </c>
      <c r="P1614">
        <v>1</v>
      </c>
      <c r="Q1614" t="str">
        <f>CONCATENATE(C1614,E1614,G1614,I1614)</f>
        <v>2</v>
      </c>
    </row>
    <row r="1615" spans="1:17" x14ac:dyDescent="0.25">
      <c r="A1615">
        <v>9255</v>
      </c>
      <c r="D1615">
        <v>96.791608999999994</v>
      </c>
      <c r="E1615" s="1">
        <v>2</v>
      </c>
      <c r="P1615">
        <v>1</v>
      </c>
      <c r="Q1615" t="str">
        <f>CONCATENATE(C1615,E1615,G1615,I1615)</f>
        <v>2</v>
      </c>
    </row>
    <row r="1616" spans="1:17" x14ac:dyDescent="0.25">
      <c r="A1616">
        <v>9256</v>
      </c>
      <c r="D1616">
        <v>96.791608999999994</v>
      </c>
      <c r="E1616" s="1">
        <v>2</v>
      </c>
      <c r="F1616">
        <v>97.397710999999987</v>
      </c>
      <c r="G1616" s="2">
        <v>3</v>
      </c>
      <c r="P1616">
        <v>2</v>
      </c>
      <c r="Q1616" t="str">
        <f>CONCATENATE(C1616,E1616,G1616,I1616)</f>
        <v>23</v>
      </c>
    </row>
    <row r="1617" spans="1:17" x14ac:dyDescent="0.25">
      <c r="A1617">
        <v>9257</v>
      </c>
      <c r="F1617">
        <v>97.397710999999987</v>
      </c>
      <c r="G1617" s="2">
        <v>3</v>
      </c>
      <c r="H1617">
        <v>96.626249000000001</v>
      </c>
      <c r="I1617" s="4">
        <v>4</v>
      </c>
      <c r="P1617">
        <v>2</v>
      </c>
      <c r="Q1617" t="str">
        <f>CONCATENATE(C1617,E1617,G1617,I1617)</f>
        <v>34</v>
      </c>
    </row>
    <row r="1618" spans="1:17" x14ac:dyDescent="0.25">
      <c r="A1618">
        <v>9258</v>
      </c>
      <c r="F1618">
        <v>97.397710999999987</v>
      </c>
      <c r="G1618" s="2">
        <v>3</v>
      </c>
      <c r="H1618">
        <v>96.626249000000001</v>
      </c>
      <c r="I1618" s="4">
        <v>4</v>
      </c>
      <c r="P1618">
        <v>2</v>
      </c>
      <c r="Q1618" t="str">
        <f>CONCATENATE(C1618,E1618,G1618,I1618)</f>
        <v>34</v>
      </c>
    </row>
    <row r="1619" spans="1:17" x14ac:dyDescent="0.25">
      <c r="A1619">
        <v>9259</v>
      </c>
      <c r="F1619">
        <v>97.397710999999987</v>
      </c>
      <c r="G1619" s="2">
        <v>3</v>
      </c>
      <c r="H1619">
        <v>96.626249000000001</v>
      </c>
      <c r="I1619" s="4">
        <v>4</v>
      </c>
      <c r="P1619">
        <v>2</v>
      </c>
      <c r="Q1619" t="str">
        <f>CONCATENATE(C1619,E1619,G1619,I1619)</f>
        <v>34</v>
      </c>
    </row>
    <row r="1620" spans="1:17" x14ac:dyDescent="0.25">
      <c r="A1620">
        <v>9260</v>
      </c>
      <c r="F1620">
        <v>97.397710999999987</v>
      </c>
      <c r="G1620" s="2">
        <v>3</v>
      </c>
      <c r="H1620">
        <v>96.626249000000001</v>
      </c>
      <c r="I1620" s="4">
        <v>4</v>
      </c>
      <c r="P1620">
        <v>2</v>
      </c>
      <c r="Q1620" t="str">
        <f>CONCATENATE(C1620,E1620,G1620,I1620)</f>
        <v>34</v>
      </c>
    </row>
    <row r="1621" spans="1:17" x14ac:dyDescent="0.25">
      <c r="A1621">
        <v>9261</v>
      </c>
      <c r="F1621">
        <v>97.397710999999987</v>
      </c>
      <c r="G1621" s="2">
        <v>3</v>
      </c>
      <c r="H1621">
        <v>96.626249000000001</v>
      </c>
      <c r="I1621" s="4">
        <v>4</v>
      </c>
      <c r="P1621">
        <v>2</v>
      </c>
      <c r="Q1621" t="str">
        <f>CONCATENATE(C1621,E1621,G1621,I1621)</f>
        <v>34</v>
      </c>
    </row>
    <row r="1622" spans="1:17" x14ac:dyDescent="0.25">
      <c r="A1622">
        <v>9262</v>
      </c>
      <c r="F1622">
        <v>97.397710999999987</v>
      </c>
      <c r="G1622" s="2">
        <v>3</v>
      </c>
      <c r="H1622">
        <v>96.626249000000001</v>
      </c>
      <c r="I1622" s="4">
        <v>4</v>
      </c>
      <c r="P1622">
        <v>2</v>
      </c>
      <c r="Q1622" t="str">
        <f>CONCATENATE(C1622,E1622,G1622,I1622)</f>
        <v>34</v>
      </c>
    </row>
    <row r="1623" spans="1:17" x14ac:dyDescent="0.25">
      <c r="A1623">
        <v>9263</v>
      </c>
      <c r="F1623">
        <v>97.397710999999987</v>
      </c>
      <c r="G1623" s="2">
        <v>3</v>
      </c>
      <c r="H1623">
        <v>96.626249000000001</v>
      </c>
      <c r="I1623" s="4">
        <v>4</v>
      </c>
      <c r="P1623">
        <v>2</v>
      </c>
      <c r="Q1623" t="str">
        <f>CONCATENATE(C1623,E1623,G1623,I1623)</f>
        <v>34</v>
      </c>
    </row>
    <row r="1624" spans="1:17" x14ac:dyDescent="0.25">
      <c r="A1624">
        <v>9264</v>
      </c>
      <c r="F1624">
        <v>97.397710999999987</v>
      </c>
      <c r="G1624" s="2">
        <v>3</v>
      </c>
      <c r="H1624">
        <v>96.626249000000001</v>
      </c>
      <c r="I1624" s="4">
        <v>4</v>
      </c>
      <c r="P1624">
        <v>2</v>
      </c>
      <c r="Q1624" t="str">
        <f>CONCATENATE(C1624,E1624,G1624,I1624)</f>
        <v>34</v>
      </c>
    </row>
    <row r="1625" spans="1:17" x14ac:dyDescent="0.25">
      <c r="A1625">
        <v>9265</v>
      </c>
      <c r="F1625">
        <v>97.397710999999987</v>
      </c>
      <c r="G1625" s="2">
        <v>3</v>
      </c>
      <c r="H1625">
        <v>96.626249000000001</v>
      </c>
      <c r="I1625" s="4">
        <v>4</v>
      </c>
      <c r="P1625">
        <v>2</v>
      </c>
      <c r="Q1625" t="str">
        <f>CONCATENATE(C1625,E1625,G1625,I1625)</f>
        <v>34</v>
      </c>
    </row>
    <row r="1626" spans="1:17" x14ac:dyDescent="0.25">
      <c r="A1626">
        <v>9266</v>
      </c>
      <c r="F1626">
        <v>97.397710999999987</v>
      </c>
      <c r="G1626" s="2">
        <v>3</v>
      </c>
      <c r="H1626">
        <v>96.626249000000001</v>
      </c>
      <c r="I1626" s="4">
        <v>4</v>
      </c>
      <c r="P1626">
        <v>2</v>
      </c>
      <c r="Q1626" t="str">
        <f>CONCATENATE(C1626,E1626,G1626,I1626)</f>
        <v>34</v>
      </c>
    </row>
    <row r="1627" spans="1:17" x14ac:dyDescent="0.25">
      <c r="A1627">
        <v>9267</v>
      </c>
      <c r="B1627">
        <v>80.260423000000003</v>
      </c>
      <c r="C1627" s="3">
        <v>1</v>
      </c>
      <c r="F1627">
        <v>97.397710999999987</v>
      </c>
      <c r="G1627" s="2">
        <v>3</v>
      </c>
      <c r="H1627">
        <v>96.626249000000001</v>
      </c>
      <c r="I1627" s="4">
        <v>4</v>
      </c>
      <c r="P1627">
        <v>3</v>
      </c>
      <c r="Q1627" t="str">
        <f>CONCATENATE(C1627,E1627,G1627,I1627)</f>
        <v>134</v>
      </c>
    </row>
    <row r="1628" spans="1:17" x14ac:dyDescent="0.25">
      <c r="A1628">
        <v>9268</v>
      </c>
      <c r="B1628">
        <v>80.260423000000003</v>
      </c>
      <c r="C1628" s="3">
        <v>1</v>
      </c>
      <c r="F1628">
        <v>97.397710999999987</v>
      </c>
      <c r="G1628" s="2">
        <v>3</v>
      </c>
      <c r="H1628">
        <v>96.626249000000001</v>
      </c>
      <c r="I1628" s="4">
        <v>4</v>
      </c>
      <c r="P1628">
        <v>3</v>
      </c>
      <c r="Q1628" t="str">
        <f>CONCATENATE(C1628,E1628,G1628,I1628)</f>
        <v>134</v>
      </c>
    </row>
    <row r="1629" spans="1:17" x14ac:dyDescent="0.25">
      <c r="A1629">
        <v>9269</v>
      </c>
      <c r="B1629">
        <v>80.260423000000003</v>
      </c>
      <c r="C1629" s="3">
        <v>1</v>
      </c>
      <c r="F1629">
        <v>97.397710999999987</v>
      </c>
      <c r="G1629" s="2">
        <v>3</v>
      </c>
      <c r="H1629">
        <v>96.626249000000001</v>
      </c>
      <c r="I1629" s="4">
        <v>4</v>
      </c>
      <c r="P1629">
        <v>3</v>
      </c>
      <c r="Q1629" t="str">
        <f>CONCATENATE(C1629,E1629,G1629,I1629)</f>
        <v>134</v>
      </c>
    </row>
    <row r="1630" spans="1:17" x14ac:dyDescent="0.25">
      <c r="A1630">
        <v>9270</v>
      </c>
      <c r="B1630">
        <v>80.260423000000003</v>
      </c>
      <c r="C1630" s="3">
        <v>1</v>
      </c>
      <c r="H1630">
        <v>96.626249000000001</v>
      </c>
      <c r="I1630" s="4">
        <v>4</v>
      </c>
      <c r="P1630">
        <v>2</v>
      </c>
      <c r="Q1630" t="str">
        <f>CONCATENATE(C1630,E1630,G1630,I1630)</f>
        <v>14</v>
      </c>
    </row>
    <row r="1631" spans="1:17" x14ac:dyDescent="0.25">
      <c r="A1631">
        <v>9271</v>
      </c>
      <c r="B1631">
        <v>80.260423000000003</v>
      </c>
      <c r="C1631" s="3">
        <v>1</v>
      </c>
      <c r="H1631">
        <v>96.626249000000001</v>
      </c>
      <c r="I1631" s="4">
        <v>4</v>
      </c>
      <c r="P1631">
        <v>2</v>
      </c>
      <c r="Q1631" t="str">
        <f>CONCATENATE(C1631,E1631,G1631,I1631)</f>
        <v>14</v>
      </c>
    </row>
    <row r="1632" spans="1:17" x14ac:dyDescent="0.25">
      <c r="A1632">
        <v>9272</v>
      </c>
      <c r="B1632">
        <v>80.260423000000003</v>
      </c>
      <c r="C1632" s="3">
        <v>1</v>
      </c>
      <c r="H1632">
        <v>96.626249000000001</v>
      </c>
      <c r="I1632" s="4">
        <v>4</v>
      </c>
      <c r="P1632">
        <v>2</v>
      </c>
      <c r="Q1632" t="str">
        <f>CONCATENATE(C1632,E1632,G1632,I1632)</f>
        <v>14</v>
      </c>
    </row>
    <row r="1633" spans="1:17" x14ac:dyDescent="0.25">
      <c r="A1633">
        <v>9273</v>
      </c>
      <c r="B1633">
        <v>80.260423000000003</v>
      </c>
      <c r="C1633" s="3">
        <v>1</v>
      </c>
      <c r="P1633">
        <v>1</v>
      </c>
      <c r="Q1633" t="str">
        <f>CONCATENATE(C1633,E1633,G1633,I1633)</f>
        <v>1</v>
      </c>
    </row>
    <row r="1634" spans="1:17" x14ac:dyDescent="0.25">
      <c r="A1634">
        <v>9274</v>
      </c>
      <c r="B1634">
        <v>80.260423000000003</v>
      </c>
      <c r="C1634" s="3">
        <v>1</v>
      </c>
      <c r="P1634">
        <v>1</v>
      </c>
      <c r="Q1634" t="str">
        <f>CONCATENATE(C1634,E1634,G1634,I1634)</f>
        <v>1</v>
      </c>
    </row>
    <row r="1635" spans="1:17" x14ac:dyDescent="0.25">
      <c r="A1635">
        <v>9275</v>
      </c>
      <c r="B1635">
        <v>80.260423000000003</v>
      </c>
      <c r="C1635" s="3">
        <v>1</v>
      </c>
      <c r="P1635">
        <v>1</v>
      </c>
      <c r="Q1635" t="str">
        <f>CONCATENATE(C1635,E1635,G1635,I1635)</f>
        <v>1</v>
      </c>
    </row>
    <row r="1636" spans="1:17" x14ac:dyDescent="0.25">
      <c r="A1636">
        <v>9276</v>
      </c>
      <c r="B1636">
        <v>80.260423000000003</v>
      </c>
      <c r="C1636" s="3">
        <v>1</v>
      </c>
      <c r="P1636">
        <v>1</v>
      </c>
      <c r="Q1636" t="str">
        <f>CONCATENATE(C1636,E1636,G1636,I1636)</f>
        <v>1</v>
      </c>
    </row>
    <row r="1637" spans="1:17" x14ac:dyDescent="0.25">
      <c r="A1637">
        <v>9277</v>
      </c>
      <c r="B1637">
        <v>80.260423000000003</v>
      </c>
      <c r="C1637" s="3">
        <v>1</v>
      </c>
      <c r="P1637">
        <v>1</v>
      </c>
      <c r="Q1637" t="str">
        <f>CONCATENATE(C1637,E1637,G1637,I1637)</f>
        <v>1</v>
      </c>
    </row>
    <row r="1638" spans="1:17" x14ac:dyDescent="0.25">
      <c r="A1638">
        <v>9278</v>
      </c>
      <c r="B1638">
        <v>80.260423000000003</v>
      </c>
      <c r="C1638" s="3">
        <v>1</v>
      </c>
      <c r="P1638">
        <v>1</v>
      </c>
      <c r="Q1638" t="str">
        <f>CONCATENATE(C1638,E1638,G1638,I1638)</f>
        <v>1</v>
      </c>
    </row>
    <row r="1639" spans="1:17" x14ac:dyDescent="0.25">
      <c r="A1639">
        <v>9279</v>
      </c>
      <c r="B1639">
        <v>80.260423000000003</v>
      </c>
      <c r="C1639" s="3">
        <v>1</v>
      </c>
      <c r="P1639">
        <v>1</v>
      </c>
      <c r="Q1639" t="str">
        <f>CONCATENATE(C1639,E1639,G1639,I1639)</f>
        <v>1</v>
      </c>
    </row>
    <row r="1640" spans="1:17" x14ac:dyDescent="0.25">
      <c r="A1640">
        <v>9280</v>
      </c>
      <c r="B1640">
        <v>80.260423000000003</v>
      </c>
      <c r="C1640" s="3">
        <v>1</v>
      </c>
      <c r="D1640">
        <v>73.978498000000002</v>
      </c>
      <c r="E1640" s="1">
        <v>2</v>
      </c>
      <c r="P1640">
        <v>2</v>
      </c>
      <c r="Q1640" t="str">
        <f>CONCATENATE(C1640,E1640,G1640,I1640)</f>
        <v>12</v>
      </c>
    </row>
    <row r="1641" spans="1:17" x14ac:dyDescent="0.25">
      <c r="A1641">
        <v>9281</v>
      </c>
      <c r="B1641">
        <v>80.260423000000003</v>
      </c>
      <c r="C1641" s="3">
        <v>1</v>
      </c>
      <c r="D1641">
        <v>73.978498000000002</v>
      </c>
      <c r="E1641" s="1">
        <v>2</v>
      </c>
      <c r="P1641">
        <v>2</v>
      </c>
      <c r="Q1641" t="str">
        <f>CONCATENATE(C1641,E1641,G1641,I1641)</f>
        <v>12</v>
      </c>
    </row>
    <row r="1642" spans="1:17" x14ac:dyDescent="0.25">
      <c r="A1642">
        <v>9282</v>
      </c>
      <c r="B1642">
        <v>80.260423000000003</v>
      </c>
      <c r="C1642" s="3">
        <v>1</v>
      </c>
      <c r="D1642">
        <v>73.978498000000002</v>
      </c>
      <c r="E1642" s="1">
        <v>2</v>
      </c>
      <c r="P1642">
        <v>2</v>
      </c>
      <c r="Q1642" t="str">
        <f>CONCATENATE(C1642,E1642,G1642,I1642)</f>
        <v>12</v>
      </c>
    </row>
    <row r="1643" spans="1:17" x14ac:dyDescent="0.25">
      <c r="A1643">
        <v>9283</v>
      </c>
      <c r="B1643">
        <v>80.260423000000003</v>
      </c>
      <c r="C1643" s="3">
        <v>1</v>
      </c>
      <c r="D1643">
        <v>73.978498000000002</v>
      </c>
      <c r="E1643" s="1">
        <v>2</v>
      </c>
      <c r="P1643">
        <v>2</v>
      </c>
      <c r="Q1643" t="str">
        <f>CONCATENATE(C1643,E1643,G1643,I1643)</f>
        <v>12</v>
      </c>
    </row>
    <row r="1644" spans="1:17" x14ac:dyDescent="0.25">
      <c r="A1644">
        <v>9284</v>
      </c>
      <c r="D1644">
        <v>73.978498000000002</v>
      </c>
      <c r="E1644" s="1">
        <v>2</v>
      </c>
      <c r="P1644">
        <v>1</v>
      </c>
      <c r="Q1644" t="str">
        <f>CONCATENATE(C1644,E1644,G1644,I1644)</f>
        <v>2</v>
      </c>
    </row>
    <row r="1645" spans="1:17" x14ac:dyDescent="0.25">
      <c r="A1645">
        <v>9285</v>
      </c>
      <c r="D1645">
        <v>73.978498000000002</v>
      </c>
      <c r="E1645" s="1">
        <v>2</v>
      </c>
      <c r="P1645">
        <v>1</v>
      </c>
      <c r="Q1645" t="str">
        <f>CONCATENATE(C1645,E1645,G1645,I1645)</f>
        <v>2</v>
      </c>
    </row>
    <row r="1646" spans="1:17" x14ac:dyDescent="0.25">
      <c r="A1646">
        <v>9286</v>
      </c>
      <c r="D1646">
        <v>73.978498000000002</v>
      </c>
      <c r="E1646" s="1">
        <v>2</v>
      </c>
      <c r="P1646">
        <v>1</v>
      </c>
      <c r="Q1646" t="str">
        <f>CONCATENATE(C1646,E1646,G1646,I1646)</f>
        <v>2</v>
      </c>
    </row>
    <row r="1647" spans="1:17" x14ac:dyDescent="0.25">
      <c r="A1647">
        <v>9287</v>
      </c>
      <c r="D1647">
        <v>73.978498000000002</v>
      </c>
      <c r="E1647" s="1">
        <v>2</v>
      </c>
      <c r="P1647">
        <v>1</v>
      </c>
      <c r="Q1647" t="str">
        <f>CONCATENATE(C1647,E1647,G1647,I1647)</f>
        <v>2</v>
      </c>
    </row>
    <row r="1648" spans="1:17" x14ac:dyDescent="0.25">
      <c r="A1648">
        <v>9288</v>
      </c>
      <c r="D1648">
        <v>73.978498000000002</v>
      </c>
      <c r="E1648" s="1">
        <v>2</v>
      </c>
      <c r="P1648">
        <v>1</v>
      </c>
      <c r="Q1648" t="str">
        <f>CONCATENATE(C1648,E1648,G1648,I1648)</f>
        <v>2</v>
      </c>
    </row>
    <row r="1649" spans="1:17" x14ac:dyDescent="0.25">
      <c r="A1649">
        <v>9289</v>
      </c>
      <c r="D1649">
        <v>73.978498000000002</v>
      </c>
      <c r="E1649" s="1">
        <v>2</v>
      </c>
      <c r="P1649">
        <v>1</v>
      </c>
      <c r="Q1649" t="str">
        <f>CONCATENATE(C1649,E1649,G1649,I1649)</f>
        <v>2</v>
      </c>
    </row>
    <row r="1650" spans="1:17" x14ac:dyDescent="0.25">
      <c r="A1650">
        <v>9290</v>
      </c>
      <c r="D1650">
        <v>73.978498000000002</v>
      </c>
      <c r="E1650" s="1">
        <v>2</v>
      </c>
      <c r="P1650">
        <v>1</v>
      </c>
      <c r="Q1650" t="str">
        <f>CONCATENATE(C1650,E1650,G1650,I1650)</f>
        <v>2</v>
      </c>
    </row>
    <row r="1651" spans="1:17" x14ac:dyDescent="0.25">
      <c r="A1651">
        <v>9291</v>
      </c>
      <c r="D1651">
        <v>73.978498000000002</v>
      </c>
      <c r="E1651" s="1">
        <v>2</v>
      </c>
      <c r="P1651">
        <v>1</v>
      </c>
      <c r="Q1651" t="str">
        <f>CONCATENATE(C1651,E1651,G1651,I1651)</f>
        <v>2</v>
      </c>
    </row>
    <row r="1652" spans="1:17" x14ac:dyDescent="0.25">
      <c r="A1652">
        <v>9292</v>
      </c>
      <c r="D1652">
        <v>73.978498000000002</v>
      </c>
      <c r="E1652" s="1">
        <v>2</v>
      </c>
      <c r="F1652">
        <v>75.080568</v>
      </c>
      <c r="G1652" s="2">
        <v>3</v>
      </c>
      <c r="P1652">
        <v>2</v>
      </c>
      <c r="Q1652" t="str">
        <f>CONCATENATE(C1652,E1652,G1652,I1652)</f>
        <v>23</v>
      </c>
    </row>
    <row r="1653" spans="1:17" x14ac:dyDescent="0.25">
      <c r="A1653">
        <v>9293</v>
      </c>
      <c r="D1653">
        <v>73.978498000000002</v>
      </c>
      <c r="E1653" s="1">
        <v>2</v>
      </c>
      <c r="F1653">
        <v>75.080568</v>
      </c>
      <c r="G1653" s="2">
        <v>3</v>
      </c>
      <c r="P1653">
        <v>2</v>
      </c>
      <c r="Q1653" t="str">
        <f>CONCATENATE(C1653,E1653,G1653,I1653)</f>
        <v>23</v>
      </c>
    </row>
    <row r="1654" spans="1:17" x14ac:dyDescent="0.25">
      <c r="A1654">
        <v>9294</v>
      </c>
      <c r="F1654">
        <v>75.080568</v>
      </c>
      <c r="G1654" s="2">
        <v>3</v>
      </c>
      <c r="H1654">
        <v>74.254098999999997</v>
      </c>
      <c r="I1654" s="4">
        <v>4</v>
      </c>
      <c r="P1654">
        <v>2</v>
      </c>
      <c r="Q1654" t="str">
        <f>CONCATENATE(C1654,E1654,G1654,I1654)</f>
        <v>34</v>
      </c>
    </row>
    <row r="1655" spans="1:17" x14ac:dyDescent="0.25">
      <c r="A1655">
        <v>9295</v>
      </c>
      <c r="F1655">
        <v>75.080568</v>
      </c>
      <c r="G1655" s="2">
        <v>3</v>
      </c>
      <c r="H1655">
        <v>74.254098999999997</v>
      </c>
      <c r="I1655" s="4">
        <v>4</v>
      </c>
      <c r="P1655">
        <v>2</v>
      </c>
      <c r="Q1655" t="str">
        <f>CONCATENATE(C1655,E1655,G1655,I1655)</f>
        <v>34</v>
      </c>
    </row>
    <row r="1656" spans="1:17" x14ac:dyDescent="0.25">
      <c r="A1656">
        <v>9296</v>
      </c>
      <c r="F1656">
        <v>75.080568</v>
      </c>
      <c r="G1656" s="2">
        <v>3</v>
      </c>
      <c r="H1656">
        <v>74.254098999999997</v>
      </c>
      <c r="I1656" s="4">
        <v>4</v>
      </c>
      <c r="P1656">
        <v>2</v>
      </c>
      <c r="Q1656" t="str">
        <f>CONCATENATE(C1656,E1656,G1656,I1656)</f>
        <v>34</v>
      </c>
    </row>
    <row r="1657" spans="1:17" x14ac:dyDescent="0.25">
      <c r="A1657">
        <v>9297</v>
      </c>
      <c r="F1657">
        <v>75.080568</v>
      </c>
      <c r="G1657" s="2">
        <v>3</v>
      </c>
      <c r="H1657">
        <v>74.254098999999997</v>
      </c>
      <c r="I1657" s="4">
        <v>4</v>
      </c>
      <c r="P1657">
        <v>2</v>
      </c>
      <c r="Q1657" t="str">
        <f>CONCATENATE(C1657,E1657,G1657,I1657)</f>
        <v>34</v>
      </c>
    </row>
    <row r="1658" spans="1:17" x14ac:dyDescent="0.25">
      <c r="A1658">
        <v>9298</v>
      </c>
      <c r="F1658">
        <v>75.080568</v>
      </c>
      <c r="G1658" s="2">
        <v>3</v>
      </c>
      <c r="H1658">
        <v>74.254098999999997</v>
      </c>
      <c r="I1658" s="4">
        <v>4</v>
      </c>
      <c r="P1658">
        <v>2</v>
      </c>
      <c r="Q1658" t="str">
        <f>CONCATENATE(C1658,E1658,G1658,I1658)</f>
        <v>34</v>
      </c>
    </row>
    <row r="1659" spans="1:17" x14ac:dyDescent="0.25">
      <c r="A1659">
        <v>9299</v>
      </c>
      <c r="F1659">
        <v>75.080568</v>
      </c>
      <c r="G1659" s="2">
        <v>3</v>
      </c>
      <c r="H1659">
        <v>74.254098999999997</v>
      </c>
      <c r="I1659" s="4">
        <v>4</v>
      </c>
      <c r="P1659">
        <v>2</v>
      </c>
      <c r="Q1659" t="str">
        <f>CONCATENATE(C1659,E1659,G1659,I1659)</f>
        <v>34</v>
      </c>
    </row>
    <row r="1660" spans="1:17" x14ac:dyDescent="0.25">
      <c r="A1660">
        <v>9300</v>
      </c>
      <c r="F1660">
        <v>75.080568</v>
      </c>
      <c r="G1660" s="2">
        <v>3</v>
      </c>
      <c r="H1660">
        <v>74.254098999999997</v>
      </c>
      <c r="I1660" s="4">
        <v>4</v>
      </c>
      <c r="P1660">
        <v>2</v>
      </c>
      <c r="Q1660" t="str">
        <f>CONCATENATE(C1660,E1660,G1660,I1660)</f>
        <v>34</v>
      </c>
    </row>
    <row r="1661" spans="1:17" x14ac:dyDescent="0.25">
      <c r="A1661">
        <v>9301</v>
      </c>
      <c r="F1661">
        <v>75.080568</v>
      </c>
      <c r="G1661" s="2">
        <v>3</v>
      </c>
      <c r="H1661">
        <v>74.254098999999997</v>
      </c>
      <c r="I1661" s="4">
        <v>4</v>
      </c>
      <c r="P1661">
        <v>2</v>
      </c>
      <c r="Q1661" t="str">
        <f>CONCATENATE(C1661,E1661,G1661,I1661)</f>
        <v>34</v>
      </c>
    </row>
    <row r="1662" spans="1:17" x14ac:dyDescent="0.25">
      <c r="A1662">
        <v>9302</v>
      </c>
      <c r="F1662">
        <v>75.080568</v>
      </c>
      <c r="G1662" s="2">
        <v>3</v>
      </c>
      <c r="H1662">
        <v>74.254098999999997</v>
      </c>
      <c r="I1662" s="4">
        <v>4</v>
      </c>
      <c r="P1662">
        <v>2</v>
      </c>
      <c r="Q1662" t="str">
        <f>CONCATENATE(C1662,E1662,G1662,I1662)</f>
        <v>34</v>
      </c>
    </row>
    <row r="1663" spans="1:17" x14ac:dyDescent="0.25">
      <c r="A1663">
        <v>9303</v>
      </c>
      <c r="B1663">
        <v>60.199543999999996</v>
      </c>
      <c r="C1663" s="3">
        <v>1</v>
      </c>
      <c r="F1663">
        <v>75.080568</v>
      </c>
      <c r="G1663" s="2">
        <v>3</v>
      </c>
      <c r="H1663">
        <v>74.254098999999997</v>
      </c>
      <c r="I1663" s="4">
        <v>4</v>
      </c>
      <c r="P1663">
        <v>3</v>
      </c>
      <c r="Q1663" t="str">
        <f>CONCATENATE(C1663,E1663,G1663,I1663)</f>
        <v>134</v>
      </c>
    </row>
    <row r="1664" spans="1:17" x14ac:dyDescent="0.25">
      <c r="A1664">
        <v>9304</v>
      </c>
      <c r="B1664">
        <v>60.199543999999996</v>
      </c>
      <c r="C1664" s="3">
        <v>1</v>
      </c>
      <c r="F1664">
        <v>75.080568</v>
      </c>
      <c r="G1664" s="2">
        <v>3</v>
      </c>
      <c r="H1664">
        <v>74.254098999999997</v>
      </c>
      <c r="I1664" s="4">
        <v>4</v>
      </c>
      <c r="P1664">
        <v>3</v>
      </c>
      <c r="Q1664" t="str">
        <f>CONCATENATE(C1664,E1664,G1664,I1664)</f>
        <v>134</v>
      </c>
    </row>
    <row r="1665" spans="1:17" x14ac:dyDescent="0.25">
      <c r="A1665">
        <v>9305</v>
      </c>
      <c r="B1665">
        <v>60.199543999999996</v>
      </c>
      <c r="C1665" s="3">
        <v>1</v>
      </c>
      <c r="F1665">
        <v>75.080568</v>
      </c>
      <c r="G1665" s="2">
        <v>3</v>
      </c>
      <c r="H1665">
        <v>74.254098999999997</v>
      </c>
      <c r="I1665" s="4">
        <v>4</v>
      </c>
      <c r="P1665">
        <v>3</v>
      </c>
      <c r="Q1665" t="str">
        <f>CONCATENATE(C1665,E1665,G1665,I1665)</f>
        <v>134</v>
      </c>
    </row>
    <row r="1666" spans="1:17" x14ac:dyDescent="0.25">
      <c r="A1666">
        <v>9306</v>
      </c>
      <c r="B1666">
        <v>60.199543999999996</v>
      </c>
      <c r="C1666" s="3">
        <v>1</v>
      </c>
      <c r="F1666">
        <v>75.080568</v>
      </c>
      <c r="G1666" s="2">
        <v>3</v>
      </c>
      <c r="H1666">
        <v>74.254098999999997</v>
      </c>
      <c r="I1666" s="4">
        <v>4</v>
      </c>
      <c r="P1666">
        <v>3</v>
      </c>
      <c r="Q1666" t="str">
        <f>CONCATENATE(C1666,E1666,G1666,I1666)</f>
        <v>134</v>
      </c>
    </row>
    <row r="1667" spans="1:17" x14ac:dyDescent="0.25">
      <c r="A1667">
        <v>9307</v>
      </c>
      <c r="B1667">
        <v>60.199543999999996</v>
      </c>
      <c r="C1667" s="3">
        <v>1</v>
      </c>
      <c r="H1667">
        <v>74.254098999999997</v>
      </c>
      <c r="I1667" s="4">
        <v>4</v>
      </c>
      <c r="P1667">
        <v>2</v>
      </c>
      <c r="Q1667" t="str">
        <f>CONCATENATE(C1667,E1667,G1667,I1667)</f>
        <v>14</v>
      </c>
    </row>
    <row r="1668" spans="1:17" x14ac:dyDescent="0.25">
      <c r="A1668">
        <v>9308</v>
      </c>
      <c r="B1668">
        <v>60.199543999999996</v>
      </c>
      <c r="C1668" s="3">
        <v>1</v>
      </c>
      <c r="H1668">
        <v>74.254098999999997</v>
      </c>
      <c r="I1668" s="4">
        <v>4</v>
      </c>
      <c r="P1668">
        <v>2</v>
      </c>
      <c r="Q1668" t="str">
        <f>CONCATENATE(C1668,E1668,G1668,I1668)</f>
        <v>14</v>
      </c>
    </row>
    <row r="1669" spans="1:17" x14ac:dyDescent="0.25">
      <c r="A1669">
        <v>9309</v>
      </c>
      <c r="B1669">
        <v>60.199543999999996</v>
      </c>
      <c r="C1669" s="3">
        <v>1</v>
      </c>
      <c r="H1669">
        <v>74.254098999999997</v>
      </c>
      <c r="I1669" s="4">
        <v>4</v>
      </c>
      <c r="P1669">
        <v>2</v>
      </c>
      <c r="Q1669" t="str">
        <f>CONCATENATE(C1669,E1669,G1669,I1669)</f>
        <v>14</v>
      </c>
    </row>
    <row r="1670" spans="1:17" x14ac:dyDescent="0.25">
      <c r="A1670">
        <v>9310</v>
      </c>
      <c r="B1670">
        <v>60.199543999999996</v>
      </c>
      <c r="C1670" s="3">
        <v>1</v>
      </c>
      <c r="P1670">
        <v>1</v>
      </c>
      <c r="Q1670" t="str">
        <f>CONCATENATE(C1670,E1670,G1670,I1670)</f>
        <v>1</v>
      </c>
    </row>
    <row r="1671" spans="1:17" x14ac:dyDescent="0.25">
      <c r="A1671">
        <v>9311</v>
      </c>
      <c r="B1671">
        <v>60.199543999999996</v>
      </c>
      <c r="C1671" s="3">
        <v>1</v>
      </c>
      <c r="P1671">
        <v>1</v>
      </c>
      <c r="Q1671" t="str">
        <f>CONCATENATE(C1671,E1671,G1671,I1671)</f>
        <v>1</v>
      </c>
    </row>
    <row r="1672" spans="1:17" x14ac:dyDescent="0.25">
      <c r="A1672">
        <v>9312</v>
      </c>
      <c r="B1672">
        <v>60.199543999999996</v>
      </c>
      <c r="C1672" s="3">
        <v>1</v>
      </c>
      <c r="P1672">
        <v>1</v>
      </c>
      <c r="Q1672" t="str">
        <f>CONCATENATE(C1672,E1672,G1672,I1672)</f>
        <v>1</v>
      </c>
    </row>
    <row r="1673" spans="1:17" x14ac:dyDescent="0.25">
      <c r="A1673">
        <v>9313</v>
      </c>
      <c r="B1673">
        <v>60.199543999999996</v>
      </c>
      <c r="C1673" s="3">
        <v>1</v>
      </c>
      <c r="P1673">
        <v>1</v>
      </c>
      <c r="Q1673" t="str">
        <f>CONCATENATE(C1673,E1673,G1673,I1673)</f>
        <v>1</v>
      </c>
    </row>
    <row r="1674" spans="1:17" x14ac:dyDescent="0.25">
      <c r="A1674">
        <v>9314</v>
      </c>
      <c r="B1674">
        <v>60.199543999999996</v>
      </c>
      <c r="C1674" s="3">
        <v>1</v>
      </c>
      <c r="P1674">
        <v>1</v>
      </c>
      <c r="Q1674" t="str">
        <f>CONCATENATE(C1674,E1674,G1674,I1674)</f>
        <v>1</v>
      </c>
    </row>
    <row r="1675" spans="1:17" x14ac:dyDescent="0.25">
      <c r="A1675">
        <v>9315</v>
      </c>
      <c r="B1675">
        <v>60.199543999999996</v>
      </c>
      <c r="C1675" s="3">
        <v>1</v>
      </c>
      <c r="P1675">
        <v>1</v>
      </c>
      <c r="Q1675" t="str">
        <f>CONCATENATE(C1675,E1675,G1675,I1675)</f>
        <v>1</v>
      </c>
    </row>
    <row r="1676" spans="1:17" x14ac:dyDescent="0.25">
      <c r="A1676">
        <v>9316</v>
      </c>
      <c r="B1676">
        <v>60.199543999999996</v>
      </c>
      <c r="C1676" s="3">
        <v>1</v>
      </c>
      <c r="D1676">
        <v>54.459501999999993</v>
      </c>
      <c r="E1676" s="1">
        <v>2</v>
      </c>
      <c r="P1676">
        <v>2</v>
      </c>
      <c r="Q1676" t="str">
        <f>CONCATENATE(C1676,E1676,G1676,I1676)</f>
        <v>12</v>
      </c>
    </row>
    <row r="1677" spans="1:17" x14ac:dyDescent="0.25">
      <c r="A1677">
        <v>9317</v>
      </c>
      <c r="B1677">
        <v>60.199543999999996</v>
      </c>
      <c r="C1677" s="3">
        <v>1</v>
      </c>
      <c r="D1677">
        <v>54.459501999999993</v>
      </c>
      <c r="E1677" s="1">
        <v>2</v>
      </c>
      <c r="P1677">
        <v>2</v>
      </c>
      <c r="Q1677" t="str">
        <f>CONCATENATE(C1677,E1677,G1677,I1677)</f>
        <v>12</v>
      </c>
    </row>
    <row r="1678" spans="1:17" x14ac:dyDescent="0.25">
      <c r="A1678">
        <v>9318</v>
      </c>
      <c r="B1678">
        <v>60.199543999999996</v>
      </c>
      <c r="C1678" s="3">
        <v>1</v>
      </c>
      <c r="D1678">
        <v>54.459501999999993</v>
      </c>
      <c r="E1678" s="1">
        <v>2</v>
      </c>
      <c r="P1678">
        <v>2</v>
      </c>
      <c r="Q1678" t="str">
        <f>CONCATENATE(C1678,E1678,G1678,I1678)</f>
        <v>12</v>
      </c>
    </row>
    <row r="1679" spans="1:17" x14ac:dyDescent="0.25">
      <c r="A1679">
        <v>9319</v>
      </c>
      <c r="B1679">
        <v>60.199543999999996</v>
      </c>
      <c r="C1679" s="3">
        <v>1</v>
      </c>
      <c r="D1679">
        <v>54.459501999999993</v>
      </c>
      <c r="E1679" s="1">
        <v>2</v>
      </c>
      <c r="P1679">
        <v>2</v>
      </c>
      <c r="Q1679" t="str">
        <f>CONCATENATE(C1679,E1679,G1679,I1679)</f>
        <v>12</v>
      </c>
    </row>
    <row r="1680" spans="1:17" x14ac:dyDescent="0.25">
      <c r="A1680">
        <v>9320</v>
      </c>
      <c r="B1680">
        <v>60.199543999999996</v>
      </c>
      <c r="C1680" s="3">
        <v>1</v>
      </c>
      <c r="D1680">
        <v>54.459501999999993</v>
      </c>
      <c r="E1680" s="1">
        <v>2</v>
      </c>
      <c r="P1680">
        <v>2</v>
      </c>
      <c r="Q1680" t="str">
        <f>CONCATENATE(C1680,E1680,G1680,I1680)</f>
        <v>12</v>
      </c>
    </row>
    <row r="1681" spans="1:17" x14ac:dyDescent="0.25">
      <c r="A1681">
        <v>9321</v>
      </c>
      <c r="B1681">
        <v>60.199543999999996</v>
      </c>
      <c r="C1681" s="3">
        <v>1</v>
      </c>
      <c r="D1681">
        <v>54.459501999999993</v>
      </c>
      <c r="E1681" s="1">
        <v>2</v>
      </c>
      <c r="P1681">
        <v>2</v>
      </c>
      <c r="Q1681" t="str">
        <f>CONCATENATE(C1681,E1681,G1681,I1681)</f>
        <v>12</v>
      </c>
    </row>
    <row r="1682" spans="1:17" x14ac:dyDescent="0.25">
      <c r="A1682">
        <v>9322</v>
      </c>
      <c r="D1682">
        <v>54.459501999999993</v>
      </c>
      <c r="E1682" s="1">
        <v>2</v>
      </c>
      <c r="P1682">
        <v>1</v>
      </c>
      <c r="Q1682" t="str">
        <f>CONCATENATE(C1682,E1682,G1682,I1682)</f>
        <v>2</v>
      </c>
    </row>
    <row r="1683" spans="1:17" x14ac:dyDescent="0.25">
      <c r="A1683">
        <v>9323</v>
      </c>
      <c r="D1683">
        <v>54.459501999999993</v>
      </c>
      <c r="E1683" s="1">
        <v>2</v>
      </c>
      <c r="P1683">
        <v>1</v>
      </c>
      <c r="Q1683" t="str">
        <f>CONCATENATE(C1683,E1683,G1683,I1683)</f>
        <v>2</v>
      </c>
    </row>
    <row r="1684" spans="1:17" x14ac:dyDescent="0.25">
      <c r="A1684">
        <v>9324</v>
      </c>
      <c r="D1684">
        <v>54.459501999999993</v>
      </c>
      <c r="E1684" s="1">
        <v>2</v>
      </c>
      <c r="P1684">
        <v>1</v>
      </c>
      <c r="Q1684" t="str">
        <f>CONCATENATE(C1684,E1684,G1684,I1684)</f>
        <v>2</v>
      </c>
    </row>
    <row r="1685" spans="1:17" x14ac:dyDescent="0.25">
      <c r="A1685">
        <v>9325</v>
      </c>
      <c r="D1685">
        <v>54.459501999999993</v>
      </c>
      <c r="E1685" s="1">
        <v>2</v>
      </c>
      <c r="P1685">
        <v>1</v>
      </c>
      <c r="Q1685" t="str">
        <f>CONCATENATE(C1685,E1685,G1685,I1685)</f>
        <v>2</v>
      </c>
    </row>
    <row r="1686" spans="1:17" x14ac:dyDescent="0.25">
      <c r="A1686">
        <v>9326</v>
      </c>
      <c r="D1686">
        <v>54.459501999999993</v>
      </c>
      <c r="E1686" s="1">
        <v>2</v>
      </c>
      <c r="P1686">
        <v>1</v>
      </c>
      <c r="Q1686" t="str">
        <f>CONCATENATE(C1686,E1686,G1686,I1686)</f>
        <v>2</v>
      </c>
    </row>
    <row r="1687" spans="1:17" x14ac:dyDescent="0.25">
      <c r="A1687">
        <v>9327</v>
      </c>
      <c r="D1687">
        <v>54.459501999999993</v>
      </c>
      <c r="E1687" s="1">
        <v>2</v>
      </c>
      <c r="P1687">
        <v>1</v>
      </c>
      <c r="Q1687" t="str">
        <f>CONCATENATE(C1687,E1687,G1687,I1687)</f>
        <v>2</v>
      </c>
    </row>
    <row r="1688" spans="1:17" x14ac:dyDescent="0.25">
      <c r="A1688">
        <v>9328</v>
      </c>
      <c r="D1688">
        <v>54.459501999999993</v>
      </c>
      <c r="E1688" s="1">
        <v>2</v>
      </c>
      <c r="P1688">
        <v>1</v>
      </c>
      <c r="Q1688" t="str">
        <f>CONCATENATE(C1688,E1688,G1688,I1688)</f>
        <v>2</v>
      </c>
    </row>
    <row r="1689" spans="1:17" x14ac:dyDescent="0.25">
      <c r="A1689">
        <v>9329</v>
      </c>
      <c r="D1689">
        <v>54.459501999999993</v>
      </c>
      <c r="E1689" s="1">
        <v>2</v>
      </c>
      <c r="F1689">
        <v>56.982561999999994</v>
      </c>
      <c r="G1689" s="2">
        <v>3</v>
      </c>
      <c r="P1689">
        <v>2</v>
      </c>
      <c r="Q1689" t="str">
        <f>CONCATENATE(C1689,E1689,G1689,I1689)</f>
        <v>23</v>
      </c>
    </row>
    <row r="1690" spans="1:17" x14ac:dyDescent="0.25">
      <c r="A1690">
        <v>9330</v>
      </c>
      <c r="D1690">
        <v>54.459501999999993</v>
      </c>
      <c r="E1690" s="1">
        <v>2</v>
      </c>
      <c r="F1690">
        <v>56.982561999999994</v>
      </c>
      <c r="G1690" s="2">
        <v>3</v>
      </c>
      <c r="P1690">
        <v>2</v>
      </c>
      <c r="Q1690" t="str">
        <f>CONCATENATE(C1690,E1690,G1690,I1690)</f>
        <v>23</v>
      </c>
    </row>
    <row r="1691" spans="1:17" x14ac:dyDescent="0.25">
      <c r="A1691">
        <v>9331</v>
      </c>
      <c r="D1691">
        <v>54.459501999999993</v>
      </c>
      <c r="E1691" s="1">
        <v>2</v>
      </c>
      <c r="F1691">
        <v>56.982561999999994</v>
      </c>
      <c r="G1691" s="2">
        <v>3</v>
      </c>
      <c r="P1691">
        <v>2</v>
      </c>
      <c r="Q1691" t="str">
        <f>CONCATENATE(C1691,E1691,G1691,I1691)</f>
        <v>23</v>
      </c>
    </row>
    <row r="1692" spans="1:17" x14ac:dyDescent="0.25">
      <c r="A1692">
        <v>9332</v>
      </c>
      <c r="D1692">
        <v>54.459501999999993</v>
      </c>
      <c r="E1692" s="1">
        <v>2</v>
      </c>
      <c r="F1692">
        <v>56.982561999999994</v>
      </c>
      <c r="G1692" s="2">
        <v>3</v>
      </c>
      <c r="P1692">
        <v>2</v>
      </c>
      <c r="Q1692" t="str">
        <f>CONCATENATE(C1692,E1692,G1692,I1692)</f>
        <v>23</v>
      </c>
    </row>
    <row r="1693" spans="1:17" x14ac:dyDescent="0.25">
      <c r="A1693">
        <v>9333</v>
      </c>
      <c r="D1693">
        <v>54.459501999999993</v>
      </c>
      <c r="E1693" s="1">
        <v>2</v>
      </c>
      <c r="F1693">
        <v>56.982561999999994</v>
      </c>
      <c r="G1693" s="2">
        <v>3</v>
      </c>
      <c r="H1693">
        <v>55.973410999999999</v>
      </c>
      <c r="I1693" s="4">
        <v>4</v>
      </c>
      <c r="P1693">
        <v>3</v>
      </c>
      <c r="Q1693" t="str">
        <f>CONCATENATE(C1693,E1693,G1693,I1693)</f>
        <v>234</v>
      </c>
    </row>
    <row r="1694" spans="1:17" x14ac:dyDescent="0.25">
      <c r="A1694">
        <v>9334</v>
      </c>
      <c r="F1694">
        <v>56.982561999999994</v>
      </c>
      <c r="G1694" s="2">
        <v>3</v>
      </c>
      <c r="H1694">
        <v>55.973410999999999</v>
      </c>
      <c r="I1694" s="4">
        <v>4</v>
      </c>
      <c r="P1694">
        <v>2</v>
      </c>
      <c r="Q1694" t="str">
        <f>CONCATENATE(C1694,E1694,G1694,I1694)</f>
        <v>34</v>
      </c>
    </row>
    <row r="1695" spans="1:17" x14ac:dyDescent="0.25">
      <c r="A1695">
        <v>9335</v>
      </c>
      <c r="F1695">
        <v>56.982561999999994</v>
      </c>
      <c r="G1695" s="2">
        <v>3</v>
      </c>
      <c r="H1695">
        <v>55.973410999999999</v>
      </c>
      <c r="I1695" s="4">
        <v>4</v>
      </c>
      <c r="P1695">
        <v>2</v>
      </c>
      <c r="Q1695" t="str">
        <f>CONCATENATE(C1695,E1695,G1695,I1695)</f>
        <v>34</v>
      </c>
    </row>
    <row r="1696" spans="1:17" x14ac:dyDescent="0.25">
      <c r="A1696">
        <v>9336</v>
      </c>
      <c r="F1696">
        <v>56.982561999999994</v>
      </c>
      <c r="G1696" s="2">
        <v>3</v>
      </c>
      <c r="H1696">
        <v>55.973410999999999</v>
      </c>
      <c r="I1696" s="4">
        <v>4</v>
      </c>
      <c r="P1696">
        <v>2</v>
      </c>
      <c r="Q1696" t="str">
        <f>CONCATENATE(C1696,E1696,G1696,I1696)</f>
        <v>34</v>
      </c>
    </row>
    <row r="1697" spans="1:17" x14ac:dyDescent="0.25">
      <c r="A1697">
        <v>9337</v>
      </c>
      <c r="F1697">
        <v>56.982561999999994</v>
      </c>
      <c r="G1697" s="2">
        <v>3</v>
      </c>
      <c r="H1697">
        <v>55.973410999999999</v>
      </c>
      <c r="I1697" s="4">
        <v>4</v>
      </c>
      <c r="P1697">
        <v>2</v>
      </c>
      <c r="Q1697" t="str">
        <f>CONCATENATE(C1697,E1697,G1697,I1697)</f>
        <v>34</v>
      </c>
    </row>
    <row r="1698" spans="1:17" x14ac:dyDescent="0.25">
      <c r="A1698">
        <v>9338</v>
      </c>
      <c r="F1698">
        <v>56.982561999999994</v>
      </c>
      <c r="G1698" s="2">
        <v>3</v>
      </c>
      <c r="H1698">
        <v>55.973410999999999</v>
      </c>
      <c r="I1698" s="4">
        <v>4</v>
      </c>
      <c r="P1698">
        <v>2</v>
      </c>
      <c r="Q1698" t="str">
        <f>CONCATENATE(C1698,E1698,G1698,I1698)</f>
        <v>34</v>
      </c>
    </row>
    <row r="1699" spans="1:17" x14ac:dyDescent="0.25">
      <c r="A1699">
        <v>9339</v>
      </c>
      <c r="F1699">
        <v>56.982561999999994</v>
      </c>
      <c r="G1699" s="2">
        <v>3</v>
      </c>
      <c r="H1699">
        <v>55.973410999999999</v>
      </c>
      <c r="I1699" s="4">
        <v>4</v>
      </c>
      <c r="P1699">
        <v>2</v>
      </c>
      <c r="Q1699" t="str">
        <f>CONCATENATE(C1699,E1699,G1699,I1699)</f>
        <v>34</v>
      </c>
    </row>
    <row r="1700" spans="1:17" x14ac:dyDescent="0.25">
      <c r="A1700">
        <v>9340</v>
      </c>
      <c r="B1700">
        <v>41.339564999999993</v>
      </c>
      <c r="C1700" s="3">
        <v>1</v>
      </c>
      <c r="F1700">
        <v>56.982561999999994</v>
      </c>
      <c r="G1700" s="2">
        <v>3</v>
      </c>
      <c r="H1700">
        <v>55.973410999999999</v>
      </c>
      <c r="I1700" s="4">
        <v>4</v>
      </c>
      <c r="P1700">
        <v>3</v>
      </c>
      <c r="Q1700" t="str">
        <f>CONCATENATE(C1700,E1700,G1700,I1700)</f>
        <v>134</v>
      </c>
    </row>
    <row r="1701" spans="1:17" x14ac:dyDescent="0.25">
      <c r="A1701">
        <v>9341</v>
      </c>
      <c r="B1701">
        <v>41.339564999999993</v>
      </c>
      <c r="C1701" s="3">
        <v>1</v>
      </c>
      <c r="F1701">
        <v>56.982561999999994</v>
      </c>
      <c r="G1701" s="2">
        <v>3</v>
      </c>
      <c r="H1701">
        <v>55.973410999999999</v>
      </c>
      <c r="I1701" s="4">
        <v>4</v>
      </c>
      <c r="P1701">
        <v>3</v>
      </c>
      <c r="Q1701" t="str">
        <f>CONCATENATE(C1701,E1701,G1701,I1701)</f>
        <v>134</v>
      </c>
    </row>
    <row r="1702" spans="1:17" x14ac:dyDescent="0.25">
      <c r="A1702">
        <v>9342</v>
      </c>
      <c r="B1702">
        <v>41.339564999999993</v>
      </c>
      <c r="C1702" s="3">
        <v>1</v>
      </c>
      <c r="F1702">
        <v>56.982561999999994</v>
      </c>
      <c r="G1702" s="2">
        <v>3</v>
      </c>
      <c r="H1702">
        <v>55.973410999999999</v>
      </c>
      <c r="I1702" s="4">
        <v>4</v>
      </c>
      <c r="P1702">
        <v>3</v>
      </c>
      <c r="Q1702" t="str">
        <f>CONCATENATE(C1702,E1702,G1702,I1702)</f>
        <v>134</v>
      </c>
    </row>
    <row r="1703" spans="1:17" x14ac:dyDescent="0.25">
      <c r="A1703">
        <v>9343</v>
      </c>
      <c r="B1703">
        <v>41.339564999999993</v>
      </c>
      <c r="C1703" s="3">
        <v>1</v>
      </c>
      <c r="F1703">
        <v>56.982561999999994</v>
      </c>
      <c r="G1703" s="2">
        <v>3</v>
      </c>
      <c r="H1703">
        <v>55.973410999999999</v>
      </c>
      <c r="I1703" s="4">
        <v>4</v>
      </c>
      <c r="P1703">
        <v>3</v>
      </c>
      <c r="Q1703" t="str">
        <f>CONCATENATE(C1703,E1703,G1703,I1703)</f>
        <v>134</v>
      </c>
    </row>
    <row r="1704" spans="1:17" x14ac:dyDescent="0.25">
      <c r="A1704">
        <v>9344</v>
      </c>
      <c r="B1704">
        <v>41.339564999999993</v>
      </c>
      <c r="C1704" s="3">
        <v>1</v>
      </c>
      <c r="F1704">
        <v>56.982561999999994</v>
      </c>
      <c r="G1704" s="2">
        <v>3</v>
      </c>
      <c r="H1704">
        <v>55.973410999999999</v>
      </c>
      <c r="I1704" s="4">
        <v>4</v>
      </c>
      <c r="P1704">
        <v>3</v>
      </c>
      <c r="Q1704" t="str">
        <f>CONCATENATE(C1704,E1704,G1704,I1704)</f>
        <v>134</v>
      </c>
    </row>
    <row r="1705" spans="1:17" x14ac:dyDescent="0.25">
      <c r="A1705">
        <v>9345</v>
      </c>
      <c r="B1705">
        <v>41.339564999999993</v>
      </c>
      <c r="C1705" s="3">
        <v>1</v>
      </c>
      <c r="F1705">
        <v>56.982561999999994</v>
      </c>
      <c r="G1705" s="2">
        <v>3</v>
      </c>
      <c r="H1705">
        <v>55.973410999999999</v>
      </c>
      <c r="I1705" s="4">
        <v>4</v>
      </c>
      <c r="P1705">
        <v>3</v>
      </c>
      <c r="Q1705" t="str">
        <f>CONCATENATE(C1705,E1705,G1705,I1705)</f>
        <v>134</v>
      </c>
    </row>
    <row r="1706" spans="1:17" x14ac:dyDescent="0.25">
      <c r="A1706">
        <v>9346</v>
      </c>
      <c r="B1706">
        <v>41.339564999999993</v>
      </c>
      <c r="C1706" s="3">
        <v>1</v>
      </c>
      <c r="F1706">
        <v>56.982561999999994</v>
      </c>
      <c r="G1706" s="2">
        <v>3</v>
      </c>
      <c r="H1706">
        <v>55.973410999999999</v>
      </c>
      <c r="I1706" s="4">
        <v>4</v>
      </c>
      <c r="P1706">
        <v>3</v>
      </c>
      <c r="Q1706" t="str">
        <f>CONCATENATE(C1706,E1706,G1706,I1706)</f>
        <v>134</v>
      </c>
    </row>
    <row r="1707" spans="1:17" x14ac:dyDescent="0.25">
      <c r="A1707">
        <v>9347</v>
      </c>
      <c r="B1707">
        <v>41.339564999999993</v>
      </c>
      <c r="C1707" s="3">
        <v>1</v>
      </c>
      <c r="H1707">
        <v>55.973410999999999</v>
      </c>
      <c r="I1707" s="4">
        <v>4</v>
      </c>
      <c r="P1707">
        <v>2</v>
      </c>
      <c r="Q1707" t="str">
        <f>CONCATENATE(C1707,E1707,G1707,I1707)</f>
        <v>14</v>
      </c>
    </row>
    <row r="1708" spans="1:17" x14ac:dyDescent="0.25">
      <c r="A1708">
        <v>9348</v>
      </c>
      <c r="B1708">
        <v>41.339564999999993</v>
      </c>
      <c r="C1708" s="3">
        <v>1</v>
      </c>
      <c r="H1708">
        <v>55.973410999999999</v>
      </c>
      <c r="I1708" s="4">
        <v>4</v>
      </c>
      <c r="P1708">
        <v>2</v>
      </c>
      <c r="Q1708" t="str">
        <f>CONCATENATE(C1708,E1708,G1708,I1708)</f>
        <v>14</v>
      </c>
    </row>
    <row r="1709" spans="1:17" x14ac:dyDescent="0.25">
      <c r="A1709">
        <v>9349</v>
      </c>
      <c r="B1709">
        <v>41.339564999999993</v>
      </c>
      <c r="C1709" s="3">
        <v>1</v>
      </c>
      <c r="H1709">
        <v>55.973410999999999</v>
      </c>
      <c r="I1709" s="4">
        <v>4</v>
      </c>
      <c r="P1709">
        <v>2</v>
      </c>
      <c r="Q1709" t="str">
        <f>CONCATENATE(C1709,E1709,G1709,I1709)</f>
        <v>14</v>
      </c>
    </row>
    <row r="1710" spans="1:17" x14ac:dyDescent="0.25">
      <c r="A1710">
        <v>9350</v>
      </c>
      <c r="B1710">
        <v>41.339564999999993</v>
      </c>
      <c r="C1710" s="3">
        <v>1</v>
      </c>
      <c r="H1710">
        <v>55.973410999999999</v>
      </c>
      <c r="I1710" s="4">
        <v>4</v>
      </c>
      <c r="P1710">
        <v>2</v>
      </c>
      <c r="Q1710" t="str">
        <f>CONCATENATE(C1710,E1710,G1710,I1710)</f>
        <v>14</v>
      </c>
    </row>
    <row r="1711" spans="1:17" x14ac:dyDescent="0.25">
      <c r="A1711">
        <v>9351</v>
      </c>
      <c r="B1711">
        <v>41.339564999999993</v>
      </c>
      <c r="C1711" s="3">
        <v>1</v>
      </c>
      <c r="H1711">
        <v>55.973410999999999</v>
      </c>
      <c r="I1711" s="4">
        <v>4</v>
      </c>
      <c r="P1711">
        <v>2</v>
      </c>
      <c r="Q1711" t="str">
        <f>CONCATENATE(C1711,E1711,G1711,I1711)</f>
        <v>14</v>
      </c>
    </row>
    <row r="1712" spans="1:17" x14ac:dyDescent="0.25">
      <c r="A1712">
        <v>9352</v>
      </c>
      <c r="B1712">
        <v>41.339564999999993</v>
      </c>
      <c r="C1712" s="3">
        <v>1</v>
      </c>
      <c r="P1712">
        <v>1</v>
      </c>
      <c r="Q1712" t="str">
        <f>CONCATENATE(C1712,E1712,G1712,I1712)</f>
        <v>1</v>
      </c>
    </row>
    <row r="1713" spans="1:17" x14ac:dyDescent="0.25">
      <c r="A1713">
        <v>9353</v>
      </c>
      <c r="B1713">
        <v>41.339564999999993</v>
      </c>
      <c r="C1713" s="3">
        <v>1</v>
      </c>
      <c r="P1713">
        <v>1</v>
      </c>
      <c r="Q1713" t="str">
        <f>CONCATENATE(C1713,E1713,G1713,I1713)</f>
        <v>1</v>
      </c>
    </row>
    <row r="1714" spans="1:17" x14ac:dyDescent="0.25">
      <c r="A1714">
        <v>9354</v>
      </c>
      <c r="B1714">
        <v>41.339564999999993</v>
      </c>
      <c r="C1714" s="3">
        <v>1</v>
      </c>
      <c r="D1714">
        <v>35.410240999999999</v>
      </c>
      <c r="E1714" s="1">
        <v>2</v>
      </c>
      <c r="P1714">
        <v>2</v>
      </c>
      <c r="Q1714" t="str">
        <f>CONCATENATE(C1714,E1714,G1714,I1714)</f>
        <v>12</v>
      </c>
    </row>
    <row r="1715" spans="1:17" x14ac:dyDescent="0.25">
      <c r="A1715">
        <v>9355</v>
      </c>
      <c r="B1715">
        <v>41.339564999999993</v>
      </c>
      <c r="C1715" s="3">
        <v>1</v>
      </c>
      <c r="D1715">
        <v>35.410240999999999</v>
      </c>
      <c r="E1715" s="1">
        <v>2</v>
      </c>
      <c r="P1715">
        <v>2</v>
      </c>
      <c r="Q1715" t="str">
        <f>CONCATENATE(C1715,E1715,G1715,I1715)</f>
        <v>12</v>
      </c>
    </row>
    <row r="1716" spans="1:17" x14ac:dyDescent="0.25">
      <c r="A1716">
        <v>9356</v>
      </c>
      <c r="B1716">
        <v>41.339564999999993</v>
      </c>
      <c r="C1716" s="3">
        <v>1</v>
      </c>
      <c r="D1716">
        <v>35.410240999999999</v>
      </c>
      <c r="E1716" s="1">
        <v>2</v>
      </c>
      <c r="P1716">
        <v>2</v>
      </c>
      <c r="Q1716" t="str">
        <f>CONCATENATE(C1716,E1716,G1716,I1716)</f>
        <v>12</v>
      </c>
    </row>
    <row r="1717" spans="1:17" x14ac:dyDescent="0.25">
      <c r="A1717">
        <v>9357</v>
      </c>
      <c r="B1717">
        <v>41.339564999999993</v>
      </c>
      <c r="C1717" s="3">
        <v>1</v>
      </c>
      <c r="D1717">
        <v>35.410240999999999</v>
      </c>
      <c r="E1717" s="1">
        <v>2</v>
      </c>
      <c r="P1717">
        <v>2</v>
      </c>
      <c r="Q1717" t="str">
        <f>CONCATENATE(C1717,E1717,G1717,I1717)</f>
        <v>12</v>
      </c>
    </row>
    <row r="1718" spans="1:17" x14ac:dyDescent="0.25">
      <c r="A1718">
        <v>9358</v>
      </c>
      <c r="B1718">
        <v>41.339564999999993</v>
      </c>
      <c r="C1718" s="3">
        <v>1</v>
      </c>
      <c r="D1718">
        <v>35.410240999999999</v>
      </c>
      <c r="E1718" s="1">
        <v>2</v>
      </c>
      <c r="P1718">
        <v>2</v>
      </c>
      <c r="Q1718" t="str">
        <f>CONCATENATE(C1718,E1718,G1718,I1718)</f>
        <v>12</v>
      </c>
    </row>
    <row r="1719" spans="1:17" x14ac:dyDescent="0.25">
      <c r="A1719">
        <v>9359</v>
      </c>
      <c r="B1719">
        <v>41.339564999999993</v>
      </c>
      <c r="C1719" s="3">
        <v>1</v>
      </c>
      <c r="D1719">
        <v>35.410240999999999</v>
      </c>
      <c r="E1719" s="1">
        <v>2</v>
      </c>
      <c r="P1719">
        <v>2</v>
      </c>
      <c r="Q1719" t="str">
        <f>CONCATENATE(C1719,E1719,G1719,I1719)</f>
        <v>12</v>
      </c>
    </row>
    <row r="1720" spans="1:17" x14ac:dyDescent="0.25">
      <c r="A1720">
        <v>9360</v>
      </c>
      <c r="B1720">
        <v>41.339564999999993</v>
      </c>
      <c r="C1720" s="3">
        <v>1</v>
      </c>
      <c r="D1720">
        <v>35.410240999999999</v>
      </c>
      <c r="E1720" s="1">
        <v>2</v>
      </c>
      <c r="P1720">
        <v>2</v>
      </c>
      <c r="Q1720" t="str">
        <f>CONCATENATE(C1720,E1720,G1720,I1720)</f>
        <v>12</v>
      </c>
    </row>
    <row r="1721" spans="1:17" x14ac:dyDescent="0.25">
      <c r="A1721">
        <v>9361</v>
      </c>
      <c r="B1721">
        <v>41.339564999999993</v>
      </c>
      <c r="C1721" s="3">
        <v>1</v>
      </c>
      <c r="D1721">
        <v>35.410240999999999</v>
      </c>
      <c r="E1721" s="1">
        <v>2</v>
      </c>
      <c r="P1721">
        <v>2</v>
      </c>
      <c r="Q1721" t="str">
        <f>CONCATENATE(C1721,E1721,G1721,I1721)</f>
        <v>12</v>
      </c>
    </row>
    <row r="1722" spans="1:17" x14ac:dyDescent="0.25">
      <c r="A1722">
        <v>9362</v>
      </c>
      <c r="D1722">
        <v>35.410240999999999</v>
      </c>
      <c r="E1722" s="1">
        <v>2</v>
      </c>
      <c r="P1722">
        <v>1</v>
      </c>
      <c r="Q1722" t="str">
        <f>CONCATENATE(C1722,E1722,G1722,I1722)</f>
        <v>2</v>
      </c>
    </row>
    <row r="1723" spans="1:17" x14ac:dyDescent="0.25">
      <c r="A1723">
        <v>9363</v>
      </c>
      <c r="D1723">
        <v>35.410240999999999</v>
      </c>
      <c r="E1723" s="1">
        <v>2</v>
      </c>
      <c r="P1723">
        <v>1</v>
      </c>
      <c r="Q1723" t="str">
        <f>CONCATENATE(C1723,E1723,G1723,I1723)</f>
        <v>2</v>
      </c>
    </row>
    <row r="1724" spans="1:17" x14ac:dyDescent="0.25">
      <c r="A1724">
        <v>9364</v>
      </c>
      <c r="D1724">
        <v>35.410240999999999</v>
      </c>
      <c r="E1724" s="1">
        <v>2</v>
      </c>
      <c r="P1724">
        <v>1</v>
      </c>
      <c r="Q1724" t="str">
        <f>CONCATENATE(C1724,E1724,G1724,I1724)</f>
        <v>2</v>
      </c>
    </row>
    <row r="1725" spans="1:17" x14ac:dyDescent="0.25">
      <c r="A1725">
        <v>9365</v>
      </c>
      <c r="D1725">
        <v>35.410240999999999</v>
      </c>
      <c r="E1725" s="1">
        <v>2</v>
      </c>
      <c r="P1725">
        <v>1</v>
      </c>
      <c r="Q1725" t="str">
        <f>CONCATENATE(C1725,E1725,G1725,I1725)</f>
        <v>2</v>
      </c>
    </row>
    <row r="1726" spans="1:17" x14ac:dyDescent="0.25">
      <c r="A1726">
        <v>9366</v>
      </c>
      <c r="D1726">
        <v>35.410240999999999</v>
      </c>
      <c r="E1726" s="1">
        <v>2</v>
      </c>
      <c r="P1726">
        <v>1</v>
      </c>
      <c r="Q1726" t="str">
        <f>CONCATENATE(C1726,E1726,G1726,I1726)</f>
        <v>2</v>
      </c>
    </row>
    <row r="1727" spans="1:17" x14ac:dyDescent="0.25">
      <c r="A1727">
        <v>9367</v>
      </c>
      <c r="D1727">
        <v>35.410240999999999</v>
      </c>
      <c r="E1727" s="1">
        <v>2</v>
      </c>
      <c r="P1727">
        <v>1</v>
      </c>
      <c r="Q1727" t="str">
        <f>CONCATENATE(C1727,E1727,G1727,I1727)</f>
        <v>2</v>
      </c>
    </row>
    <row r="1728" spans="1:17" x14ac:dyDescent="0.25">
      <c r="A1728">
        <v>9368</v>
      </c>
      <c r="D1728">
        <v>35.410240999999999</v>
      </c>
      <c r="E1728" s="1">
        <v>2</v>
      </c>
      <c r="P1728">
        <v>1</v>
      </c>
      <c r="Q1728" t="str">
        <f>CONCATENATE(C1728,E1728,G1728,I1728)</f>
        <v>2</v>
      </c>
    </row>
    <row r="1729" spans="1:17" x14ac:dyDescent="0.25">
      <c r="A1729">
        <v>9369</v>
      </c>
      <c r="D1729">
        <v>35.410240999999999</v>
      </c>
      <c r="E1729" s="1">
        <v>2</v>
      </c>
      <c r="F1729">
        <v>39.257921999999994</v>
      </c>
      <c r="G1729" s="2">
        <v>3</v>
      </c>
      <c r="P1729">
        <v>2</v>
      </c>
      <c r="Q1729" t="str">
        <f>CONCATENATE(C1729,E1729,G1729,I1729)</f>
        <v>23</v>
      </c>
    </row>
    <row r="1730" spans="1:17" x14ac:dyDescent="0.25">
      <c r="A1730">
        <v>9370</v>
      </c>
      <c r="D1730">
        <v>35.410240999999999</v>
      </c>
      <c r="E1730" s="1">
        <v>2</v>
      </c>
      <c r="F1730">
        <v>39.257921999999994</v>
      </c>
      <c r="G1730" s="2">
        <v>3</v>
      </c>
      <c r="P1730">
        <v>2</v>
      </c>
      <c r="Q1730" t="str">
        <f>CONCATENATE(C1730,E1730,G1730,I1730)</f>
        <v>23</v>
      </c>
    </row>
    <row r="1731" spans="1:17" x14ac:dyDescent="0.25">
      <c r="A1731">
        <v>9371</v>
      </c>
      <c r="D1731">
        <v>35.410240999999999</v>
      </c>
      <c r="E1731" s="1">
        <v>2</v>
      </c>
      <c r="F1731">
        <v>39.257921999999994</v>
      </c>
      <c r="G1731" s="2">
        <v>3</v>
      </c>
      <c r="P1731">
        <v>2</v>
      </c>
      <c r="Q1731" t="str">
        <f>CONCATENATE(C1731,E1731,G1731,I1731)</f>
        <v>23</v>
      </c>
    </row>
    <row r="1732" spans="1:17" x14ac:dyDescent="0.25">
      <c r="A1732">
        <v>9372</v>
      </c>
      <c r="D1732">
        <v>35.410240999999999</v>
      </c>
      <c r="E1732" s="1">
        <v>2</v>
      </c>
      <c r="F1732">
        <v>39.257921999999994</v>
      </c>
      <c r="G1732" s="2">
        <v>3</v>
      </c>
      <c r="P1732">
        <v>2</v>
      </c>
      <c r="Q1732" t="str">
        <f>CONCATENATE(C1732,E1732,G1732,I1732)</f>
        <v>23</v>
      </c>
    </row>
    <row r="1733" spans="1:17" x14ac:dyDescent="0.25">
      <c r="A1733">
        <v>9373</v>
      </c>
      <c r="D1733">
        <v>35.410240999999999</v>
      </c>
      <c r="E1733" s="1">
        <v>2</v>
      </c>
      <c r="F1733">
        <v>39.257921999999994</v>
      </c>
      <c r="G1733" s="2">
        <v>3</v>
      </c>
      <c r="P1733">
        <v>2</v>
      </c>
      <c r="Q1733" t="str">
        <f>CONCATENATE(C1733,E1733,G1733,I1733)</f>
        <v>23</v>
      </c>
    </row>
    <row r="1734" spans="1:17" x14ac:dyDescent="0.25">
      <c r="A1734">
        <v>9374</v>
      </c>
      <c r="D1734">
        <v>35.410240999999999</v>
      </c>
      <c r="E1734" s="1">
        <v>2</v>
      </c>
      <c r="F1734">
        <v>39.257921999999994</v>
      </c>
      <c r="G1734" s="2">
        <v>3</v>
      </c>
      <c r="H1734">
        <v>36.861052999999998</v>
      </c>
      <c r="I1734" s="4">
        <v>4</v>
      </c>
      <c r="P1734">
        <v>3</v>
      </c>
      <c r="Q1734" t="str">
        <f>CONCATENATE(C1734,E1734,G1734,I1734)</f>
        <v>234</v>
      </c>
    </row>
    <row r="1735" spans="1:17" x14ac:dyDescent="0.25">
      <c r="A1735">
        <v>9375</v>
      </c>
      <c r="F1735">
        <v>39.257921999999994</v>
      </c>
      <c r="G1735" s="2">
        <v>3</v>
      </c>
      <c r="H1735">
        <v>36.861052999999998</v>
      </c>
      <c r="I1735" s="4">
        <v>4</v>
      </c>
      <c r="P1735">
        <v>2</v>
      </c>
      <c r="Q1735" t="str">
        <f>CONCATENATE(C1735,E1735,G1735,I1735)</f>
        <v>34</v>
      </c>
    </row>
    <row r="1736" spans="1:17" x14ac:dyDescent="0.25">
      <c r="A1736">
        <v>9376</v>
      </c>
      <c r="F1736">
        <v>39.257921999999994</v>
      </c>
      <c r="G1736" s="2">
        <v>3</v>
      </c>
      <c r="H1736">
        <v>36.861052999999998</v>
      </c>
      <c r="I1736" s="4">
        <v>4</v>
      </c>
      <c r="P1736">
        <v>2</v>
      </c>
      <c r="Q1736" t="str">
        <f>CONCATENATE(C1736,E1736,G1736,I1736)</f>
        <v>34</v>
      </c>
    </row>
    <row r="1737" spans="1:17" x14ac:dyDescent="0.25">
      <c r="A1737">
        <v>9377</v>
      </c>
      <c r="F1737">
        <v>39.257921999999994</v>
      </c>
      <c r="G1737" s="2">
        <v>3</v>
      </c>
      <c r="H1737">
        <v>36.861052999999998</v>
      </c>
      <c r="I1737" s="4">
        <v>4</v>
      </c>
      <c r="P1737">
        <v>2</v>
      </c>
      <c r="Q1737" t="str">
        <f>CONCATENATE(C1737,E1737,G1737,I1737)</f>
        <v>34</v>
      </c>
    </row>
    <row r="1738" spans="1:17" x14ac:dyDescent="0.25">
      <c r="A1738">
        <v>9378</v>
      </c>
      <c r="F1738">
        <v>39.257921999999994</v>
      </c>
      <c r="G1738" s="2">
        <v>3</v>
      </c>
      <c r="H1738">
        <v>36.861052999999998</v>
      </c>
      <c r="I1738" s="4">
        <v>4</v>
      </c>
      <c r="P1738">
        <v>2</v>
      </c>
      <c r="Q1738" t="str">
        <f>CONCATENATE(C1738,E1738,G1738,I1738)</f>
        <v>34</v>
      </c>
    </row>
    <row r="1739" spans="1:17" x14ac:dyDescent="0.25">
      <c r="A1739">
        <v>9379</v>
      </c>
      <c r="B1739">
        <v>23.930275999999999</v>
      </c>
      <c r="C1739" s="3">
        <v>1</v>
      </c>
      <c r="F1739">
        <v>39.257921999999994</v>
      </c>
      <c r="G1739" s="2">
        <v>3</v>
      </c>
      <c r="H1739">
        <v>36.861052999999998</v>
      </c>
      <c r="I1739" s="4">
        <v>4</v>
      </c>
      <c r="P1739">
        <v>3</v>
      </c>
      <c r="Q1739" t="str">
        <f>CONCATENATE(C1739,E1739,G1739,I1739)</f>
        <v>134</v>
      </c>
    </row>
    <row r="1740" spans="1:17" x14ac:dyDescent="0.25">
      <c r="A1740">
        <v>9380</v>
      </c>
      <c r="B1740">
        <v>23.930275999999999</v>
      </c>
      <c r="C1740" s="3">
        <v>1</v>
      </c>
      <c r="F1740">
        <v>39.257921999999994</v>
      </c>
      <c r="G1740" s="2">
        <v>3</v>
      </c>
      <c r="H1740">
        <v>36.861052999999998</v>
      </c>
      <c r="I1740" s="4">
        <v>4</v>
      </c>
      <c r="P1740">
        <v>3</v>
      </c>
      <c r="Q1740" t="str">
        <f>CONCATENATE(C1740,E1740,G1740,I1740)</f>
        <v>134</v>
      </c>
    </row>
    <row r="1741" spans="1:17" x14ac:dyDescent="0.25">
      <c r="A1741">
        <v>9381</v>
      </c>
      <c r="B1741">
        <v>23.930275999999999</v>
      </c>
      <c r="C1741" s="3">
        <v>1</v>
      </c>
      <c r="F1741">
        <v>39.257921999999994</v>
      </c>
      <c r="G1741" s="2">
        <v>3</v>
      </c>
      <c r="H1741">
        <v>36.861052999999998</v>
      </c>
      <c r="I1741" s="4">
        <v>4</v>
      </c>
      <c r="P1741">
        <v>3</v>
      </c>
      <c r="Q1741" t="str">
        <f>CONCATENATE(C1741,E1741,G1741,I1741)</f>
        <v>134</v>
      </c>
    </row>
    <row r="1742" spans="1:17" x14ac:dyDescent="0.25">
      <c r="A1742">
        <v>9382</v>
      </c>
      <c r="B1742">
        <v>23.930275999999999</v>
      </c>
      <c r="C1742" s="3">
        <v>1</v>
      </c>
      <c r="F1742">
        <v>39.257921999999994</v>
      </c>
      <c r="G1742" s="2">
        <v>3</v>
      </c>
      <c r="H1742">
        <v>36.861052999999998</v>
      </c>
      <c r="I1742" s="4">
        <v>4</v>
      </c>
      <c r="P1742">
        <v>3</v>
      </c>
      <c r="Q1742" t="str">
        <f>CONCATENATE(C1742,E1742,G1742,I1742)</f>
        <v>134</v>
      </c>
    </row>
    <row r="1743" spans="1:17" x14ac:dyDescent="0.25">
      <c r="A1743">
        <v>9383</v>
      </c>
      <c r="B1743">
        <v>23.930275999999999</v>
      </c>
      <c r="C1743" s="3">
        <v>1</v>
      </c>
      <c r="F1743">
        <v>39.257921999999994</v>
      </c>
      <c r="G1743" s="2">
        <v>3</v>
      </c>
      <c r="H1743">
        <v>36.861052999999998</v>
      </c>
      <c r="I1743" s="4">
        <v>4</v>
      </c>
      <c r="P1743">
        <v>3</v>
      </c>
      <c r="Q1743" t="str">
        <f>CONCATENATE(C1743,E1743,G1743,I1743)</f>
        <v>134</v>
      </c>
    </row>
    <row r="1744" spans="1:17" x14ac:dyDescent="0.25">
      <c r="A1744">
        <v>9384</v>
      </c>
      <c r="B1744">
        <v>23.930275999999999</v>
      </c>
      <c r="C1744" s="3">
        <v>1</v>
      </c>
      <c r="F1744">
        <v>39.257921999999994</v>
      </c>
      <c r="G1744" s="2">
        <v>3</v>
      </c>
      <c r="H1744">
        <v>36.861052999999998</v>
      </c>
      <c r="I1744" s="4">
        <v>4</v>
      </c>
      <c r="P1744">
        <v>3</v>
      </c>
      <c r="Q1744" t="str">
        <f>CONCATENATE(C1744,E1744,G1744,I1744)</f>
        <v>134</v>
      </c>
    </row>
    <row r="1745" spans="1:17" x14ac:dyDescent="0.25">
      <c r="A1745">
        <v>9385</v>
      </c>
      <c r="B1745">
        <v>23.930275999999999</v>
      </c>
      <c r="C1745" s="3">
        <v>1</v>
      </c>
      <c r="F1745">
        <v>39.257921999999994</v>
      </c>
      <c r="G1745" s="2">
        <v>3</v>
      </c>
      <c r="H1745">
        <v>36.861052999999998</v>
      </c>
      <c r="I1745" s="4">
        <v>4</v>
      </c>
      <c r="P1745">
        <v>3</v>
      </c>
      <c r="Q1745" t="str">
        <f>CONCATENATE(C1745,E1745,G1745,I1745)</f>
        <v>134</v>
      </c>
    </row>
    <row r="1746" spans="1:17" x14ac:dyDescent="0.25">
      <c r="A1746">
        <v>9386</v>
      </c>
      <c r="B1746">
        <v>23.930275999999999</v>
      </c>
      <c r="C1746" s="3">
        <v>1</v>
      </c>
      <c r="F1746">
        <v>39.257921999999994</v>
      </c>
      <c r="G1746" s="2">
        <v>3</v>
      </c>
      <c r="H1746">
        <v>36.861052999999998</v>
      </c>
      <c r="I1746" s="4">
        <v>4</v>
      </c>
      <c r="P1746">
        <v>3</v>
      </c>
      <c r="Q1746" t="str">
        <f>CONCATENATE(C1746,E1746,G1746,I1746)</f>
        <v>134</v>
      </c>
    </row>
    <row r="1747" spans="1:17" x14ac:dyDescent="0.25">
      <c r="A1747">
        <v>9387</v>
      </c>
      <c r="B1747">
        <v>23.930275999999999</v>
      </c>
      <c r="C1747" s="3">
        <v>1</v>
      </c>
      <c r="F1747">
        <v>39.257921999999994</v>
      </c>
      <c r="G1747" s="2">
        <v>3</v>
      </c>
      <c r="H1747">
        <v>36.861052999999998</v>
      </c>
      <c r="I1747" s="4">
        <v>4</v>
      </c>
      <c r="P1747">
        <v>3</v>
      </c>
      <c r="Q1747" t="str">
        <f>CONCATENATE(C1747,E1747,G1747,I1747)</f>
        <v>134</v>
      </c>
    </row>
    <row r="1748" spans="1:17" x14ac:dyDescent="0.25">
      <c r="A1748">
        <v>9388</v>
      </c>
      <c r="B1748">
        <v>23.930275999999999</v>
      </c>
      <c r="C1748" s="3">
        <v>1</v>
      </c>
      <c r="F1748">
        <v>39.257921999999994</v>
      </c>
      <c r="G1748" s="2">
        <v>3</v>
      </c>
      <c r="H1748">
        <v>36.861052999999998</v>
      </c>
      <c r="I1748" s="4">
        <v>4</v>
      </c>
      <c r="P1748">
        <v>3</v>
      </c>
      <c r="Q1748" t="str">
        <f>CONCATENATE(C1748,E1748,G1748,I1748)</f>
        <v>134</v>
      </c>
    </row>
    <row r="1749" spans="1:17" x14ac:dyDescent="0.25">
      <c r="A1749">
        <v>9389</v>
      </c>
      <c r="B1749">
        <v>23.930275999999999</v>
      </c>
      <c r="C1749" s="3">
        <v>1</v>
      </c>
      <c r="F1749">
        <v>39.257921999999994</v>
      </c>
      <c r="G1749" s="2">
        <v>3</v>
      </c>
      <c r="H1749">
        <v>36.861052999999998</v>
      </c>
      <c r="I1749" s="4">
        <v>4</v>
      </c>
      <c r="P1749">
        <v>3</v>
      </c>
      <c r="Q1749" t="str">
        <f>CONCATENATE(C1749,E1749,G1749,I1749)</f>
        <v>134</v>
      </c>
    </row>
    <row r="1750" spans="1:17" x14ac:dyDescent="0.25">
      <c r="A1750">
        <v>9390</v>
      </c>
      <c r="B1750">
        <v>23.930275999999999</v>
      </c>
      <c r="C1750" s="3">
        <v>1</v>
      </c>
      <c r="H1750">
        <v>36.861052999999998</v>
      </c>
      <c r="I1750" s="4">
        <v>4</v>
      </c>
      <c r="P1750">
        <v>2</v>
      </c>
      <c r="Q1750" t="str">
        <f>CONCATENATE(C1750,E1750,G1750,I1750)</f>
        <v>14</v>
      </c>
    </row>
    <row r="1751" spans="1:17" x14ac:dyDescent="0.25">
      <c r="A1751">
        <v>9391</v>
      </c>
      <c r="B1751">
        <v>23.930275999999999</v>
      </c>
      <c r="C1751" s="3">
        <v>1</v>
      </c>
      <c r="H1751">
        <v>36.861052999999998</v>
      </c>
      <c r="I1751" s="4">
        <v>4</v>
      </c>
      <c r="P1751">
        <v>2</v>
      </c>
      <c r="Q1751" t="str">
        <f>CONCATENATE(C1751,E1751,G1751,I1751)</f>
        <v>14</v>
      </c>
    </row>
    <row r="1752" spans="1:17" x14ac:dyDescent="0.25">
      <c r="A1752">
        <v>9392</v>
      </c>
      <c r="B1752">
        <v>23.930275999999999</v>
      </c>
      <c r="C1752" s="3">
        <v>1</v>
      </c>
      <c r="H1752">
        <v>36.861052999999998</v>
      </c>
      <c r="I1752" s="4">
        <v>4</v>
      </c>
      <c r="P1752">
        <v>2</v>
      </c>
      <c r="Q1752" t="str">
        <f>CONCATENATE(C1752,E1752,G1752,I1752)</f>
        <v>14</v>
      </c>
    </row>
    <row r="1753" spans="1:17" x14ac:dyDescent="0.25">
      <c r="A1753">
        <v>9393</v>
      </c>
      <c r="B1753">
        <v>23.930275999999999</v>
      </c>
      <c r="C1753" s="3">
        <v>1</v>
      </c>
      <c r="H1753">
        <v>36.861052999999998</v>
      </c>
      <c r="I1753" s="4">
        <v>4</v>
      </c>
      <c r="P1753">
        <v>2</v>
      </c>
      <c r="Q1753" t="str">
        <f>CONCATENATE(C1753,E1753,G1753,I1753)</f>
        <v>14</v>
      </c>
    </row>
    <row r="1754" spans="1:17" x14ac:dyDescent="0.25">
      <c r="A1754">
        <v>9394</v>
      </c>
      <c r="B1754">
        <v>23.930275999999999</v>
      </c>
      <c r="C1754" s="3">
        <v>1</v>
      </c>
      <c r="H1754">
        <v>36.861052999999998</v>
      </c>
      <c r="I1754" s="4">
        <v>4</v>
      </c>
      <c r="P1754">
        <v>2</v>
      </c>
      <c r="Q1754" t="str">
        <f>CONCATENATE(C1754,E1754,G1754,I1754)</f>
        <v>14</v>
      </c>
    </row>
    <row r="1755" spans="1:17" x14ac:dyDescent="0.25">
      <c r="A1755">
        <v>9395</v>
      </c>
      <c r="B1755">
        <v>23.930275999999999</v>
      </c>
      <c r="C1755" s="3">
        <v>1</v>
      </c>
      <c r="H1755">
        <v>36.861052999999998</v>
      </c>
      <c r="I1755" s="4">
        <v>4</v>
      </c>
      <c r="P1755">
        <v>2</v>
      </c>
      <c r="Q1755" t="str">
        <f>CONCATENATE(C1755,E1755,G1755,I1755)</f>
        <v>14</v>
      </c>
    </row>
    <row r="1756" spans="1:17" x14ac:dyDescent="0.25">
      <c r="A1756">
        <v>9396</v>
      </c>
      <c r="B1756">
        <v>23.930275999999999</v>
      </c>
      <c r="C1756" s="3">
        <v>1</v>
      </c>
      <c r="H1756">
        <v>36.861052999999998</v>
      </c>
      <c r="I1756" s="4">
        <v>4</v>
      </c>
      <c r="P1756">
        <v>2</v>
      </c>
      <c r="Q1756" t="str">
        <f>CONCATENATE(C1756,E1756,G1756,I1756)</f>
        <v>14</v>
      </c>
    </row>
    <row r="1757" spans="1:17" x14ac:dyDescent="0.25">
      <c r="A1757">
        <v>9397</v>
      </c>
      <c r="B1757">
        <v>23.930275999999999</v>
      </c>
      <c r="C1757" s="3">
        <v>1</v>
      </c>
      <c r="D1757">
        <v>17.496437999999998</v>
      </c>
      <c r="E1757" s="1">
        <v>2</v>
      </c>
      <c r="H1757">
        <v>36.861052999999998</v>
      </c>
      <c r="I1757" s="4">
        <v>4</v>
      </c>
      <c r="P1757">
        <v>3</v>
      </c>
      <c r="Q1757" t="str">
        <f>CONCATENATE(C1757,E1757,G1757,I1757)</f>
        <v>124</v>
      </c>
    </row>
    <row r="1758" spans="1:17" x14ac:dyDescent="0.25">
      <c r="A1758">
        <v>9398</v>
      </c>
      <c r="B1758">
        <v>23.930275999999999</v>
      </c>
      <c r="C1758" s="3">
        <v>1</v>
      </c>
      <c r="D1758">
        <v>17.496437999999998</v>
      </c>
      <c r="E1758" s="1">
        <v>2</v>
      </c>
      <c r="H1758">
        <v>36.861052999999998</v>
      </c>
      <c r="I1758" s="4">
        <v>4</v>
      </c>
      <c r="P1758">
        <v>3</v>
      </c>
      <c r="Q1758" t="str">
        <f>CONCATENATE(C1758,E1758,G1758,I1758)</f>
        <v>124</v>
      </c>
    </row>
    <row r="1759" spans="1:17" x14ac:dyDescent="0.25">
      <c r="A1759">
        <v>9399</v>
      </c>
      <c r="B1759">
        <v>23.930275999999999</v>
      </c>
      <c r="C1759" s="3">
        <v>1</v>
      </c>
      <c r="D1759">
        <v>17.496437999999998</v>
      </c>
      <c r="E1759" s="1">
        <v>2</v>
      </c>
      <c r="H1759">
        <v>36.861052999999998</v>
      </c>
      <c r="I1759" s="4">
        <v>4</v>
      </c>
      <c r="P1759">
        <v>3</v>
      </c>
      <c r="Q1759" t="str">
        <f>CONCATENATE(C1759,E1759,G1759,I1759)</f>
        <v>124</v>
      </c>
    </row>
    <row r="1760" spans="1:17" x14ac:dyDescent="0.25">
      <c r="A1760">
        <v>9400</v>
      </c>
      <c r="B1760">
        <v>23.930275999999999</v>
      </c>
      <c r="C1760" s="3">
        <v>1</v>
      </c>
      <c r="D1760">
        <v>17.496437999999998</v>
      </c>
      <c r="E1760" s="1">
        <v>2</v>
      </c>
      <c r="H1760">
        <v>36.861052999999998</v>
      </c>
      <c r="I1760" s="4">
        <v>4</v>
      </c>
      <c r="P1760">
        <v>3</v>
      </c>
      <c r="Q1760" t="str">
        <f>CONCATENATE(C1760,E1760,G1760,I1760)</f>
        <v>124</v>
      </c>
    </row>
    <row r="1761" spans="1:17" x14ac:dyDescent="0.25">
      <c r="A1761">
        <v>9401</v>
      </c>
      <c r="B1761">
        <v>23.930275999999999</v>
      </c>
      <c r="C1761" s="3">
        <v>1</v>
      </c>
      <c r="D1761">
        <v>17.496437999999998</v>
      </c>
      <c r="E1761" s="1">
        <v>2</v>
      </c>
      <c r="P1761">
        <v>2</v>
      </c>
      <c r="Q1761" t="str">
        <f>CONCATENATE(C1761,E1761,G1761,I1761)</f>
        <v>12</v>
      </c>
    </row>
    <row r="1762" spans="1:17" x14ac:dyDescent="0.25">
      <c r="A1762">
        <v>9402</v>
      </c>
      <c r="B1762">
        <v>23.930275999999999</v>
      </c>
      <c r="C1762" s="3">
        <v>1</v>
      </c>
      <c r="D1762">
        <v>17.496437999999998</v>
      </c>
      <c r="E1762" s="1">
        <v>2</v>
      </c>
      <c r="P1762">
        <v>2</v>
      </c>
      <c r="Q1762" t="str">
        <f>CONCATENATE(C1762,E1762,G1762,I1762)</f>
        <v>12</v>
      </c>
    </row>
    <row r="1763" spans="1:17" x14ac:dyDescent="0.25">
      <c r="A1763">
        <v>9403</v>
      </c>
      <c r="B1763">
        <v>23.930275999999999</v>
      </c>
      <c r="C1763" s="3">
        <v>1</v>
      </c>
      <c r="D1763">
        <v>17.496437999999998</v>
      </c>
      <c r="E1763" s="1">
        <v>2</v>
      </c>
      <c r="P1763">
        <v>2</v>
      </c>
      <c r="Q1763" t="str">
        <f>CONCATENATE(C1763,E1763,G1763,I1763)</f>
        <v>12</v>
      </c>
    </row>
    <row r="1764" spans="1:17" x14ac:dyDescent="0.25">
      <c r="A1764">
        <v>9404</v>
      </c>
      <c r="B1764">
        <v>23.930275999999999</v>
      </c>
      <c r="C1764" s="3">
        <v>1</v>
      </c>
      <c r="D1764">
        <v>17.496437999999998</v>
      </c>
      <c r="E1764" s="1">
        <v>2</v>
      </c>
      <c r="P1764">
        <v>2</v>
      </c>
      <c r="Q1764" t="str">
        <f>CONCATENATE(C1764,E1764,G1764,I1764)</f>
        <v>12</v>
      </c>
    </row>
    <row r="1765" spans="1:17" x14ac:dyDescent="0.25">
      <c r="A1765">
        <v>9405</v>
      </c>
      <c r="B1765">
        <v>23.930275999999999</v>
      </c>
      <c r="C1765" s="3">
        <v>1</v>
      </c>
      <c r="D1765">
        <v>17.496437999999998</v>
      </c>
      <c r="E1765" s="1">
        <v>2</v>
      </c>
      <c r="P1765">
        <v>2</v>
      </c>
      <c r="Q1765" t="str">
        <f>CONCATENATE(C1765,E1765,G1765,I1765)</f>
        <v>12</v>
      </c>
    </row>
    <row r="1766" spans="1:17" x14ac:dyDescent="0.25">
      <c r="A1766">
        <v>9406</v>
      </c>
      <c r="D1766">
        <v>17.496437999999998</v>
      </c>
      <c r="E1766" s="1">
        <v>2</v>
      </c>
      <c r="P1766">
        <v>1</v>
      </c>
      <c r="Q1766" t="str">
        <f>CONCATENATE(C1766,E1766,G1766,I1766)</f>
        <v>2</v>
      </c>
    </row>
    <row r="1767" spans="1:17" x14ac:dyDescent="0.25">
      <c r="A1767">
        <v>9407</v>
      </c>
      <c r="D1767">
        <v>17.496437999999998</v>
      </c>
      <c r="E1767" s="1">
        <v>2</v>
      </c>
      <c r="P1767">
        <v>1</v>
      </c>
      <c r="Q1767" t="str">
        <f>CONCATENATE(C1767,E1767,G1767,I1767)</f>
        <v>2</v>
      </c>
    </row>
    <row r="1768" spans="1:17" x14ac:dyDescent="0.25">
      <c r="A1768">
        <v>9408</v>
      </c>
      <c r="D1768">
        <v>17.496437999999998</v>
      </c>
      <c r="E1768" s="1">
        <v>2</v>
      </c>
      <c r="P1768">
        <v>1</v>
      </c>
      <c r="Q1768" t="str">
        <f>CONCATENATE(C1768,E1768,G1768,I1768)</f>
        <v>2</v>
      </c>
    </row>
    <row r="1769" spans="1:17" x14ac:dyDescent="0.25">
      <c r="A1769">
        <v>9409</v>
      </c>
      <c r="D1769">
        <v>17.496437999999998</v>
      </c>
      <c r="E1769" s="1">
        <v>2</v>
      </c>
      <c r="P1769">
        <v>1</v>
      </c>
      <c r="Q1769" t="str">
        <f>CONCATENATE(C1769,E1769,G1769,I1769)</f>
        <v>2</v>
      </c>
    </row>
    <row r="1770" spans="1:17" x14ac:dyDescent="0.25">
      <c r="A1770">
        <v>9410</v>
      </c>
      <c r="D1770">
        <v>17.496437999999998</v>
      </c>
      <c r="E1770" s="1">
        <v>2</v>
      </c>
      <c r="P1770">
        <v>1</v>
      </c>
      <c r="Q1770" t="str">
        <f>CONCATENATE(C1770,E1770,G1770,I1770)</f>
        <v>2</v>
      </c>
    </row>
    <row r="1771" spans="1:17" x14ac:dyDescent="0.25">
      <c r="A1771">
        <v>9411</v>
      </c>
      <c r="D1771">
        <v>17.496437999999998</v>
      </c>
      <c r="E1771" s="1">
        <v>2</v>
      </c>
      <c r="F1771">
        <v>22.731838999999994</v>
      </c>
      <c r="G1771" s="2">
        <v>3</v>
      </c>
      <c r="P1771">
        <v>2</v>
      </c>
      <c r="Q1771" t="str">
        <f>CONCATENATE(C1771,E1771,G1771,I1771)</f>
        <v>23</v>
      </c>
    </row>
    <row r="1772" spans="1:17" x14ac:dyDescent="0.25">
      <c r="A1772">
        <v>9412</v>
      </c>
      <c r="D1772">
        <v>17.496437999999998</v>
      </c>
      <c r="E1772" s="1">
        <v>2</v>
      </c>
      <c r="F1772">
        <v>22.731838999999994</v>
      </c>
      <c r="G1772" s="2">
        <v>3</v>
      </c>
      <c r="P1772">
        <v>2</v>
      </c>
      <c r="Q1772" t="str">
        <f>CONCATENATE(C1772,E1772,G1772,I1772)</f>
        <v>23</v>
      </c>
    </row>
    <row r="1773" spans="1:17" x14ac:dyDescent="0.25">
      <c r="A1773">
        <v>9413</v>
      </c>
      <c r="D1773">
        <v>17.496437999999998</v>
      </c>
      <c r="E1773" s="1">
        <v>2</v>
      </c>
      <c r="F1773">
        <v>22.731838999999994</v>
      </c>
      <c r="G1773" s="2">
        <v>3</v>
      </c>
      <c r="P1773">
        <v>2</v>
      </c>
      <c r="Q1773" t="str">
        <f>CONCATENATE(C1773,E1773,G1773,I1773)</f>
        <v>23</v>
      </c>
    </row>
    <row r="1774" spans="1:17" x14ac:dyDescent="0.25">
      <c r="A1774">
        <v>9414</v>
      </c>
      <c r="D1774">
        <v>17.496437999999998</v>
      </c>
      <c r="E1774" s="1">
        <v>2</v>
      </c>
      <c r="F1774">
        <v>22.731838999999994</v>
      </c>
      <c r="G1774" s="2">
        <v>3</v>
      </c>
      <c r="P1774">
        <v>2</v>
      </c>
      <c r="Q1774" t="str">
        <f>CONCATENATE(C1774,E1774,G1774,I1774)</f>
        <v>23</v>
      </c>
    </row>
    <row r="1775" spans="1:17" x14ac:dyDescent="0.25">
      <c r="A1775">
        <v>9415</v>
      </c>
      <c r="D1775">
        <v>17.496437999999998</v>
      </c>
      <c r="E1775" s="1">
        <v>2</v>
      </c>
      <c r="F1775">
        <v>22.731838999999994</v>
      </c>
      <c r="G1775" s="2">
        <v>3</v>
      </c>
      <c r="P1775">
        <v>2</v>
      </c>
      <c r="Q1775" t="str">
        <f>CONCATENATE(C1775,E1775,G1775,I1775)</f>
        <v>23</v>
      </c>
    </row>
    <row r="1776" spans="1:17" x14ac:dyDescent="0.25">
      <c r="A1776">
        <v>9416</v>
      </c>
      <c r="D1776">
        <v>17.496437999999998</v>
      </c>
      <c r="E1776" s="1">
        <v>2</v>
      </c>
      <c r="F1776">
        <v>22.731838999999994</v>
      </c>
      <c r="G1776" s="2">
        <v>3</v>
      </c>
      <c r="P1776">
        <v>2</v>
      </c>
      <c r="Q1776" t="str">
        <f>CONCATENATE(C1776,E1776,G1776,I1776)</f>
        <v>23</v>
      </c>
    </row>
    <row r="1777" spans="1:17" x14ac:dyDescent="0.25">
      <c r="A1777">
        <v>9417</v>
      </c>
      <c r="D1777">
        <v>17.496437999999998</v>
      </c>
      <c r="E1777" s="1">
        <v>2</v>
      </c>
      <c r="F1777">
        <v>22.731838999999994</v>
      </c>
      <c r="G1777" s="2">
        <v>3</v>
      </c>
      <c r="P1777">
        <v>2</v>
      </c>
      <c r="Q1777" t="str">
        <f>CONCATENATE(C1777,E1777,G1777,I1777)</f>
        <v>23</v>
      </c>
    </row>
    <row r="1778" spans="1:17" x14ac:dyDescent="0.25">
      <c r="A1778">
        <v>9418</v>
      </c>
      <c r="D1778">
        <v>17.496437999999998</v>
      </c>
      <c r="E1778" s="1">
        <v>2</v>
      </c>
      <c r="F1778">
        <v>22.731838999999994</v>
      </c>
      <c r="G1778" s="2">
        <v>3</v>
      </c>
      <c r="P1778">
        <v>2</v>
      </c>
      <c r="Q1778" t="str">
        <f>CONCATENATE(C1778,E1778,G1778,I1778)</f>
        <v>23</v>
      </c>
    </row>
    <row r="1779" spans="1:17" x14ac:dyDescent="0.25">
      <c r="A1779">
        <v>9419</v>
      </c>
      <c r="D1779">
        <v>17.496437999999998</v>
      </c>
      <c r="E1779" s="1">
        <v>2</v>
      </c>
      <c r="F1779">
        <v>22.731838999999994</v>
      </c>
      <c r="G1779" s="2">
        <v>3</v>
      </c>
      <c r="P1779">
        <v>2</v>
      </c>
      <c r="Q1779" t="str">
        <f>CONCATENATE(C1779,E1779,G1779,I1779)</f>
        <v>23</v>
      </c>
    </row>
    <row r="1780" spans="1:17" x14ac:dyDescent="0.25">
      <c r="A1780">
        <v>9420</v>
      </c>
      <c r="D1780">
        <v>17.496437999999998</v>
      </c>
      <c r="E1780" s="1">
        <v>2</v>
      </c>
      <c r="F1780">
        <v>22.731838999999994</v>
      </c>
      <c r="G1780" s="2">
        <v>3</v>
      </c>
      <c r="P1780">
        <v>2</v>
      </c>
      <c r="Q1780" t="str">
        <f>CONCATENATE(C1780,E1780,G1780,I1780)</f>
        <v>23</v>
      </c>
    </row>
    <row r="1781" spans="1:17" x14ac:dyDescent="0.25">
      <c r="A1781">
        <v>9421</v>
      </c>
      <c r="F1781">
        <v>22.731838999999994</v>
      </c>
      <c r="G1781" s="2">
        <v>3</v>
      </c>
      <c r="P1781">
        <v>1</v>
      </c>
      <c r="Q1781" t="str">
        <f>CONCATENATE(C1781,E1781,G1781,I1781)</f>
        <v>3</v>
      </c>
    </row>
    <row r="1782" spans="1:17" x14ac:dyDescent="0.25">
      <c r="A1782">
        <v>9422</v>
      </c>
      <c r="F1782">
        <v>22.731838999999994</v>
      </c>
      <c r="G1782" s="2">
        <v>3</v>
      </c>
      <c r="H1782">
        <v>18.379517999999997</v>
      </c>
      <c r="I1782" s="4">
        <v>4</v>
      </c>
      <c r="P1782">
        <v>2</v>
      </c>
      <c r="Q1782" t="str">
        <f>CONCATENATE(C1782,E1782,G1782,I1782)</f>
        <v>34</v>
      </c>
    </row>
    <row r="1783" spans="1:17" x14ac:dyDescent="0.25">
      <c r="A1783">
        <v>9423</v>
      </c>
      <c r="F1783">
        <v>22.731838999999994</v>
      </c>
      <c r="G1783" s="2">
        <v>3</v>
      </c>
      <c r="H1783">
        <v>18.379517999999997</v>
      </c>
      <c r="I1783" s="4">
        <v>4</v>
      </c>
      <c r="P1783">
        <v>2</v>
      </c>
      <c r="Q1783" t="str">
        <f>CONCATENATE(C1783,E1783,G1783,I1783)</f>
        <v>34</v>
      </c>
    </row>
    <row r="1784" spans="1:17" x14ac:dyDescent="0.25">
      <c r="A1784">
        <v>9424</v>
      </c>
      <c r="F1784">
        <v>22.731838999999994</v>
      </c>
      <c r="G1784" s="2">
        <v>3</v>
      </c>
      <c r="H1784">
        <v>18.379517999999997</v>
      </c>
      <c r="I1784" s="4">
        <v>4</v>
      </c>
      <c r="P1784">
        <v>2</v>
      </c>
      <c r="Q1784" t="str">
        <f>CONCATENATE(C1784,E1784,G1784,I1784)</f>
        <v>34</v>
      </c>
    </row>
    <row r="1785" spans="1:17" x14ac:dyDescent="0.25">
      <c r="A1785">
        <v>9425</v>
      </c>
      <c r="B1785">
        <v>7.1518149999999991</v>
      </c>
      <c r="C1785" s="3">
        <v>1</v>
      </c>
      <c r="F1785">
        <v>22.731838999999994</v>
      </c>
      <c r="G1785" s="2">
        <v>3</v>
      </c>
      <c r="H1785">
        <v>18.379517999999997</v>
      </c>
      <c r="I1785" s="4">
        <v>4</v>
      </c>
      <c r="P1785">
        <v>3</v>
      </c>
      <c r="Q1785" t="str">
        <f>CONCATENATE(C1785,E1785,G1785,I1785)</f>
        <v>134</v>
      </c>
    </row>
    <row r="1786" spans="1:17" x14ac:dyDescent="0.25">
      <c r="A1786">
        <v>9426</v>
      </c>
      <c r="B1786">
        <v>7.1518149999999991</v>
      </c>
      <c r="C1786" s="3">
        <v>1</v>
      </c>
      <c r="F1786">
        <v>22.731838999999994</v>
      </c>
      <c r="G1786" s="2">
        <v>3</v>
      </c>
      <c r="H1786">
        <v>18.379517999999997</v>
      </c>
      <c r="I1786" s="4">
        <v>4</v>
      </c>
      <c r="P1786">
        <v>3</v>
      </c>
      <c r="Q1786" t="str">
        <f>CONCATENATE(C1786,E1786,G1786,I1786)</f>
        <v>134</v>
      </c>
    </row>
    <row r="1787" spans="1:17" x14ac:dyDescent="0.25">
      <c r="A1787">
        <v>9427</v>
      </c>
      <c r="B1787">
        <v>7.1518149999999991</v>
      </c>
      <c r="C1787" s="3">
        <v>1</v>
      </c>
      <c r="F1787">
        <v>22.731838999999994</v>
      </c>
      <c r="G1787" s="2">
        <v>3</v>
      </c>
      <c r="H1787">
        <v>18.379517999999997</v>
      </c>
      <c r="I1787" s="4">
        <v>4</v>
      </c>
      <c r="P1787">
        <v>3</v>
      </c>
      <c r="Q1787" t="str">
        <f>CONCATENATE(C1787,E1787,G1787,I1787)</f>
        <v>134</v>
      </c>
    </row>
    <row r="1788" spans="1:17" x14ac:dyDescent="0.25">
      <c r="A1788">
        <v>9428</v>
      </c>
      <c r="B1788">
        <v>7.1518149999999991</v>
      </c>
      <c r="C1788" s="3">
        <v>1</v>
      </c>
      <c r="F1788">
        <v>22.731838999999994</v>
      </c>
      <c r="G1788" s="2">
        <v>3</v>
      </c>
      <c r="H1788">
        <v>18.379517999999997</v>
      </c>
      <c r="I1788" s="4">
        <v>4</v>
      </c>
      <c r="P1788">
        <v>3</v>
      </c>
      <c r="Q1788" t="str">
        <f>CONCATENATE(C1788,E1788,G1788,I1788)</f>
        <v>134</v>
      </c>
    </row>
    <row r="1789" spans="1:17" x14ac:dyDescent="0.25">
      <c r="A1789">
        <v>9429</v>
      </c>
      <c r="B1789">
        <v>7.1518149999999991</v>
      </c>
      <c r="C1789" s="3">
        <v>1</v>
      </c>
      <c r="F1789">
        <v>22.731838999999994</v>
      </c>
      <c r="G1789" s="2">
        <v>3</v>
      </c>
      <c r="H1789">
        <v>18.379517999999997</v>
      </c>
      <c r="I1789" s="4">
        <v>4</v>
      </c>
      <c r="P1789">
        <v>3</v>
      </c>
      <c r="Q1789" t="str">
        <f>CONCATENATE(C1789,E1789,G1789,I1789)</f>
        <v>134</v>
      </c>
    </row>
    <row r="1790" spans="1:17" x14ac:dyDescent="0.25">
      <c r="A1790">
        <v>9430</v>
      </c>
      <c r="B1790">
        <v>7.1518149999999991</v>
      </c>
      <c r="C1790" s="3">
        <v>1</v>
      </c>
      <c r="F1790">
        <v>22.731838999999994</v>
      </c>
      <c r="G1790" s="2">
        <v>3</v>
      </c>
      <c r="H1790">
        <v>18.379517999999997</v>
      </c>
      <c r="I1790" s="4">
        <v>4</v>
      </c>
      <c r="P1790">
        <v>3</v>
      </c>
      <c r="Q1790" t="str">
        <f>CONCATENATE(C1790,E1790,G1790,I1790)</f>
        <v>134</v>
      </c>
    </row>
    <row r="1791" spans="1:17" x14ac:dyDescent="0.25">
      <c r="A1791">
        <v>9431</v>
      </c>
      <c r="B1791">
        <v>7.1518149999999991</v>
      </c>
      <c r="C1791" s="3">
        <v>1</v>
      </c>
      <c r="F1791">
        <v>22.731838999999994</v>
      </c>
      <c r="G1791" s="2">
        <v>3</v>
      </c>
      <c r="H1791">
        <v>18.379517999999997</v>
      </c>
      <c r="I1791" s="4">
        <v>4</v>
      </c>
      <c r="P1791">
        <v>3</v>
      </c>
      <c r="Q1791" t="str">
        <f>CONCATENATE(C1791,E1791,G1791,I1791)</f>
        <v>134</v>
      </c>
    </row>
    <row r="1792" spans="1:17" x14ac:dyDescent="0.25">
      <c r="A1792">
        <v>9432</v>
      </c>
      <c r="B1792">
        <v>7.1518149999999991</v>
      </c>
      <c r="C1792" s="3">
        <v>1</v>
      </c>
      <c r="F1792">
        <v>22.731838999999994</v>
      </c>
      <c r="G1792" s="2">
        <v>3</v>
      </c>
      <c r="H1792">
        <v>18.379517999999997</v>
      </c>
      <c r="I1792" s="4">
        <v>4</v>
      </c>
      <c r="P1792">
        <v>3</v>
      </c>
      <c r="Q1792" t="str">
        <f>CONCATENATE(C1792,E1792,G1792,I1792)</f>
        <v>134</v>
      </c>
    </row>
    <row r="1793" spans="1:17" x14ac:dyDescent="0.25">
      <c r="A1793">
        <v>9433</v>
      </c>
      <c r="B1793">
        <v>7.1518149999999991</v>
      </c>
      <c r="C1793" s="3">
        <v>1</v>
      </c>
      <c r="F1793">
        <v>22.731838999999994</v>
      </c>
      <c r="G1793" s="2">
        <v>3</v>
      </c>
      <c r="H1793">
        <v>18.379517999999997</v>
      </c>
      <c r="I1793" s="4">
        <v>4</v>
      </c>
      <c r="P1793">
        <v>3</v>
      </c>
      <c r="Q1793" t="str">
        <f>CONCATENATE(C1793,E1793,G1793,I1793)</f>
        <v>134</v>
      </c>
    </row>
    <row r="1794" spans="1:17" x14ac:dyDescent="0.25">
      <c r="A1794">
        <v>9434</v>
      </c>
      <c r="B1794">
        <v>7.1518149999999991</v>
      </c>
      <c r="C1794" s="3">
        <v>1</v>
      </c>
      <c r="H1794">
        <v>18.379517999999997</v>
      </c>
      <c r="I1794" s="4">
        <v>4</v>
      </c>
      <c r="P1794">
        <v>2</v>
      </c>
      <c r="Q1794" t="str">
        <f>CONCATENATE(C1794,E1794,G1794,I1794)</f>
        <v>14</v>
      </c>
    </row>
    <row r="1795" spans="1:17" x14ac:dyDescent="0.25">
      <c r="A1795">
        <v>9435</v>
      </c>
      <c r="B1795">
        <v>7.1518149999999991</v>
      </c>
      <c r="C1795" s="3">
        <v>1</v>
      </c>
      <c r="H1795">
        <v>18.379517999999997</v>
      </c>
      <c r="I1795" s="4">
        <v>4</v>
      </c>
      <c r="P1795">
        <v>2</v>
      </c>
      <c r="Q1795" t="str">
        <f>CONCATENATE(C1795,E1795,G1795,I1795)</f>
        <v>14</v>
      </c>
    </row>
    <row r="1796" spans="1:17" x14ac:dyDescent="0.25">
      <c r="A1796">
        <v>9436</v>
      </c>
      <c r="B1796">
        <v>7.1518149999999991</v>
      </c>
      <c r="C1796" s="3">
        <v>1</v>
      </c>
      <c r="H1796">
        <v>18.379517999999997</v>
      </c>
      <c r="I1796" s="4">
        <v>4</v>
      </c>
      <c r="P1796">
        <v>2</v>
      </c>
      <c r="Q1796" t="str">
        <f>CONCATENATE(C1796,E1796,G1796,I1796)</f>
        <v>14</v>
      </c>
    </row>
    <row r="1797" spans="1:17" x14ac:dyDescent="0.25">
      <c r="A1797">
        <v>9437</v>
      </c>
      <c r="B1797">
        <v>7.1518149999999991</v>
      </c>
      <c r="C1797" s="3">
        <v>1</v>
      </c>
      <c r="H1797">
        <v>18.379517999999997</v>
      </c>
      <c r="I1797" s="4">
        <v>4</v>
      </c>
      <c r="P1797">
        <v>2</v>
      </c>
      <c r="Q1797" t="str">
        <f>CONCATENATE(C1797,E1797,G1797,I1797)</f>
        <v>14</v>
      </c>
    </row>
    <row r="1798" spans="1:17" x14ac:dyDescent="0.25">
      <c r="A1798">
        <v>9438</v>
      </c>
      <c r="B1798">
        <v>7.1518149999999991</v>
      </c>
      <c r="C1798" s="3">
        <v>1</v>
      </c>
      <c r="H1798">
        <v>18.379517999999997</v>
      </c>
      <c r="I1798" s="4">
        <v>4</v>
      </c>
      <c r="P1798">
        <v>2</v>
      </c>
      <c r="Q1798" t="str">
        <f>CONCATENATE(C1798,E1798,G1798,I1798)</f>
        <v>14</v>
      </c>
    </row>
    <row r="1799" spans="1:17" x14ac:dyDescent="0.25">
      <c r="A1799">
        <v>9439</v>
      </c>
      <c r="B1799">
        <v>7.1518149999999991</v>
      </c>
      <c r="C1799" s="3">
        <v>1</v>
      </c>
      <c r="H1799">
        <v>18.379517999999997</v>
      </c>
      <c r="I1799" s="4">
        <v>4</v>
      </c>
      <c r="P1799">
        <v>2</v>
      </c>
      <c r="Q1799" t="str">
        <f>CONCATENATE(C1799,E1799,G1799,I1799)</f>
        <v>14</v>
      </c>
    </row>
    <row r="1800" spans="1:17" x14ac:dyDescent="0.25">
      <c r="A1800">
        <v>9440</v>
      </c>
      <c r="B1800">
        <v>7.1518149999999991</v>
      </c>
      <c r="C1800" s="3">
        <v>1</v>
      </c>
      <c r="H1800">
        <v>18.379517999999997</v>
      </c>
      <c r="I1800" s="4">
        <v>4</v>
      </c>
      <c r="P1800">
        <v>2</v>
      </c>
      <c r="Q1800" t="str">
        <f>CONCATENATE(C1800,E1800,G1800,I1800)</f>
        <v>14</v>
      </c>
    </row>
    <row r="1801" spans="1:17" x14ac:dyDescent="0.25">
      <c r="A1801">
        <v>9441</v>
      </c>
      <c r="B1801">
        <v>7.1518149999999991</v>
      </c>
      <c r="C1801" s="3">
        <v>1</v>
      </c>
      <c r="H1801">
        <v>18.379517999999997</v>
      </c>
      <c r="I1801" s="4">
        <v>4</v>
      </c>
      <c r="P1801">
        <v>2</v>
      </c>
      <c r="Q1801" t="str">
        <f>CONCATENATE(C1801,E1801,G1801,I1801)</f>
        <v>14</v>
      </c>
    </row>
    <row r="1802" spans="1:17" x14ac:dyDescent="0.25">
      <c r="A1802">
        <v>9442</v>
      </c>
      <c r="B1802">
        <v>7.1518149999999991</v>
      </c>
      <c r="C1802" s="3">
        <v>1</v>
      </c>
      <c r="H1802">
        <v>18.379517999999997</v>
      </c>
      <c r="I1802" s="4">
        <v>4</v>
      </c>
      <c r="P1802">
        <v>2</v>
      </c>
      <c r="Q1802" t="str">
        <f>CONCATENATE(C1802,E1802,G1802,I1802)</f>
        <v>14</v>
      </c>
    </row>
    <row r="1803" spans="1:17" x14ac:dyDescent="0.25">
      <c r="A1803">
        <v>9443</v>
      </c>
      <c r="B1803">
        <v>7.1518149999999991</v>
      </c>
      <c r="C1803" s="3">
        <v>1</v>
      </c>
      <c r="H1803">
        <v>18.379517999999997</v>
      </c>
      <c r="I1803" s="4">
        <v>4</v>
      </c>
      <c r="P1803">
        <v>2</v>
      </c>
      <c r="Q1803" t="str">
        <f>CONCATENATE(C1803,E1803,G1803,I1803)</f>
        <v>14</v>
      </c>
    </row>
    <row r="1804" spans="1:17" x14ac:dyDescent="0.25">
      <c r="A1804">
        <v>9444</v>
      </c>
      <c r="J1804">
        <v>-8.5543960000000112</v>
      </c>
      <c r="K1804" t="s">
        <v>22</v>
      </c>
      <c r="Q1804" t="str">
        <f>CONCATENATE(C1804,E1804,G1804,I1804)</f>
        <v/>
      </c>
    </row>
    <row r="1805" spans="1:17" x14ac:dyDescent="0.25">
      <c r="A1805">
        <v>12252</v>
      </c>
      <c r="Q1805" t="str">
        <f>CONCATENATE(C1805,E1805,G1805,I1805)</f>
        <v/>
      </c>
    </row>
    <row r="1806" spans="1:17" x14ac:dyDescent="0.25">
      <c r="A1806">
        <v>12253</v>
      </c>
      <c r="Q1806" t="str">
        <f>CONCATENATE(C1806,E1806,G1806,I1806)</f>
        <v/>
      </c>
    </row>
    <row r="1807" spans="1:17" x14ac:dyDescent="0.25">
      <c r="A1807">
        <v>12254</v>
      </c>
      <c r="Q1807" t="str">
        <f>CONCATENATE(C1807,E1807,G1807,I1807)</f>
        <v/>
      </c>
    </row>
    <row r="1808" spans="1:17" x14ac:dyDescent="0.25">
      <c r="A1808">
        <v>12255</v>
      </c>
      <c r="Q1808" t="str">
        <f>CONCATENATE(C1808,E1808,G1808,I1808)</f>
        <v/>
      </c>
    </row>
    <row r="1809" spans="1:17" x14ac:dyDescent="0.25">
      <c r="A1809">
        <v>12256</v>
      </c>
      <c r="Q1809" t="str">
        <f>CONCATENATE(C1809,E1809,G1809,I1809)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9"/>
  <sheetViews>
    <sheetView workbookViewId="0">
      <selection sqref="A1:F1048576"/>
    </sheetView>
  </sheetViews>
  <sheetFormatPr defaultRowHeight="15" x14ac:dyDescent="0.25"/>
  <sheetData>
    <row r="1" spans="1:6" x14ac:dyDescent="0.25">
      <c r="A1">
        <v>200</v>
      </c>
      <c r="F1" t="s">
        <v>9</v>
      </c>
    </row>
    <row r="2" spans="1:6" x14ac:dyDescent="0.25">
      <c r="A2">
        <v>1</v>
      </c>
    </row>
    <row r="3" spans="1:6" x14ac:dyDescent="0.25">
      <c r="A3">
        <v>7</v>
      </c>
    </row>
    <row r="4" spans="1:6" x14ac:dyDescent="0.25">
      <c r="A4">
        <v>8</v>
      </c>
    </row>
    <row r="5" spans="1:6" x14ac:dyDescent="0.25">
      <c r="A5">
        <v>9</v>
      </c>
      <c r="F5" t="s">
        <v>22</v>
      </c>
    </row>
    <row r="6" spans="1:6" x14ac:dyDescent="0.25">
      <c r="A6">
        <v>10</v>
      </c>
      <c r="C6" s="1">
        <v>2</v>
      </c>
    </row>
    <row r="7" spans="1:6" x14ac:dyDescent="0.25">
      <c r="A7">
        <v>11</v>
      </c>
      <c r="C7" s="1">
        <v>2</v>
      </c>
    </row>
    <row r="8" spans="1:6" x14ac:dyDescent="0.25">
      <c r="A8">
        <v>12</v>
      </c>
      <c r="C8" s="1">
        <v>2</v>
      </c>
    </row>
    <row r="9" spans="1:6" x14ac:dyDescent="0.25">
      <c r="A9">
        <v>13</v>
      </c>
      <c r="C9" s="1">
        <v>2</v>
      </c>
    </row>
    <row r="10" spans="1:6" x14ac:dyDescent="0.25">
      <c r="A10">
        <v>14</v>
      </c>
      <c r="C10" s="1">
        <v>2</v>
      </c>
    </row>
    <row r="11" spans="1:6" x14ac:dyDescent="0.25">
      <c r="A11">
        <v>15</v>
      </c>
      <c r="C11" s="1">
        <v>2</v>
      </c>
      <c r="D11" s="2">
        <v>3</v>
      </c>
    </row>
    <row r="12" spans="1:6" x14ac:dyDescent="0.25">
      <c r="A12">
        <v>16</v>
      </c>
      <c r="C12" s="1">
        <v>2</v>
      </c>
      <c r="D12" s="2">
        <v>3</v>
      </c>
    </row>
    <row r="13" spans="1:6" x14ac:dyDescent="0.25">
      <c r="A13">
        <v>17</v>
      </c>
      <c r="C13" s="1">
        <v>2</v>
      </c>
      <c r="D13" s="2">
        <v>3</v>
      </c>
    </row>
    <row r="14" spans="1:6" x14ac:dyDescent="0.25">
      <c r="A14">
        <v>18</v>
      </c>
      <c r="C14" s="1">
        <v>2</v>
      </c>
      <c r="D14" s="2">
        <v>3</v>
      </c>
    </row>
    <row r="15" spans="1:6" x14ac:dyDescent="0.25">
      <c r="A15">
        <v>19</v>
      </c>
      <c r="C15" s="1">
        <v>2</v>
      </c>
      <c r="D15" s="2">
        <v>3</v>
      </c>
    </row>
    <row r="16" spans="1:6" x14ac:dyDescent="0.25">
      <c r="A16">
        <v>20</v>
      </c>
      <c r="C16" s="1">
        <v>2</v>
      </c>
      <c r="D16" s="2">
        <v>3</v>
      </c>
    </row>
    <row r="17" spans="1:4" x14ac:dyDescent="0.25">
      <c r="A17">
        <v>21</v>
      </c>
      <c r="C17" s="1">
        <v>2</v>
      </c>
      <c r="D17" s="2">
        <v>3</v>
      </c>
    </row>
    <row r="18" spans="1:4" x14ac:dyDescent="0.25">
      <c r="A18">
        <v>22</v>
      </c>
      <c r="C18" s="1">
        <v>2</v>
      </c>
      <c r="D18" s="2">
        <v>3</v>
      </c>
    </row>
    <row r="19" spans="1:4" x14ac:dyDescent="0.25">
      <c r="A19">
        <v>23</v>
      </c>
      <c r="C19" s="1">
        <v>2</v>
      </c>
      <c r="D19" s="2">
        <v>3</v>
      </c>
    </row>
    <row r="20" spans="1:4" x14ac:dyDescent="0.25">
      <c r="A20">
        <v>24</v>
      </c>
      <c r="C20" s="1">
        <v>2</v>
      </c>
      <c r="D20" s="2">
        <v>3</v>
      </c>
    </row>
    <row r="21" spans="1:4" x14ac:dyDescent="0.25">
      <c r="A21">
        <v>25</v>
      </c>
      <c r="C21" s="1">
        <v>2</v>
      </c>
      <c r="D21" s="2">
        <v>3</v>
      </c>
    </row>
    <row r="22" spans="1:4" x14ac:dyDescent="0.25">
      <c r="A22">
        <v>26</v>
      </c>
      <c r="C22" s="1">
        <v>2</v>
      </c>
      <c r="D22" s="2">
        <v>3</v>
      </c>
    </row>
    <row r="23" spans="1:4" x14ac:dyDescent="0.25">
      <c r="A23">
        <v>27</v>
      </c>
      <c r="C23" s="1">
        <v>2</v>
      </c>
      <c r="D23" s="2">
        <v>3</v>
      </c>
    </row>
    <row r="24" spans="1:4" x14ac:dyDescent="0.25">
      <c r="A24">
        <v>28</v>
      </c>
      <c r="C24" s="1">
        <v>2</v>
      </c>
      <c r="D24" s="2">
        <v>3</v>
      </c>
    </row>
    <row r="25" spans="1:4" x14ac:dyDescent="0.25">
      <c r="A25">
        <v>29</v>
      </c>
      <c r="C25" s="1">
        <v>2</v>
      </c>
      <c r="D25" s="2">
        <v>3</v>
      </c>
    </row>
    <row r="26" spans="1:4" x14ac:dyDescent="0.25">
      <c r="A26">
        <v>30</v>
      </c>
      <c r="C26" s="1">
        <v>2</v>
      </c>
      <c r="D26" s="2">
        <v>3</v>
      </c>
    </row>
    <row r="27" spans="1:4" x14ac:dyDescent="0.25">
      <c r="A27">
        <v>31</v>
      </c>
      <c r="C27" s="1">
        <v>2</v>
      </c>
      <c r="D27" s="2">
        <v>3</v>
      </c>
    </row>
    <row r="28" spans="1:4" x14ac:dyDescent="0.25">
      <c r="A28">
        <v>32</v>
      </c>
      <c r="B28" s="3">
        <v>1</v>
      </c>
      <c r="C28" s="1">
        <v>2</v>
      </c>
      <c r="D28" s="2">
        <v>3</v>
      </c>
    </row>
    <row r="29" spans="1:4" x14ac:dyDescent="0.25">
      <c r="A29">
        <v>33</v>
      </c>
      <c r="B29" s="3">
        <v>1</v>
      </c>
      <c r="C29" s="1">
        <v>2</v>
      </c>
      <c r="D29" s="2">
        <v>3</v>
      </c>
    </row>
    <row r="30" spans="1:4" x14ac:dyDescent="0.25">
      <c r="A30">
        <v>34</v>
      </c>
      <c r="B30" s="3">
        <v>1</v>
      </c>
      <c r="C30" s="1">
        <v>2</v>
      </c>
      <c r="D30" s="2">
        <v>3</v>
      </c>
    </row>
    <row r="31" spans="1:4" x14ac:dyDescent="0.25">
      <c r="A31">
        <v>35</v>
      </c>
      <c r="B31" s="3">
        <v>1</v>
      </c>
      <c r="C31" s="1">
        <v>2</v>
      </c>
      <c r="D31" s="2">
        <v>3</v>
      </c>
    </row>
    <row r="32" spans="1:4" x14ac:dyDescent="0.25">
      <c r="A32">
        <v>36</v>
      </c>
      <c r="B32" s="3">
        <v>1</v>
      </c>
      <c r="C32" s="1">
        <v>2</v>
      </c>
      <c r="D32" s="2">
        <v>3</v>
      </c>
    </row>
    <row r="33" spans="1:5" x14ac:dyDescent="0.25">
      <c r="A33">
        <v>37</v>
      </c>
      <c r="B33" s="3">
        <v>1</v>
      </c>
      <c r="D33" s="2">
        <v>3</v>
      </c>
    </row>
    <row r="34" spans="1:5" x14ac:dyDescent="0.25">
      <c r="A34">
        <v>38</v>
      </c>
      <c r="B34" s="3">
        <v>1</v>
      </c>
      <c r="D34" s="2">
        <v>3</v>
      </c>
    </row>
    <row r="35" spans="1:5" x14ac:dyDescent="0.25">
      <c r="A35">
        <v>39</v>
      </c>
      <c r="B35" s="3">
        <v>1</v>
      </c>
      <c r="D35" s="2">
        <v>3</v>
      </c>
    </row>
    <row r="36" spans="1:5" x14ac:dyDescent="0.25">
      <c r="A36">
        <v>40</v>
      </c>
      <c r="B36" s="3">
        <v>1</v>
      </c>
      <c r="D36" s="2">
        <v>3</v>
      </c>
    </row>
    <row r="37" spans="1:5" x14ac:dyDescent="0.25">
      <c r="A37">
        <v>41</v>
      </c>
      <c r="B37" s="3">
        <v>1</v>
      </c>
    </row>
    <row r="38" spans="1:5" x14ac:dyDescent="0.25">
      <c r="A38">
        <v>42</v>
      </c>
      <c r="B38" s="3">
        <v>1</v>
      </c>
    </row>
    <row r="39" spans="1:5" x14ac:dyDescent="0.25">
      <c r="A39">
        <v>43</v>
      </c>
      <c r="B39" s="3">
        <v>1</v>
      </c>
      <c r="E39" s="4">
        <v>4</v>
      </c>
    </row>
    <row r="40" spans="1:5" x14ac:dyDescent="0.25">
      <c r="A40">
        <v>44</v>
      </c>
      <c r="B40" s="3">
        <v>1</v>
      </c>
      <c r="E40" s="4">
        <v>4</v>
      </c>
    </row>
    <row r="41" spans="1:5" x14ac:dyDescent="0.25">
      <c r="A41">
        <v>45</v>
      </c>
      <c r="B41" s="3">
        <v>1</v>
      </c>
      <c r="E41" s="4">
        <v>4</v>
      </c>
    </row>
    <row r="42" spans="1:5" x14ac:dyDescent="0.25">
      <c r="A42">
        <v>46</v>
      </c>
      <c r="B42" s="3">
        <v>1</v>
      </c>
      <c r="E42" s="4">
        <v>4</v>
      </c>
    </row>
    <row r="43" spans="1:5" x14ac:dyDescent="0.25">
      <c r="A43">
        <v>47</v>
      </c>
      <c r="B43" s="3">
        <v>1</v>
      </c>
      <c r="E43" s="4">
        <v>4</v>
      </c>
    </row>
    <row r="44" spans="1:5" x14ac:dyDescent="0.25">
      <c r="A44">
        <v>48</v>
      </c>
      <c r="B44" s="3">
        <v>1</v>
      </c>
      <c r="E44" s="4">
        <v>4</v>
      </c>
    </row>
    <row r="45" spans="1:5" x14ac:dyDescent="0.25">
      <c r="A45">
        <v>49</v>
      </c>
      <c r="B45" s="3">
        <v>1</v>
      </c>
      <c r="E45" s="4">
        <v>4</v>
      </c>
    </row>
    <row r="46" spans="1:5" x14ac:dyDescent="0.25">
      <c r="A46">
        <v>50</v>
      </c>
      <c r="B46" s="3">
        <v>1</v>
      </c>
      <c r="E46" s="4">
        <v>4</v>
      </c>
    </row>
    <row r="47" spans="1:5" x14ac:dyDescent="0.25">
      <c r="A47">
        <v>51</v>
      </c>
      <c r="B47" s="3">
        <v>1</v>
      </c>
      <c r="E47" s="4">
        <v>4</v>
      </c>
    </row>
    <row r="48" spans="1:5" x14ac:dyDescent="0.25">
      <c r="A48">
        <v>52</v>
      </c>
      <c r="B48" s="3">
        <v>1</v>
      </c>
      <c r="E48" s="4">
        <v>4</v>
      </c>
    </row>
    <row r="49" spans="1:5" x14ac:dyDescent="0.25">
      <c r="A49">
        <v>53</v>
      </c>
      <c r="B49" s="3">
        <v>1</v>
      </c>
      <c r="E49" s="4">
        <v>4</v>
      </c>
    </row>
    <row r="50" spans="1:5" x14ac:dyDescent="0.25">
      <c r="A50">
        <v>54</v>
      </c>
      <c r="B50" s="3">
        <v>1</v>
      </c>
      <c r="E50" s="4">
        <v>4</v>
      </c>
    </row>
    <row r="51" spans="1:5" x14ac:dyDescent="0.25">
      <c r="A51">
        <v>55</v>
      </c>
      <c r="B51" s="3">
        <v>1</v>
      </c>
      <c r="E51" s="4">
        <v>4</v>
      </c>
    </row>
    <row r="52" spans="1:5" x14ac:dyDescent="0.25">
      <c r="A52">
        <v>56</v>
      </c>
      <c r="B52" s="3">
        <v>1</v>
      </c>
      <c r="E52" s="4">
        <v>4</v>
      </c>
    </row>
    <row r="53" spans="1:5" x14ac:dyDescent="0.25">
      <c r="A53">
        <v>57</v>
      </c>
      <c r="B53" s="3">
        <v>1</v>
      </c>
      <c r="E53" s="4">
        <v>4</v>
      </c>
    </row>
    <row r="54" spans="1:5" x14ac:dyDescent="0.25">
      <c r="A54">
        <v>58</v>
      </c>
      <c r="B54" s="3">
        <v>1</v>
      </c>
      <c r="E54" s="4">
        <v>4</v>
      </c>
    </row>
    <row r="55" spans="1:5" x14ac:dyDescent="0.25">
      <c r="A55">
        <v>59</v>
      </c>
      <c r="B55" s="3">
        <v>1</v>
      </c>
      <c r="E55" s="4">
        <v>4</v>
      </c>
    </row>
    <row r="56" spans="1:5" x14ac:dyDescent="0.25">
      <c r="A56">
        <v>60</v>
      </c>
      <c r="B56" s="3">
        <v>1</v>
      </c>
      <c r="E56" s="4">
        <v>4</v>
      </c>
    </row>
    <row r="57" spans="1:5" x14ac:dyDescent="0.25">
      <c r="A57">
        <v>61</v>
      </c>
      <c r="B57" s="3">
        <v>1</v>
      </c>
      <c r="C57" s="1">
        <v>2</v>
      </c>
      <c r="E57" s="4">
        <v>4</v>
      </c>
    </row>
    <row r="58" spans="1:5" x14ac:dyDescent="0.25">
      <c r="A58">
        <v>62</v>
      </c>
      <c r="B58" s="3">
        <v>1</v>
      </c>
      <c r="C58" s="1">
        <v>2</v>
      </c>
      <c r="E58" s="4">
        <v>4</v>
      </c>
    </row>
    <row r="59" spans="1:5" x14ac:dyDescent="0.25">
      <c r="A59">
        <v>63</v>
      </c>
      <c r="B59" s="3">
        <v>1</v>
      </c>
      <c r="C59" s="1">
        <v>2</v>
      </c>
      <c r="E59" s="4">
        <v>4</v>
      </c>
    </row>
    <row r="60" spans="1:5" x14ac:dyDescent="0.25">
      <c r="A60">
        <v>64</v>
      </c>
      <c r="C60" s="1">
        <v>2</v>
      </c>
      <c r="D60" s="2">
        <v>3</v>
      </c>
      <c r="E60" s="4">
        <v>4</v>
      </c>
    </row>
    <row r="61" spans="1:5" x14ac:dyDescent="0.25">
      <c r="A61">
        <v>65</v>
      </c>
      <c r="C61" s="1">
        <v>2</v>
      </c>
      <c r="D61" s="2">
        <v>3</v>
      </c>
      <c r="E61" s="4">
        <v>4</v>
      </c>
    </row>
    <row r="62" spans="1:5" x14ac:dyDescent="0.25">
      <c r="A62">
        <v>66</v>
      </c>
      <c r="C62" s="1">
        <v>2</v>
      </c>
      <c r="D62" s="2">
        <v>3</v>
      </c>
      <c r="E62" s="4">
        <v>4</v>
      </c>
    </row>
    <row r="63" spans="1:5" x14ac:dyDescent="0.25">
      <c r="A63">
        <v>67</v>
      </c>
      <c r="C63" s="1">
        <v>2</v>
      </c>
      <c r="D63" s="2">
        <v>3</v>
      </c>
      <c r="E63" s="4">
        <v>4</v>
      </c>
    </row>
    <row r="64" spans="1:5" x14ac:dyDescent="0.25">
      <c r="A64">
        <v>68</v>
      </c>
      <c r="C64" s="1">
        <v>2</v>
      </c>
      <c r="D64" s="2">
        <v>3</v>
      </c>
      <c r="E64" s="4">
        <v>4</v>
      </c>
    </row>
    <row r="65" spans="1:4" x14ac:dyDescent="0.25">
      <c r="A65">
        <v>69</v>
      </c>
      <c r="C65" s="1">
        <v>2</v>
      </c>
      <c r="D65" s="2">
        <v>3</v>
      </c>
    </row>
    <row r="66" spans="1:4" x14ac:dyDescent="0.25">
      <c r="A66">
        <v>70</v>
      </c>
      <c r="C66" s="1">
        <v>2</v>
      </c>
      <c r="D66" s="2">
        <v>3</v>
      </c>
    </row>
    <row r="67" spans="1:4" x14ac:dyDescent="0.25">
      <c r="A67">
        <v>71</v>
      </c>
      <c r="C67" s="1">
        <v>2</v>
      </c>
      <c r="D67" s="2">
        <v>3</v>
      </c>
    </row>
    <row r="68" spans="1:4" x14ac:dyDescent="0.25">
      <c r="A68">
        <v>72</v>
      </c>
      <c r="C68" s="1">
        <v>2</v>
      </c>
      <c r="D68" s="2">
        <v>3</v>
      </c>
    </row>
    <row r="69" spans="1:4" x14ac:dyDescent="0.25">
      <c r="A69">
        <v>73</v>
      </c>
      <c r="C69" s="1">
        <v>2</v>
      </c>
      <c r="D69" s="2">
        <v>3</v>
      </c>
    </row>
    <row r="70" spans="1:4" x14ac:dyDescent="0.25">
      <c r="A70">
        <v>74</v>
      </c>
      <c r="C70" s="1">
        <v>2</v>
      </c>
      <c r="D70" s="2">
        <v>3</v>
      </c>
    </row>
    <row r="71" spans="1:4" x14ac:dyDescent="0.25">
      <c r="A71">
        <v>75</v>
      </c>
      <c r="C71" s="1">
        <v>2</v>
      </c>
      <c r="D71" s="2">
        <v>3</v>
      </c>
    </row>
    <row r="72" spans="1:4" x14ac:dyDescent="0.25">
      <c r="A72">
        <v>76</v>
      </c>
      <c r="C72" s="1">
        <v>2</v>
      </c>
      <c r="D72" s="2">
        <v>3</v>
      </c>
    </row>
    <row r="73" spans="1:4" x14ac:dyDescent="0.25">
      <c r="A73">
        <v>77</v>
      </c>
      <c r="C73" s="1">
        <v>2</v>
      </c>
      <c r="D73" s="2">
        <v>3</v>
      </c>
    </row>
    <row r="74" spans="1:4" x14ac:dyDescent="0.25">
      <c r="A74">
        <v>78</v>
      </c>
      <c r="C74" s="1">
        <v>2</v>
      </c>
      <c r="D74" s="2">
        <v>3</v>
      </c>
    </row>
    <row r="75" spans="1:4" x14ac:dyDescent="0.25">
      <c r="A75">
        <v>79</v>
      </c>
      <c r="C75" s="1">
        <v>2</v>
      </c>
      <c r="D75" s="2">
        <v>3</v>
      </c>
    </row>
    <row r="76" spans="1:4" x14ac:dyDescent="0.25">
      <c r="A76">
        <v>80</v>
      </c>
      <c r="C76" s="1">
        <v>2</v>
      </c>
      <c r="D76" s="2">
        <v>3</v>
      </c>
    </row>
    <row r="77" spans="1:4" x14ac:dyDescent="0.25">
      <c r="A77">
        <v>81</v>
      </c>
      <c r="C77" s="1">
        <v>2</v>
      </c>
      <c r="D77" s="2">
        <v>3</v>
      </c>
    </row>
    <row r="78" spans="1:4" x14ac:dyDescent="0.25">
      <c r="A78">
        <v>82</v>
      </c>
      <c r="C78" s="1">
        <v>2</v>
      </c>
      <c r="D78" s="2">
        <v>3</v>
      </c>
    </row>
    <row r="79" spans="1:4" x14ac:dyDescent="0.25">
      <c r="A79">
        <v>83</v>
      </c>
      <c r="C79" s="1">
        <v>2</v>
      </c>
      <c r="D79" s="2">
        <v>3</v>
      </c>
    </row>
    <row r="80" spans="1:4" x14ac:dyDescent="0.25">
      <c r="A80">
        <v>84</v>
      </c>
      <c r="C80" s="1">
        <v>2</v>
      </c>
      <c r="D80" s="2">
        <v>3</v>
      </c>
    </row>
    <row r="81" spans="1:5" x14ac:dyDescent="0.25">
      <c r="A81">
        <v>85</v>
      </c>
      <c r="C81" s="1">
        <v>2</v>
      </c>
      <c r="D81" s="2">
        <v>3</v>
      </c>
    </row>
    <row r="82" spans="1:5" x14ac:dyDescent="0.25">
      <c r="A82">
        <v>86</v>
      </c>
      <c r="C82" s="1">
        <v>2</v>
      </c>
      <c r="D82" s="2">
        <v>3</v>
      </c>
    </row>
    <row r="83" spans="1:5" x14ac:dyDescent="0.25">
      <c r="A83">
        <v>87</v>
      </c>
      <c r="B83" s="3">
        <v>1</v>
      </c>
      <c r="C83" s="1">
        <v>2</v>
      </c>
      <c r="D83" s="2">
        <v>3</v>
      </c>
    </row>
    <row r="84" spans="1:5" x14ac:dyDescent="0.25">
      <c r="A84">
        <v>88</v>
      </c>
      <c r="B84" s="3">
        <v>1</v>
      </c>
      <c r="C84" s="1">
        <v>2</v>
      </c>
      <c r="D84" s="2">
        <v>3</v>
      </c>
    </row>
    <row r="85" spans="1:5" x14ac:dyDescent="0.25">
      <c r="A85">
        <v>89</v>
      </c>
      <c r="B85" s="3">
        <v>1</v>
      </c>
      <c r="C85" s="1">
        <v>2</v>
      </c>
      <c r="D85" s="2">
        <v>3</v>
      </c>
    </row>
    <row r="86" spans="1:5" x14ac:dyDescent="0.25">
      <c r="A86">
        <v>90</v>
      </c>
      <c r="B86" s="3">
        <v>1</v>
      </c>
      <c r="D86" s="2">
        <v>3</v>
      </c>
    </row>
    <row r="87" spans="1:5" x14ac:dyDescent="0.25">
      <c r="A87">
        <v>91</v>
      </c>
      <c r="B87" s="3">
        <v>1</v>
      </c>
      <c r="D87" s="2">
        <v>3</v>
      </c>
    </row>
    <row r="88" spans="1:5" x14ac:dyDescent="0.25">
      <c r="A88">
        <v>92</v>
      </c>
      <c r="B88" s="3">
        <v>1</v>
      </c>
    </row>
    <row r="89" spans="1:5" x14ac:dyDescent="0.25">
      <c r="A89">
        <v>93</v>
      </c>
      <c r="B89" s="3">
        <v>1</v>
      </c>
    </row>
    <row r="90" spans="1:5" x14ac:dyDescent="0.25">
      <c r="A90">
        <v>94</v>
      </c>
      <c r="B90" s="3">
        <v>1</v>
      </c>
    </row>
    <row r="91" spans="1:5" x14ac:dyDescent="0.25">
      <c r="A91">
        <v>95</v>
      </c>
      <c r="B91" s="3">
        <v>1</v>
      </c>
    </row>
    <row r="92" spans="1:5" x14ac:dyDescent="0.25">
      <c r="A92">
        <v>96</v>
      </c>
      <c r="B92" s="3">
        <v>1</v>
      </c>
      <c r="E92" s="4">
        <v>4</v>
      </c>
    </row>
    <row r="93" spans="1:5" x14ac:dyDescent="0.25">
      <c r="A93">
        <v>97</v>
      </c>
      <c r="B93" s="3">
        <v>1</v>
      </c>
      <c r="E93" s="4">
        <v>4</v>
      </c>
    </row>
    <row r="94" spans="1:5" x14ac:dyDescent="0.25">
      <c r="A94">
        <v>98</v>
      </c>
      <c r="B94" s="3">
        <v>1</v>
      </c>
      <c r="E94" s="4">
        <v>4</v>
      </c>
    </row>
    <row r="95" spans="1:5" x14ac:dyDescent="0.25">
      <c r="A95">
        <v>99</v>
      </c>
      <c r="B95" s="3">
        <v>1</v>
      </c>
      <c r="E95" s="4">
        <v>4</v>
      </c>
    </row>
    <row r="96" spans="1:5" x14ac:dyDescent="0.25">
      <c r="A96">
        <v>100</v>
      </c>
      <c r="B96" s="3">
        <v>1</v>
      </c>
      <c r="E96" s="4">
        <v>4</v>
      </c>
    </row>
    <row r="97" spans="1:5" x14ac:dyDescent="0.25">
      <c r="A97">
        <v>101</v>
      </c>
      <c r="B97" s="3">
        <v>1</v>
      </c>
      <c r="E97" s="4">
        <v>4</v>
      </c>
    </row>
    <row r="98" spans="1:5" x14ac:dyDescent="0.25">
      <c r="A98">
        <v>102</v>
      </c>
      <c r="B98" s="3">
        <v>1</v>
      </c>
      <c r="E98" s="4">
        <v>4</v>
      </c>
    </row>
    <row r="99" spans="1:5" x14ac:dyDescent="0.25">
      <c r="A99">
        <v>103</v>
      </c>
      <c r="B99" s="3">
        <v>1</v>
      </c>
      <c r="E99" s="4">
        <v>4</v>
      </c>
    </row>
    <row r="100" spans="1:5" x14ac:dyDescent="0.25">
      <c r="A100">
        <v>104</v>
      </c>
      <c r="B100" s="3">
        <v>1</v>
      </c>
      <c r="E100" s="4">
        <v>4</v>
      </c>
    </row>
    <row r="101" spans="1:5" x14ac:dyDescent="0.25">
      <c r="A101">
        <v>105</v>
      </c>
      <c r="B101" s="3">
        <v>1</v>
      </c>
      <c r="E101" s="4">
        <v>4</v>
      </c>
    </row>
    <row r="102" spans="1:5" x14ac:dyDescent="0.25">
      <c r="A102">
        <v>106</v>
      </c>
      <c r="B102" s="3">
        <v>1</v>
      </c>
      <c r="E102" s="4">
        <v>4</v>
      </c>
    </row>
    <row r="103" spans="1:5" x14ac:dyDescent="0.25">
      <c r="A103">
        <v>107</v>
      </c>
      <c r="B103" s="3">
        <v>1</v>
      </c>
      <c r="E103" s="4">
        <v>4</v>
      </c>
    </row>
    <row r="104" spans="1:5" x14ac:dyDescent="0.25">
      <c r="A104">
        <v>108</v>
      </c>
      <c r="B104" s="3">
        <v>1</v>
      </c>
      <c r="E104" s="4">
        <v>4</v>
      </c>
    </row>
    <row r="105" spans="1:5" x14ac:dyDescent="0.25">
      <c r="A105">
        <v>109</v>
      </c>
      <c r="B105" s="3">
        <v>1</v>
      </c>
      <c r="E105" s="4">
        <v>4</v>
      </c>
    </row>
    <row r="106" spans="1:5" x14ac:dyDescent="0.25">
      <c r="A106">
        <v>110</v>
      </c>
      <c r="B106" s="3">
        <v>1</v>
      </c>
      <c r="E106" s="4">
        <v>4</v>
      </c>
    </row>
    <row r="107" spans="1:5" x14ac:dyDescent="0.25">
      <c r="A107">
        <v>111</v>
      </c>
      <c r="B107" s="3">
        <v>1</v>
      </c>
      <c r="D107" s="2">
        <v>3</v>
      </c>
      <c r="E107" s="4">
        <v>4</v>
      </c>
    </row>
    <row r="108" spans="1:5" x14ac:dyDescent="0.25">
      <c r="A108">
        <v>112</v>
      </c>
      <c r="D108" s="2">
        <v>3</v>
      </c>
      <c r="E108" s="4">
        <v>4</v>
      </c>
    </row>
    <row r="109" spans="1:5" x14ac:dyDescent="0.25">
      <c r="A109">
        <v>113</v>
      </c>
      <c r="D109" s="2">
        <v>3</v>
      </c>
      <c r="E109" s="4">
        <v>4</v>
      </c>
    </row>
    <row r="110" spans="1:5" x14ac:dyDescent="0.25">
      <c r="A110">
        <v>114</v>
      </c>
      <c r="D110" s="2">
        <v>3</v>
      </c>
      <c r="E110" s="4">
        <v>4</v>
      </c>
    </row>
    <row r="111" spans="1:5" x14ac:dyDescent="0.25">
      <c r="A111">
        <v>115</v>
      </c>
      <c r="D111" s="2">
        <v>3</v>
      </c>
      <c r="E111" s="4">
        <v>4</v>
      </c>
    </row>
    <row r="112" spans="1:5" x14ac:dyDescent="0.25">
      <c r="A112">
        <v>116</v>
      </c>
      <c r="D112" s="2">
        <v>3</v>
      </c>
      <c r="E112" s="4">
        <v>4</v>
      </c>
    </row>
    <row r="113" spans="1:5" x14ac:dyDescent="0.25">
      <c r="A113">
        <v>117</v>
      </c>
      <c r="D113" s="2">
        <v>3</v>
      </c>
      <c r="E113" s="4">
        <v>4</v>
      </c>
    </row>
    <row r="114" spans="1:5" x14ac:dyDescent="0.25">
      <c r="A114">
        <v>118</v>
      </c>
      <c r="D114" s="2">
        <v>3</v>
      </c>
      <c r="E114" s="4">
        <v>4</v>
      </c>
    </row>
    <row r="115" spans="1:5" x14ac:dyDescent="0.25">
      <c r="A115">
        <v>119</v>
      </c>
      <c r="D115" s="2">
        <v>3</v>
      </c>
    </row>
    <row r="116" spans="1:5" x14ac:dyDescent="0.25">
      <c r="A116">
        <v>120</v>
      </c>
      <c r="D116" s="2">
        <v>3</v>
      </c>
    </row>
    <row r="117" spans="1:5" x14ac:dyDescent="0.25">
      <c r="A117">
        <v>121</v>
      </c>
      <c r="C117" s="1">
        <v>2</v>
      </c>
      <c r="D117" s="2">
        <v>3</v>
      </c>
    </row>
    <row r="118" spans="1:5" x14ac:dyDescent="0.25">
      <c r="A118">
        <v>122</v>
      </c>
      <c r="C118" s="1">
        <v>2</v>
      </c>
      <c r="D118" s="2">
        <v>3</v>
      </c>
    </row>
    <row r="119" spans="1:5" x14ac:dyDescent="0.25">
      <c r="A119">
        <v>123</v>
      </c>
      <c r="C119" s="1">
        <v>2</v>
      </c>
      <c r="D119" s="2">
        <v>3</v>
      </c>
    </row>
    <row r="120" spans="1:5" x14ac:dyDescent="0.25">
      <c r="A120">
        <v>124</v>
      </c>
      <c r="C120" s="1">
        <v>2</v>
      </c>
      <c r="D120" s="2">
        <v>3</v>
      </c>
    </row>
    <row r="121" spans="1:5" x14ac:dyDescent="0.25">
      <c r="A121">
        <v>125</v>
      </c>
      <c r="C121" s="1">
        <v>2</v>
      </c>
      <c r="D121" s="2">
        <v>3</v>
      </c>
    </row>
    <row r="122" spans="1:5" x14ac:dyDescent="0.25">
      <c r="A122">
        <v>126</v>
      </c>
      <c r="C122" s="1">
        <v>2</v>
      </c>
      <c r="D122" s="2">
        <v>3</v>
      </c>
    </row>
    <row r="123" spans="1:5" x14ac:dyDescent="0.25">
      <c r="A123">
        <v>127</v>
      </c>
      <c r="C123" s="1">
        <v>2</v>
      </c>
      <c r="D123" s="2">
        <v>3</v>
      </c>
    </row>
    <row r="124" spans="1:5" x14ac:dyDescent="0.25">
      <c r="A124">
        <v>128</v>
      </c>
      <c r="C124" s="1">
        <v>2</v>
      </c>
      <c r="D124" s="2">
        <v>3</v>
      </c>
    </row>
    <row r="125" spans="1:5" x14ac:dyDescent="0.25">
      <c r="A125">
        <v>129</v>
      </c>
      <c r="B125" s="3">
        <v>1</v>
      </c>
      <c r="C125" s="1">
        <v>2</v>
      </c>
      <c r="D125" s="2">
        <v>3</v>
      </c>
    </row>
    <row r="126" spans="1:5" x14ac:dyDescent="0.25">
      <c r="A126">
        <v>130</v>
      </c>
      <c r="B126" s="3">
        <v>1</v>
      </c>
      <c r="C126" s="1">
        <v>2</v>
      </c>
    </row>
    <row r="127" spans="1:5" x14ac:dyDescent="0.25">
      <c r="A127">
        <v>131</v>
      </c>
      <c r="B127" s="3">
        <v>1</v>
      </c>
      <c r="C127" s="1">
        <v>2</v>
      </c>
    </row>
    <row r="128" spans="1:5" x14ac:dyDescent="0.25">
      <c r="A128">
        <v>132</v>
      </c>
      <c r="B128" s="3">
        <v>1</v>
      </c>
      <c r="C128" s="1">
        <v>2</v>
      </c>
    </row>
    <row r="129" spans="1:5" x14ac:dyDescent="0.25">
      <c r="A129">
        <v>133</v>
      </c>
      <c r="B129" s="3">
        <v>1</v>
      </c>
      <c r="C129" s="1">
        <v>2</v>
      </c>
    </row>
    <row r="130" spans="1:5" x14ac:dyDescent="0.25">
      <c r="A130">
        <v>134</v>
      </c>
      <c r="B130" s="3">
        <v>1</v>
      </c>
      <c r="C130" s="1">
        <v>2</v>
      </c>
    </row>
    <row r="131" spans="1:5" x14ac:dyDescent="0.25">
      <c r="A131">
        <v>135</v>
      </c>
      <c r="B131" s="3">
        <v>1</v>
      </c>
      <c r="C131" s="1">
        <v>2</v>
      </c>
    </row>
    <row r="132" spans="1:5" x14ac:dyDescent="0.25">
      <c r="A132">
        <v>136</v>
      </c>
      <c r="B132" s="3">
        <v>1</v>
      </c>
      <c r="C132" s="1">
        <v>2</v>
      </c>
    </row>
    <row r="133" spans="1:5" x14ac:dyDescent="0.25">
      <c r="A133">
        <v>137</v>
      </c>
      <c r="B133" s="3">
        <v>1</v>
      </c>
      <c r="C133" s="1">
        <v>2</v>
      </c>
    </row>
    <row r="134" spans="1:5" x14ac:dyDescent="0.25">
      <c r="A134">
        <v>138</v>
      </c>
      <c r="B134" s="3">
        <v>1</v>
      </c>
      <c r="C134" s="1">
        <v>2</v>
      </c>
    </row>
    <row r="135" spans="1:5" x14ac:dyDescent="0.25">
      <c r="A135">
        <v>139</v>
      </c>
      <c r="B135" s="3">
        <v>1</v>
      </c>
      <c r="C135" s="1">
        <v>2</v>
      </c>
    </row>
    <row r="136" spans="1:5" x14ac:dyDescent="0.25">
      <c r="A136">
        <v>140</v>
      </c>
      <c r="B136" s="3">
        <v>1</v>
      </c>
    </row>
    <row r="137" spans="1:5" x14ac:dyDescent="0.25">
      <c r="A137">
        <v>141</v>
      </c>
      <c r="B137" s="3">
        <v>1</v>
      </c>
    </row>
    <row r="138" spans="1:5" x14ac:dyDescent="0.25">
      <c r="A138">
        <v>142</v>
      </c>
      <c r="B138" s="3">
        <v>1</v>
      </c>
      <c r="E138" s="4">
        <v>4</v>
      </c>
    </row>
    <row r="139" spans="1:5" x14ac:dyDescent="0.25">
      <c r="A139">
        <v>143</v>
      </c>
      <c r="B139" s="3">
        <v>1</v>
      </c>
      <c r="E139" s="4">
        <v>4</v>
      </c>
    </row>
    <row r="140" spans="1:5" x14ac:dyDescent="0.25">
      <c r="A140">
        <v>144</v>
      </c>
      <c r="B140" s="3">
        <v>1</v>
      </c>
      <c r="E140" s="4">
        <v>4</v>
      </c>
    </row>
    <row r="141" spans="1:5" x14ac:dyDescent="0.25">
      <c r="A141">
        <v>145</v>
      </c>
      <c r="B141" s="3">
        <v>1</v>
      </c>
      <c r="E141" s="4">
        <v>4</v>
      </c>
    </row>
    <row r="142" spans="1:5" x14ac:dyDescent="0.25">
      <c r="A142">
        <v>146</v>
      </c>
      <c r="B142" s="3">
        <v>1</v>
      </c>
      <c r="E142" s="4">
        <v>4</v>
      </c>
    </row>
    <row r="143" spans="1:5" x14ac:dyDescent="0.25">
      <c r="A143">
        <v>147</v>
      </c>
      <c r="B143" s="3">
        <v>1</v>
      </c>
      <c r="E143" s="4">
        <v>4</v>
      </c>
    </row>
    <row r="144" spans="1:5" x14ac:dyDescent="0.25">
      <c r="A144">
        <v>148</v>
      </c>
      <c r="B144" s="3">
        <v>1</v>
      </c>
      <c r="E144" s="4">
        <v>4</v>
      </c>
    </row>
    <row r="145" spans="1:5" x14ac:dyDescent="0.25">
      <c r="A145">
        <v>149</v>
      </c>
      <c r="B145" s="3">
        <v>1</v>
      </c>
      <c r="E145" s="4">
        <v>4</v>
      </c>
    </row>
    <row r="146" spans="1:5" x14ac:dyDescent="0.25">
      <c r="A146">
        <v>150</v>
      </c>
      <c r="B146" s="3">
        <v>1</v>
      </c>
      <c r="D146" s="2">
        <v>3</v>
      </c>
      <c r="E146" s="4">
        <v>4</v>
      </c>
    </row>
    <row r="147" spans="1:5" x14ac:dyDescent="0.25">
      <c r="A147">
        <v>151</v>
      </c>
      <c r="B147" s="3">
        <v>1</v>
      </c>
      <c r="D147" s="2">
        <v>3</v>
      </c>
      <c r="E147" s="4">
        <v>4</v>
      </c>
    </row>
    <row r="148" spans="1:5" x14ac:dyDescent="0.25">
      <c r="A148">
        <v>152</v>
      </c>
      <c r="D148" s="2">
        <v>3</v>
      </c>
      <c r="E148" s="4">
        <v>4</v>
      </c>
    </row>
    <row r="149" spans="1:5" x14ac:dyDescent="0.25">
      <c r="A149">
        <v>153</v>
      </c>
      <c r="D149" s="2">
        <v>3</v>
      </c>
      <c r="E149" s="4">
        <v>4</v>
      </c>
    </row>
    <row r="150" spans="1:5" x14ac:dyDescent="0.25">
      <c r="A150">
        <v>154</v>
      </c>
      <c r="D150" s="2">
        <v>3</v>
      </c>
      <c r="E150" s="4">
        <v>4</v>
      </c>
    </row>
    <row r="151" spans="1:5" x14ac:dyDescent="0.25">
      <c r="A151">
        <v>155</v>
      </c>
      <c r="D151" s="2">
        <v>3</v>
      </c>
      <c r="E151" s="4">
        <v>4</v>
      </c>
    </row>
    <row r="152" spans="1:5" x14ac:dyDescent="0.25">
      <c r="A152">
        <v>156</v>
      </c>
      <c r="D152" s="2">
        <v>3</v>
      </c>
      <c r="E152" s="4">
        <v>4</v>
      </c>
    </row>
    <row r="153" spans="1:5" x14ac:dyDescent="0.25">
      <c r="A153">
        <v>157</v>
      </c>
      <c r="D153" s="2">
        <v>3</v>
      </c>
      <c r="E153" s="4">
        <v>4</v>
      </c>
    </row>
    <row r="154" spans="1:5" x14ac:dyDescent="0.25">
      <c r="A154">
        <v>158</v>
      </c>
      <c r="D154" s="2">
        <v>3</v>
      </c>
      <c r="E154" s="4">
        <v>4</v>
      </c>
    </row>
    <row r="155" spans="1:5" x14ac:dyDescent="0.25">
      <c r="A155">
        <v>159</v>
      </c>
      <c r="D155" s="2">
        <v>3</v>
      </c>
      <c r="E155" s="4">
        <v>4</v>
      </c>
    </row>
    <row r="156" spans="1:5" x14ac:dyDescent="0.25">
      <c r="A156">
        <v>160</v>
      </c>
      <c r="C156" s="1">
        <v>2</v>
      </c>
      <c r="D156" s="2">
        <v>3</v>
      </c>
      <c r="E156" s="4">
        <v>4</v>
      </c>
    </row>
    <row r="157" spans="1:5" x14ac:dyDescent="0.25">
      <c r="A157">
        <v>161</v>
      </c>
      <c r="C157" s="1">
        <v>2</v>
      </c>
      <c r="D157" s="2">
        <v>3</v>
      </c>
      <c r="E157" s="4">
        <v>4</v>
      </c>
    </row>
    <row r="158" spans="1:5" x14ac:dyDescent="0.25">
      <c r="A158">
        <v>162</v>
      </c>
      <c r="C158" s="1">
        <v>2</v>
      </c>
      <c r="D158" s="2">
        <v>3</v>
      </c>
      <c r="E158" s="4">
        <v>4</v>
      </c>
    </row>
    <row r="159" spans="1:5" x14ac:dyDescent="0.25">
      <c r="A159">
        <v>163</v>
      </c>
      <c r="C159" s="1">
        <v>2</v>
      </c>
      <c r="D159" s="2">
        <v>3</v>
      </c>
    </row>
    <row r="160" spans="1:5" x14ac:dyDescent="0.25">
      <c r="A160">
        <v>164</v>
      </c>
      <c r="C160" s="1">
        <v>2</v>
      </c>
      <c r="D160" s="2">
        <v>3</v>
      </c>
    </row>
    <row r="161" spans="1:4" x14ac:dyDescent="0.25">
      <c r="A161">
        <v>165</v>
      </c>
      <c r="C161" s="1">
        <v>2</v>
      </c>
      <c r="D161" s="2">
        <v>3</v>
      </c>
    </row>
    <row r="162" spans="1:4" x14ac:dyDescent="0.25">
      <c r="A162">
        <v>166</v>
      </c>
      <c r="C162" s="1">
        <v>2</v>
      </c>
      <c r="D162" s="2">
        <v>3</v>
      </c>
    </row>
    <row r="163" spans="1:4" x14ac:dyDescent="0.25">
      <c r="A163">
        <v>167</v>
      </c>
      <c r="C163" s="1">
        <v>2</v>
      </c>
      <c r="D163" s="2">
        <v>3</v>
      </c>
    </row>
    <row r="164" spans="1:4" x14ac:dyDescent="0.25">
      <c r="A164">
        <v>168</v>
      </c>
      <c r="C164" s="1">
        <v>2</v>
      </c>
      <c r="D164" s="2">
        <v>3</v>
      </c>
    </row>
    <row r="165" spans="1:4" x14ac:dyDescent="0.25">
      <c r="A165">
        <v>169</v>
      </c>
      <c r="C165" s="1">
        <v>2</v>
      </c>
      <c r="D165" s="2">
        <v>3</v>
      </c>
    </row>
    <row r="166" spans="1:4" x14ac:dyDescent="0.25">
      <c r="A166">
        <v>170</v>
      </c>
      <c r="C166" s="1">
        <v>2</v>
      </c>
      <c r="D166" s="2">
        <v>3</v>
      </c>
    </row>
    <row r="167" spans="1:4" x14ac:dyDescent="0.25">
      <c r="A167">
        <v>171</v>
      </c>
      <c r="C167" s="1">
        <v>2</v>
      </c>
      <c r="D167" s="2">
        <v>3</v>
      </c>
    </row>
    <row r="168" spans="1:4" x14ac:dyDescent="0.25">
      <c r="A168">
        <v>172</v>
      </c>
      <c r="C168" s="1">
        <v>2</v>
      </c>
    </row>
    <row r="169" spans="1:4" x14ac:dyDescent="0.25">
      <c r="A169">
        <v>173</v>
      </c>
      <c r="C169" s="1">
        <v>2</v>
      </c>
    </row>
    <row r="170" spans="1:4" x14ac:dyDescent="0.25">
      <c r="A170">
        <v>174</v>
      </c>
      <c r="C170" s="1">
        <v>2</v>
      </c>
    </row>
    <row r="171" spans="1:4" x14ac:dyDescent="0.25">
      <c r="A171">
        <v>175</v>
      </c>
      <c r="B171" s="3">
        <v>1</v>
      </c>
      <c r="C171" s="1">
        <v>2</v>
      </c>
    </row>
    <row r="172" spans="1:4" x14ac:dyDescent="0.25">
      <c r="A172">
        <v>176</v>
      </c>
      <c r="B172" s="3">
        <v>1</v>
      </c>
      <c r="C172" s="1">
        <v>2</v>
      </c>
    </row>
    <row r="173" spans="1:4" x14ac:dyDescent="0.25">
      <c r="A173">
        <v>177</v>
      </c>
      <c r="B173" s="3">
        <v>1</v>
      </c>
      <c r="C173" s="1">
        <v>2</v>
      </c>
    </row>
    <row r="174" spans="1:4" x14ac:dyDescent="0.25">
      <c r="A174">
        <v>178</v>
      </c>
      <c r="B174" s="3">
        <v>1</v>
      </c>
      <c r="C174" s="1">
        <v>2</v>
      </c>
    </row>
    <row r="175" spans="1:4" x14ac:dyDescent="0.25">
      <c r="A175">
        <v>179</v>
      </c>
      <c r="B175" s="3">
        <v>1</v>
      </c>
    </row>
    <row r="176" spans="1:4" x14ac:dyDescent="0.25">
      <c r="A176">
        <v>180</v>
      </c>
      <c r="B176" s="3">
        <v>1</v>
      </c>
    </row>
    <row r="177" spans="1:5" x14ac:dyDescent="0.25">
      <c r="A177">
        <v>181</v>
      </c>
      <c r="B177" s="3">
        <v>1</v>
      </c>
    </row>
    <row r="178" spans="1:5" x14ac:dyDescent="0.25">
      <c r="A178">
        <v>182</v>
      </c>
      <c r="B178" s="3">
        <v>1</v>
      </c>
    </row>
    <row r="179" spans="1:5" x14ac:dyDescent="0.25">
      <c r="A179">
        <v>183</v>
      </c>
      <c r="B179" s="3">
        <v>1</v>
      </c>
    </row>
    <row r="180" spans="1:5" x14ac:dyDescent="0.25">
      <c r="A180">
        <v>184</v>
      </c>
      <c r="B180" s="3">
        <v>1</v>
      </c>
      <c r="E180" s="4">
        <v>4</v>
      </c>
    </row>
    <row r="181" spans="1:5" x14ac:dyDescent="0.25">
      <c r="A181">
        <v>185</v>
      </c>
      <c r="B181" s="3">
        <v>1</v>
      </c>
      <c r="E181" s="4">
        <v>4</v>
      </c>
    </row>
    <row r="182" spans="1:5" x14ac:dyDescent="0.25">
      <c r="A182">
        <v>186</v>
      </c>
      <c r="B182" s="3">
        <v>1</v>
      </c>
      <c r="E182" s="4">
        <v>4</v>
      </c>
    </row>
    <row r="183" spans="1:5" x14ac:dyDescent="0.25">
      <c r="A183">
        <v>187</v>
      </c>
      <c r="B183" s="3">
        <v>1</v>
      </c>
      <c r="E183" s="4">
        <v>4</v>
      </c>
    </row>
    <row r="184" spans="1:5" x14ac:dyDescent="0.25">
      <c r="A184">
        <v>188</v>
      </c>
      <c r="B184" s="3">
        <v>1</v>
      </c>
      <c r="E184" s="4">
        <v>4</v>
      </c>
    </row>
    <row r="185" spans="1:5" x14ac:dyDescent="0.25">
      <c r="A185">
        <v>189</v>
      </c>
      <c r="B185" s="3">
        <v>1</v>
      </c>
      <c r="E185" s="4">
        <v>4</v>
      </c>
    </row>
    <row r="186" spans="1:5" x14ac:dyDescent="0.25">
      <c r="A186">
        <v>190</v>
      </c>
      <c r="B186" s="3">
        <v>1</v>
      </c>
      <c r="E186" s="4">
        <v>4</v>
      </c>
    </row>
    <row r="187" spans="1:5" x14ac:dyDescent="0.25">
      <c r="A187">
        <v>191</v>
      </c>
      <c r="B187" s="3">
        <v>1</v>
      </c>
      <c r="E187" s="4">
        <v>4</v>
      </c>
    </row>
    <row r="188" spans="1:5" x14ac:dyDescent="0.25">
      <c r="A188">
        <v>192</v>
      </c>
      <c r="E188" s="4">
        <v>4</v>
      </c>
    </row>
    <row r="189" spans="1:5" x14ac:dyDescent="0.25">
      <c r="A189">
        <v>193</v>
      </c>
      <c r="E189" s="4">
        <v>4</v>
      </c>
    </row>
    <row r="190" spans="1:5" x14ac:dyDescent="0.25">
      <c r="A190">
        <v>194</v>
      </c>
      <c r="E190" s="4">
        <v>4</v>
      </c>
    </row>
    <row r="191" spans="1:5" x14ac:dyDescent="0.25">
      <c r="A191">
        <v>195</v>
      </c>
      <c r="D191" s="2">
        <v>3</v>
      </c>
      <c r="E191" s="4">
        <v>4</v>
      </c>
    </row>
    <row r="192" spans="1:5" x14ac:dyDescent="0.25">
      <c r="A192">
        <v>196</v>
      </c>
      <c r="D192" s="2">
        <v>3</v>
      </c>
      <c r="E192" s="4">
        <v>4</v>
      </c>
    </row>
    <row r="193" spans="1:5" x14ac:dyDescent="0.25">
      <c r="A193">
        <v>197</v>
      </c>
      <c r="D193" s="2">
        <v>3</v>
      </c>
      <c r="E193" s="4">
        <v>4</v>
      </c>
    </row>
    <row r="194" spans="1:5" x14ac:dyDescent="0.25">
      <c r="A194">
        <v>198</v>
      </c>
      <c r="D194" s="2">
        <v>3</v>
      </c>
      <c r="E194" s="4">
        <v>4</v>
      </c>
    </row>
    <row r="195" spans="1:5" x14ac:dyDescent="0.25">
      <c r="A195">
        <v>199</v>
      </c>
      <c r="D195" s="2">
        <v>3</v>
      </c>
      <c r="E195" s="4">
        <v>4</v>
      </c>
    </row>
    <row r="196" spans="1:5" x14ac:dyDescent="0.25">
      <c r="A196">
        <v>200</v>
      </c>
      <c r="D196" s="2">
        <v>3</v>
      </c>
      <c r="E196" s="4">
        <v>4</v>
      </c>
    </row>
    <row r="197" spans="1:5" x14ac:dyDescent="0.25">
      <c r="A197">
        <v>201</v>
      </c>
      <c r="C197" s="1">
        <v>2</v>
      </c>
      <c r="D197" s="2">
        <v>3</v>
      </c>
    </row>
    <row r="198" spans="1:5" x14ac:dyDescent="0.25">
      <c r="A198">
        <v>202</v>
      </c>
      <c r="C198" s="1">
        <v>2</v>
      </c>
      <c r="D198" s="2">
        <v>3</v>
      </c>
    </row>
    <row r="199" spans="1:5" x14ac:dyDescent="0.25">
      <c r="A199">
        <v>203</v>
      </c>
      <c r="C199" s="1">
        <v>2</v>
      </c>
      <c r="D199" s="2">
        <v>3</v>
      </c>
    </row>
    <row r="200" spans="1:5" x14ac:dyDescent="0.25">
      <c r="A200">
        <v>204</v>
      </c>
      <c r="C200" s="1">
        <v>2</v>
      </c>
      <c r="D200" s="2">
        <v>3</v>
      </c>
    </row>
    <row r="201" spans="1:5" x14ac:dyDescent="0.25">
      <c r="A201">
        <v>205</v>
      </c>
      <c r="C201" s="1">
        <v>2</v>
      </c>
      <c r="D201" s="2">
        <v>3</v>
      </c>
    </row>
    <row r="202" spans="1:5" x14ac:dyDescent="0.25">
      <c r="A202">
        <v>206</v>
      </c>
      <c r="C202" s="1">
        <v>2</v>
      </c>
      <c r="D202" s="2">
        <v>3</v>
      </c>
    </row>
    <row r="203" spans="1:5" x14ac:dyDescent="0.25">
      <c r="A203">
        <v>207</v>
      </c>
      <c r="C203" s="1">
        <v>2</v>
      </c>
      <c r="D203" s="2">
        <v>3</v>
      </c>
    </row>
    <row r="204" spans="1:5" x14ac:dyDescent="0.25">
      <c r="A204">
        <v>208</v>
      </c>
      <c r="C204" s="1">
        <v>2</v>
      </c>
    </row>
    <row r="205" spans="1:5" x14ac:dyDescent="0.25">
      <c r="A205">
        <v>209</v>
      </c>
      <c r="C205" s="1">
        <v>2</v>
      </c>
    </row>
    <row r="206" spans="1:5" x14ac:dyDescent="0.25">
      <c r="A206">
        <v>210</v>
      </c>
      <c r="C206" s="1">
        <v>2</v>
      </c>
    </row>
    <row r="207" spans="1:5" x14ac:dyDescent="0.25">
      <c r="A207">
        <v>211</v>
      </c>
      <c r="C207" s="1">
        <v>2</v>
      </c>
    </row>
    <row r="208" spans="1:5" x14ac:dyDescent="0.25">
      <c r="A208">
        <v>212</v>
      </c>
      <c r="C208" s="1">
        <v>2</v>
      </c>
    </row>
    <row r="209" spans="1:5" x14ac:dyDescent="0.25">
      <c r="A209">
        <v>213</v>
      </c>
      <c r="C209" s="1">
        <v>2</v>
      </c>
    </row>
    <row r="210" spans="1:5" x14ac:dyDescent="0.25">
      <c r="A210">
        <v>214</v>
      </c>
      <c r="B210" s="3">
        <v>1</v>
      </c>
      <c r="C210" s="1">
        <v>2</v>
      </c>
    </row>
    <row r="211" spans="1:5" x14ac:dyDescent="0.25">
      <c r="A211">
        <v>215</v>
      </c>
      <c r="B211" s="3">
        <v>1</v>
      </c>
      <c r="C211" s="1">
        <v>2</v>
      </c>
    </row>
    <row r="212" spans="1:5" x14ac:dyDescent="0.25">
      <c r="A212">
        <v>216</v>
      </c>
      <c r="B212" s="3">
        <v>1</v>
      </c>
    </row>
    <row r="213" spans="1:5" x14ac:dyDescent="0.25">
      <c r="A213">
        <v>217</v>
      </c>
      <c r="B213" s="3">
        <v>1</v>
      </c>
    </row>
    <row r="214" spans="1:5" x14ac:dyDescent="0.25">
      <c r="A214">
        <v>218</v>
      </c>
      <c r="B214" s="3">
        <v>1</v>
      </c>
    </row>
    <row r="215" spans="1:5" x14ac:dyDescent="0.25">
      <c r="A215">
        <v>219</v>
      </c>
      <c r="B215" s="3">
        <v>1</v>
      </c>
    </row>
    <row r="216" spans="1:5" x14ac:dyDescent="0.25">
      <c r="A216">
        <v>220</v>
      </c>
      <c r="B216" s="3">
        <v>1</v>
      </c>
    </row>
    <row r="217" spans="1:5" x14ac:dyDescent="0.25">
      <c r="A217">
        <v>221</v>
      </c>
      <c r="B217" s="3">
        <v>1</v>
      </c>
    </row>
    <row r="218" spans="1:5" x14ac:dyDescent="0.25">
      <c r="A218">
        <v>222</v>
      </c>
      <c r="B218" s="3">
        <v>1</v>
      </c>
    </row>
    <row r="219" spans="1:5" x14ac:dyDescent="0.25">
      <c r="A219">
        <v>223</v>
      </c>
      <c r="B219" s="3">
        <v>1</v>
      </c>
    </row>
    <row r="220" spans="1:5" x14ac:dyDescent="0.25">
      <c r="A220">
        <v>224</v>
      </c>
      <c r="B220" s="3">
        <v>1</v>
      </c>
      <c r="E220" s="4">
        <v>4</v>
      </c>
    </row>
    <row r="221" spans="1:5" x14ac:dyDescent="0.25">
      <c r="A221">
        <v>225</v>
      </c>
      <c r="B221" s="3">
        <v>1</v>
      </c>
      <c r="E221" s="4">
        <v>4</v>
      </c>
    </row>
    <row r="222" spans="1:5" x14ac:dyDescent="0.25">
      <c r="A222">
        <v>226</v>
      </c>
      <c r="B222" s="3">
        <v>1</v>
      </c>
      <c r="E222" s="4">
        <v>4</v>
      </c>
    </row>
    <row r="223" spans="1:5" x14ac:dyDescent="0.25">
      <c r="A223">
        <v>227</v>
      </c>
      <c r="B223" s="3">
        <v>1</v>
      </c>
      <c r="E223" s="4">
        <v>4</v>
      </c>
    </row>
    <row r="224" spans="1:5" x14ac:dyDescent="0.25">
      <c r="A224">
        <v>228</v>
      </c>
      <c r="B224" s="3">
        <v>1</v>
      </c>
      <c r="E224" s="4">
        <v>4</v>
      </c>
    </row>
    <row r="225" spans="1:5" x14ac:dyDescent="0.25">
      <c r="A225">
        <v>229</v>
      </c>
      <c r="E225" s="4">
        <v>4</v>
      </c>
    </row>
    <row r="226" spans="1:5" x14ac:dyDescent="0.25">
      <c r="A226">
        <v>230</v>
      </c>
      <c r="E226" s="4">
        <v>4</v>
      </c>
    </row>
    <row r="227" spans="1:5" x14ac:dyDescent="0.25">
      <c r="A227">
        <v>231</v>
      </c>
      <c r="E227" s="4">
        <v>4</v>
      </c>
    </row>
    <row r="228" spans="1:5" x14ac:dyDescent="0.25">
      <c r="A228">
        <v>232</v>
      </c>
      <c r="D228" s="2">
        <v>3</v>
      </c>
      <c r="E228" s="4">
        <v>4</v>
      </c>
    </row>
    <row r="229" spans="1:5" x14ac:dyDescent="0.25">
      <c r="A229">
        <v>233</v>
      </c>
      <c r="D229" s="2">
        <v>3</v>
      </c>
      <c r="E229" s="4">
        <v>4</v>
      </c>
    </row>
    <row r="230" spans="1:5" x14ac:dyDescent="0.25">
      <c r="A230">
        <v>234</v>
      </c>
      <c r="D230" s="2">
        <v>3</v>
      </c>
      <c r="E230" s="4">
        <v>4</v>
      </c>
    </row>
    <row r="231" spans="1:5" x14ac:dyDescent="0.25">
      <c r="A231">
        <v>235</v>
      </c>
      <c r="D231" s="2">
        <v>3</v>
      </c>
      <c r="E231" s="4">
        <v>4</v>
      </c>
    </row>
    <row r="232" spans="1:5" x14ac:dyDescent="0.25">
      <c r="A232">
        <v>236</v>
      </c>
      <c r="D232" s="2">
        <v>3</v>
      </c>
      <c r="E232" s="4">
        <v>4</v>
      </c>
    </row>
    <row r="233" spans="1:5" x14ac:dyDescent="0.25">
      <c r="A233">
        <v>237</v>
      </c>
      <c r="C233" s="1">
        <v>2</v>
      </c>
      <c r="D233" s="2">
        <v>3</v>
      </c>
      <c r="E233" s="4">
        <v>4</v>
      </c>
    </row>
    <row r="234" spans="1:5" x14ac:dyDescent="0.25">
      <c r="A234">
        <v>238</v>
      </c>
      <c r="C234" s="1">
        <v>2</v>
      </c>
      <c r="D234" s="2">
        <v>3</v>
      </c>
    </row>
    <row r="235" spans="1:5" x14ac:dyDescent="0.25">
      <c r="A235">
        <v>239</v>
      </c>
      <c r="C235" s="1">
        <v>2</v>
      </c>
      <c r="D235" s="2">
        <v>3</v>
      </c>
    </row>
    <row r="236" spans="1:5" x14ac:dyDescent="0.25">
      <c r="A236">
        <v>240</v>
      </c>
      <c r="C236" s="1">
        <v>2</v>
      </c>
      <c r="D236" s="2">
        <v>3</v>
      </c>
    </row>
    <row r="237" spans="1:5" x14ac:dyDescent="0.25">
      <c r="A237">
        <v>241</v>
      </c>
      <c r="C237" s="1">
        <v>2</v>
      </c>
      <c r="D237" s="2">
        <v>3</v>
      </c>
    </row>
    <row r="238" spans="1:5" x14ac:dyDescent="0.25">
      <c r="A238">
        <v>242</v>
      </c>
      <c r="C238" s="1">
        <v>2</v>
      </c>
      <c r="D238" s="2">
        <v>3</v>
      </c>
    </row>
    <row r="239" spans="1:5" x14ac:dyDescent="0.25">
      <c r="A239">
        <v>243</v>
      </c>
      <c r="C239" s="1">
        <v>2</v>
      </c>
      <c r="D239" s="2">
        <v>3</v>
      </c>
    </row>
    <row r="240" spans="1:5" x14ac:dyDescent="0.25">
      <c r="A240">
        <v>244</v>
      </c>
      <c r="C240" s="1">
        <v>2</v>
      </c>
      <c r="D240" s="2">
        <v>3</v>
      </c>
    </row>
    <row r="241" spans="1:3" x14ac:dyDescent="0.25">
      <c r="A241">
        <v>245</v>
      </c>
      <c r="C241" s="1">
        <v>2</v>
      </c>
    </row>
    <row r="242" spans="1:3" x14ac:dyDescent="0.25">
      <c r="A242">
        <v>246</v>
      </c>
      <c r="C242" s="1">
        <v>2</v>
      </c>
    </row>
    <row r="243" spans="1:3" x14ac:dyDescent="0.25">
      <c r="A243">
        <v>247</v>
      </c>
      <c r="C243" s="1">
        <v>2</v>
      </c>
    </row>
    <row r="244" spans="1:3" x14ac:dyDescent="0.25">
      <c r="A244">
        <v>248</v>
      </c>
      <c r="C244" s="1">
        <v>2</v>
      </c>
    </row>
    <row r="245" spans="1:3" x14ac:dyDescent="0.25">
      <c r="A245">
        <v>249</v>
      </c>
      <c r="C245" s="1">
        <v>2</v>
      </c>
    </row>
    <row r="246" spans="1:3" x14ac:dyDescent="0.25">
      <c r="A246">
        <v>250</v>
      </c>
      <c r="B246" s="3">
        <v>1</v>
      </c>
      <c r="C246" s="1">
        <v>2</v>
      </c>
    </row>
    <row r="247" spans="1:3" x14ac:dyDescent="0.25">
      <c r="A247">
        <v>251</v>
      </c>
      <c r="B247" s="3">
        <v>1</v>
      </c>
      <c r="C247" s="1">
        <v>2</v>
      </c>
    </row>
    <row r="248" spans="1:3" x14ac:dyDescent="0.25">
      <c r="A248">
        <v>252</v>
      </c>
      <c r="B248" s="3">
        <v>1</v>
      </c>
    </row>
    <row r="249" spans="1:3" x14ac:dyDescent="0.25">
      <c r="A249">
        <v>253</v>
      </c>
      <c r="B249" s="3">
        <v>1</v>
      </c>
    </row>
    <row r="250" spans="1:3" x14ac:dyDescent="0.25">
      <c r="A250">
        <v>254</v>
      </c>
      <c r="B250" s="3">
        <v>1</v>
      </c>
    </row>
    <row r="251" spans="1:3" x14ac:dyDescent="0.25">
      <c r="A251">
        <v>255</v>
      </c>
      <c r="B251" s="3">
        <v>1</v>
      </c>
    </row>
    <row r="252" spans="1:3" x14ac:dyDescent="0.25">
      <c r="A252">
        <v>256</v>
      </c>
      <c r="B252" s="3">
        <v>1</v>
      </c>
    </row>
    <row r="253" spans="1:3" x14ac:dyDescent="0.25">
      <c r="A253">
        <v>257</v>
      </c>
      <c r="B253" s="3">
        <v>1</v>
      </c>
    </row>
    <row r="254" spans="1:3" x14ac:dyDescent="0.25">
      <c r="A254">
        <v>258</v>
      </c>
      <c r="B254" s="3">
        <v>1</v>
      </c>
    </row>
    <row r="255" spans="1:3" x14ac:dyDescent="0.25">
      <c r="A255">
        <v>259</v>
      </c>
      <c r="B255" s="3">
        <v>1</v>
      </c>
    </row>
    <row r="256" spans="1:3" x14ac:dyDescent="0.25">
      <c r="A256">
        <v>260</v>
      </c>
      <c r="B256" s="3">
        <v>1</v>
      </c>
    </row>
    <row r="257" spans="1:5" x14ac:dyDescent="0.25">
      <c r="A257">
        <v>261</v>
      </c>
      <c r="B257" s="3">
        <v>1</v>
      </c>
      <c r="E257" s="4">
        <v>4</v>
      </c>
    </row>
    <row r="258" spans="1:5" x14ac:dyDescent="0.25">
      <c r="A258">
        <v>262</v>
      </c>
      <c r="B258" s="3">
        <v>1</v>
      </c>
      <c r="E258" s="4">
        <v>4</v>
      </c>
    </row>
    <row r="259" spans="1:5" x14ac:dyDescent="0.25">
      <c r="A259">
        <v>263</v>
      </c>
      <c r="E259" s="4">
        <v>4</v>
      </c>
    </row>
    <row r="260" spans="1:5" x14ac:dyDescent="0.25">
      <c r="A260">
        <v>264</v>
      </c>
      <c r="E260" s="4">
        <v>4</v>
      </c>
    </row>
    <row r="261" spans="1:5" x14ac:dyDescent="0.25">
      <c r="A261">
        <v>265</v>
      </c>
      <c r="E261" s="4">
        <v>4</v>
      </c>
    </row>
    <row r="262" spans="1:5" x14ac:dyDescent="0.25">
      <c r="A262">
        <v>266</v>
      </c>
      <c r="D262" s="2">
        <v>3</v>
      </c>
      <c r="E262" s="4">
        <v>4</v>
      </c>
    </row>
    <row r="263" spans="1:5" x14ac:dyDescent="0.25">
      <c r="A263">
        <v>267</v>
      </c>
      <c r="D263" s="2">
        <v>3</v>
      </c>
      <c r="E263" s="4">
        <v>4</v>
      </c>
    </row>
    <row r="264" spans="1:5" x14ac:dyDescent="0.25">
      <c r="A264">
        <v>268</v>
      </c>
      <c r="D264" s="2">
        <v>3</v>
      </c>
      <c r="E264" s="4">
        <v>4</v>
      </c>
    </row>
    <row r="265" spans="1:5" x14ac:dyDescent="0.25">
      <c r="A265">
        <v>269</v>
      </c>
      <c r="D265" s="2">
        <v>3</v>
      </c>
      <c r="E265" s="4">
        <v>4</v>
      </c>
    </row>
    <row r="266" spans="1:5" x14ac:dyDescent="0.25">
      <c r="A266">
        <v>270</v>
      </c>
      <c r="D266" s="2">
        <v>3</v>
      </c>
      <c r="E266" s="4">
        <v>4</v>
      </c>
    </row>
    <row r="267" spans="1:5" x14ac:dyDescent="0.25">
      <c r="A267">
        <v>271</v>
      </c>
      <c r="D267" s="2">
        <v>3</v>
      </c>
      <c r="E267" s="4">
        <v>4</v>
      </c>
    </row>
    <row r="268" spans="1:5" x14ac:dyDescent="0.25">
      <c r="A268">
        <v>272</v>
      </c>
      <c r="D268" s="2">
        <v>3</v>
      </c>
      <c r="E268" s="4">
        <v>4</v>
      </c>
    </row>
    <row r="269" spans="1:5" x14ac:dyDescent="0.25">
      <c r="A269">
        <v>273</v>
      </c>
      <c r="D269" s="2">
        <v>3</v>
      </c>
      <c r="E269" s="4">
        <v>4</v>
      </c>
    </row>
    <row r="270" spans="1:5" x14ac:dyDescent="0.25">
      <c r="A270">
        <v>274</v>
      </c>
      <c r="D270" s="2">
        <v>3</v>
      </c>
      <c r="E270" s="4">
        <v>4</v>
      </c>
    </row>
    <row r="271" spans="1:5" x14ac:dyDescent="0.25">
      <c r="A271">
        <v>275</v>
      </c>
      <c r="D271" s="2">
        <v>3</v>
      </c>
      <c r="E271" s="4">
        <v>4</v>
      </c>
    </row>
    <row r="272" spans="1:5" x14ac:dyDescent="0.25">
      <c r="A272">
        <v>276</v>
      </c>
      <c r="D272" s="2">
        <v>3</v>
      </c>
    </row>
    <row r="273" spans="1:4" x14ac:dyDescent="0.25">
      <c r="A273">
        <v>277</v>
      </c>
      <c r="D273" s="2">
        <v>3</v>
      </c>
    </row>
    <row r="274" spans="1:4" x14ac:dyDescent="0.25">
      <c r="A274">
        <v>278</v>
      </c>
      <c r="D274" s="2">
        <v>3</v>
      </c>
    </row>
    <row r="275" spans="1:4" x14ac:dyDescent="0.25">
      <c r="A275">
        <v>279</v>
      </c>
      <c r="C275" s="1">
        <v>2</v>
      </c>
    </row>
    <row r="276" spans="1:4" x14ac:dyDescent="0.25">
      <c r="A276">
        <v>280</v>
      </c>
      <c r="C276" s="1">
        <v>2</v>
      </c>
    </row>
    <row r="277" spans="1:4" x14ac:dyDescent="0.25">
      <c r="A277">
        <v>281</v>
      </c>
      <c r="C277" s="1">
        <v>2</v>
      </c>
    </row>
    <row r="278" spans="1:4" x14ac:dyDescent="0.25">
      <c r="A278">
        <v>282</v>
      </c>
      <c r="C278" s="1">
        <v>2</v>
      </c>
    </row>
    <row r="279" spans="1:4" x14ac:dyDescent="0.25">
      <c r="A279">
        <v>283</v>
      </c>
      <c r="C279" s="1">
        <v>2</v>
      </c>
    </row>
    <row r="280" spans="1:4" x14ac:dyDescent="0.25">
      <c r="A280">
        <v>284</v>
      </c>
      <c r="C280" s="1">
        <v>2</v>
      </c>
    </row>
    <row r="281" spans="1:4" x14ac:dyDescent="0.25">
      <c r="A281">
        <v>285</v>
      </c>
      <c r="C281" s="1">
        <v>2</v>
      </c>
    </row>
    <row r="282" spans="1:4" x14ac:dyDescent="0.25">
      <c r="A282">
        <v>286</v>
      </c>
      <c r="C282" s="1">
        <v>2</v>
      </c>
    </row>
    <row r="283" spans="1:4" x14ac:dyDescent="0.25">
      <c r="A283">
        <v>287</v>
      </c>
      <c r="C283" s="1">
        <v>2</v>
      </c>
    </row>
    <row r="284" spans="1:4" x14ac:dyDescent="0.25">
      <c r="A284">
        <v>288</v>
      </c>
      <c r="B284" s="3">
        <v>1</v>
      </c>
      <c r="C284" s="1">
        <v>2</v>
      </c>
    </row>
    <row r="285" spans="1:4" x14ac:dyDescent="0.25">
      <c r="A285">
        <v>289</v>
      </c>
      <c r="B285" s="3">
        <v>1</v>
      </c>
      <c r="C285" s="1">
        <v>2</v>
      </c>
    </row>
    <row r="286" spans="1:4" x14ac:dyDescent="0.25">
      <c r="A286">
        <v>290</v>
      </c>
      <c r="B286" s="3">
        <v>1</v>
      </c>
      <c r="C286" s="1">
        <v>2</v>
      </c>
    </row>
    <row r="287" spans="1:4" x14ac:dyDescent="0.25">
      <c r="A287">
        <v>291</v>
      </c>
      <c r="B287" s="3">
        <v>1</v>
      </c>
    </row>
    <row r="288" spans="1:4" x14ac:dyDescent="0.25">
      <c r="A288">
        <v>292</v>
      </c>
      <c r="B288" s="3">
        <v>1</v>
      </c>
    </row>
    <row r="289" spans="1:5" x14ac:dyDescent="0.25">
      <c r="A289">
        <v>293</v>
      </c>
      <c r="B289" s="3">
        <v>1</v>
      </c>
    </row>
    <row r="290" spans="1:5" x14ac:dyDescent="0.25">
      <c r="A290">
        <v>294</v>
      </c>
      <c r="B290" s="3">
        <v>1</v>
      </c>
    </row>
    <row r="291" spans="1:5" x14ac:dyDescent="0.25">
      <c r="A291">
        <v>295</v>
      </c>
      <c r="B291" s="3">
        <v>1</v>
      </c>
    </row>
    <row r="292" spans="1:5" x14ac:dyDescent="0.25">
      <c r="A292">
        <v>296</v>
      </c>
      <c r="B292" s="3">
        <v>1</v>
      </c>
    </row>
    <row r="293" spans="1:5" x14ac:dyDescent="0.25">
      <c r="A293">
        <v>297</v>
      </c>
      <c r="B293" s="3">
        <v>1</v>
      </c>
    </row>
    <row r="294" spans="1:5" x14ac:dyDescent="0.25">
      <c r="A294">
        <v>298</v>
      </c>
      <c r="B294" s="3">
        <v>1</v>
      </c>
    </row>
    <row r="295" spans="1:5" x14ac:dyDescent="0.25">
      <c r="A295">
        <v>299</v>
      </c>
      <c r="B295" s="3">
        <v>1</v>
      </c>
    </row>
    <row r="296" spans="1:5" x14ac:dyDescent="0.25">
      <c r="A296">
        <v>300</v>
      </c>
      <c r="B296" s="3">
        <v>1</v>
      </c>
    </row>
    <row r="297" spans="1:5" x14ac:dyDescent="0.25">
      <c r="A297">
        <v>301</v>
      </c>
      <c r="E297" s="4">
        <v>4</v>
      </c>
    </row>
    <row r="298" spans="1:5" x14ac:dyDescent="0.25">
      <c r="A298">
        <v>302</v>
      </c>
      <c r="E298" s="4">
        <v>4</v>
      </c>
    </row>
    <row r="299" spans="1:5" x14ac:dyDescent="0.25">
      <c r="A299">
        <v>303</v>
      </c>
      <c r="E299" s="4">
        <v>4</v>
      </c>
    </row>
    <row r="300" spans="1:5" x14ac:dyDescent="0.25">
      <c r="A300">
        <v>304</v>
      </c>
      <c r="D300" s="2">
        <v>3</v>
      </c>
      <c r="E300" s="4">
        <v>4</v>
      </c>
    </row>
    <row r="301" spans="1:5" x14ac:dyDescent="0.25">
      <c r="A301">
        <v>305</v>
      </c>
      <c r="D301" s="2">
        <v>3</v>
      </c>
      <c r="E301" s="4">
        <v>4</v>
      </c>
    </row>
    <row r="302" spans="1:5" x14ac:dyDescent="0.25">
      <c r="A302">
        <v>306</v>
      </c>
      <c r="D302" s="2">
        <v>3</v>
      </c>
      <c r="E302" s="4">
        <v>4</v>
      </c>
    </row>
    <row r="303" spans="1:5" x14ac:dyDescent="0.25">
      <c r="A303">
        <v>307</v>
      </c>
      <c r="D303" s="2">
        <v>3</v>
      </c>
      <c r="E303" s="4">
        <v>4</v>
      </c>
    </row>
    <row r="304" spans="1:5" x14ac:dyDescent="0.25">
      <c r="A304">
        <v>308</v>
      </c>
      <c r="D304" s="2">
        <v>3</v>
      </c>
      <c r="E304" s="4">
        <v>4</v>
      </c>
    </row>
    <row r="305" spans="1:5" x14ac:dyDescent="0.25">
      <c r="A305">
        <v>309</v>
      </c>
      <c r="D305" s="2">
        <v>3</v>
      </c>
      <c r="E305" s="4">
        <v>4</v>
      </c>
    </row>
    <row r="306" spans="1:5" x14ac:dyDescent="0.25">
      <c r="A306">
        <v>310</v>
      </c>
      <c r="D306" s="2">
        <v>3</v>
      </c>
      <c r="E306" s="4">
        <v>4</v>
      </c>
    </row>
    <row r="307" spans="1:5" x14ac:dyDescent="0.25">
      <c r="A307">
        <v>311</v>
      </c>
      <c r="D307" s="2">
        <v>3</v>
      </c>
      <c r="E307" s="4">
        <v>4</v>
      </c>
    </row>
    <row r="308" spans="1:5" x14ac:dyDescent="0.25">
      <c r="A308">
        <v>312</v>
      </c>
      <c r="D308" s="2">
        <v>3</v>
      </c>
      <c r="E308" s="4">
        <v>4</v>
      </c>
    </row>
    <row r="309" spans="1:5" x14ac:dyDescent="0.25">
      <c r="A309">
        <v>313</v>
      </c>
      <c r="D309" s="2">
        <v>3</v>
      </c>
      <c r="E309" s="4">
        <v>4</v>
      </c>
    </row>
    <row r="310" spans="1:5" x14ac:dyDescent="0.25">
      <c r="A310">
        <v>314</v>
      </c>
      <c r="D310" s="2">
        <v>3</v>
      </c>
      <c r="E310" s="4">
        <v>4</v>
      </c>
    </row>
    <row r="311" spans="1:5" x14ac:dyDescent="0.25">
      <c r="A311">
        <v>315</v>
      </c>
      <c r="C311" s="1">
        <v>2</v>
      </c>
      <c r="D311" s="2">
        <v>3</v>
      </c>
      <c r="E311" s="4">
        <v>4</v>
      </c>
    </row>
    <row r="312" spans="1:5" x14ac:dyDescent="0.25">
      <c r="A312">
        <v>316</v>
      </c>
      <c r="C312" s="1">
        <v>2</v>
      </c>
      <c r="D312" s="2">
        <v>3</v>
      </c>
    </row>
    <row r="313" spans="1:5" x14ac:dyDescent="0.25">
      <c r="A313">
        <v>317</v>
      </c>
      <c r="C313" s="1">
        <v>2</v>
      </c>
      <c r="D313" s="2">
        <v>3</v>
      </c>
    </row>
    <row r="314" spans="1:5" x14ac:dyDescent="0.25">
      <c r="A314">
        <v>318</v>
      </c>
      <c r="C314" s="1">
        <v>2</v>
      </c>
    </row>
    <row r="315" spans="1:5" x14ac:dyDescent="0.25">
      <c r="A315">
        <v>319</v>
      </c>
      <c r="C315" s="1">
        <v>2</v>
      </c>
    </row>
    <row r="316" spans="1:5" x14ac:dyDescent="0.25">
      <c r="A316">
        <v>320</v>
      </c>
      <c r="C316" s="1">
        <v>2</v>
      </c>
    </row>
    <row r="317" spans="1:5" x14ac:dyDescent="0.25">
      <c r="A317">
        <v>321</v>
      </c>
      <c r="C317" s="1">
        <v>2</v>
      </c>
    </row>
    <row r="318" spans="1:5" x14ac:dyDescent="0.25">
      <c r="A318">
        <v>322</v>
      </c>
      <c r="C318" s="1">
        <v>2</v>
      </c>
    </row>
    <row r="319" spans="1:5" x14ac:dyDescent="0.25">
      <c r="A319">
        <v>323</v>
      </c>
      <c r="C319" s="1">
        <v>2</v>
      </c>
    </row>
    <row r="320" spans="1:5" x14ac:dyDescent="0.25">
      <c r="A320">
        <v>324</v>
      </c>
      <c r="C320" s="1">
        <v>2</v>
      </c>
    </row>
    <row r="321" spans="1:5" x14ac:dyDescent="0.25">
      <c r="A321">
        <v>325</v>
      </c>
      <c r="C321" s="1">
        <v>2</v>
      </c>
    </row>
    <row r="322" spans="1:5" x14ac:dyDescent="0.25">
      <c r="A322">
        <v>326</v>
      </c>
      <c r="B322" s="3">
        <v>1</v>
      </c>
      <c r="C322" s="1">
        <v>2</v>
      </c>
    </row>
    <row r="323" spans="1:5" x14ac:dyDescent="0.25">
      <c r="A323">
        <v>327</v>
      </c>
      <c r="B323" s="3">
        <v>1</v>
      </c>
      <c r="C323" s="1">
        <v>2</v>
      </c>
    </row>
    <row r="324" spans="1:5" x14ac:dyDescent="0.25">
      <c r="A324">
        <v>328</v>
      </c>
      <c r="B324" s="3">
        <v>1</v>
      </c>
      <c r="C324" s="1">
        <v>2</v>
      </c>
    </row>
    <row r="325" spans="1:5" x14ac:dyDescent="0.25">
      <c r="A325">
        <v>329</v>
      </c>
      <c r="B325" s="3">
        <v>1</v>
      </c>
    </row>
    <row r="326" spans="1:5" x14ac:dyDescent="0.25">
      <c r="A326">
        <v>330</v>
      </c>
      <c r="B326" s="3">
        <v>1</v>
      </c>
    </row>
    <row r="327" spans="1:5" x14ac:dyDescent="0.25">
      <c r="A327">
        <v>331</v>
      </c>
      <c r="B327" s="3">
        <v>1</v>
      </c>
    </row>
    <row r="328" spans="1:5" x14ac:dyDescent="0.25">
      <c r="A328">
        <v>332</v>
      </c>
      <c r="B328" s="3">
        <v>1</v>
      </c>
    </row>
    <row r="329" spans="1:5" x14ac:dyDescent="0.25">
      <c r="A329">
        <v>333</v>
      </c>
      <c r="B329" s="3">
        <v>1</v>
      </c>
    </row>
    <row r="330" spans="1:5" x14ac:dyDescent="0.25">
      <c r="A330">
        <v>334</v>
      </c>
      <c r="B330" s="3">
        <v>1</v>
      </c>
    </row>
    <row r="331" spans="1:5" x14ac:dyDescent="0.25">
      <c r="A331">
        <v>335</v>
      </c>
      <c r="B331" s="3">
        <v>1</v>
      </c>
    </row>
    <row r="332" spans="1:5" x14ac:dyDescent="0.25">
      <c r="A332">
        <v>336</v>
      </c>
      <c r="B332" s="3">
        <v>1</v>
      </c>
    </row>
    <row r="333" spans="1:5" x14ac:dyDescent="0.25">
      <c r="A333">
        <v>337</v>
      </c>
      <c r="B333" s="3">
        <v>1</v>
      </c>
    </row>
    <row r="334" spans="1:5" x14ac:dyDescent="0.25">
      <c r="A334">
        <v>338</v>
      </c>
      <c r="B334" s="3">
        <v>1</v>
      </c>
      <c r="E334" s="4">
        <v>4</v>
      </c>
    </row>
    <row r="335" spans="1:5" x14ac:dyDescent="0.25">
      <c r="A335">
        <v>339</v>
      </c>
      <c r="E335" s="4">
        <v>4</v>
      </c>
    </row>
    <row r="336" spans="1:5" x14ac:dyDescent="0.25">
      <c r="A336">
        <v>340</v>
      </c>
      <c r="E336" s="4">
        <v>4</v>
      </c>
    </row>
    <row r="337" spans="1:5" x14ac:dyDescent="0.25">
      <c r="A337">
        <v>341</v>
      </c>
      <c r="E337" s="4">
        <v>4</v>
      </c>
    </row>
    <row r="338" spans="1:5" x14ac:dyDescent="0.25">
      <c r="A338">
        <v>342</v>
      </c>
      <c r="D338" s="2">
        <v>3</v>
      </c>
      <c r="E338" s="4">
        <v>4</v>
      </c>
    </row>
    <row r="339" spans="1:5" x14ac:dyDescent="0.25">
      <c r="A339">
        <v>343</v>
      </c>
      <c r="D339" s="2">
        <v>3</v>
      </c>
      <c r="E339" s="4">
        <v>4</v>
      </c>
    </row>
    <row r="340" spans="1:5" x14ac:dyDescent="0.25">
      <c r="A340">
        <v>344</v>
      </c>
      <c r="D340" s="2">
        <v>3</v>
      </c>
      <c r="E340" s="4">
        <v>4</v>
      </c>
    </row>
    <row r="341" spans="1:5" x14ac:dyDescent="0.25">
      <c r="A341">
        <v>345</v>
      </c>
      <c r="D341" s="2">
        <v>3</v>
      </c>
      <c r="E341" s="4">
        <v>4</v>
      </c>
    </row>
    <row r="342" spans="1:5" x14ac:dyDescent="0.25">
      <c r="A342">
        <v>346</v>
      </c>
      <c r="D342" s="2">
        <v>3</v>
      </c>
      <c r="E342" s="4">
        <v>4</v>
      </c>
    </row>
    <row r="343" spans="1:5" x14ac:dyDescent="0.25">
      <c r="A343">
        <v>347</v>
      </c>
      <c r="D343" s="2">
        <v>3</v>
      </c>
      <c r="E343" s="4">
        <v>4</v>
      </c>
    </row>
    <row r="344" spans="1:5" x14ac:dyDescent="0.25">
      <c r="A344">
        <v>348</v>
      </c>
      <c r="D344" s="2">
        <v>3</v>
      </c>
      <c r="E344" s="4">
        <v>4</v>
      </c>
    </row>
    <row r="345" spans="1:5" x14ac:dyDescent="0.25">
      <c r="A345">
        <v>349</v>
      </c>
      <c r="D345" s="2">
        <v>3</v>
      </c>
      <c r="E345" s="4">
        <v>4</v>
      </c>
    </row>
    <row r="346" spans="1:5" x14ac:dyDescent="0.25">
      <c r="A346">
        <v>350</v>
      </c>
      <c r="D346" s="2">
        <v>3</v>
      </c>
      <c r="E346" s="4">
        <v>4</v>
      </c>
    </row>
    <row r="347" spans="1:5" x14ac:dyDescent="0.25">
      <c r="A347">
        <v>351</v>
      </c>
      <c r="C347" s="1">
        <v>2</v>
      </c>
      <c r="D347" s="2">
        <v>3</v>
      </c>
      <c r="E347" s="4">
        <v>4</v>
      </c>
    </row>
    <row r="348" spans="1:5" x14ac:dyDescent="0.25">
      <c r="A348">
        <v>352</v>
      </c>
      <c r="C348" s="1">
        <v>2</v>
      </c>
      <c r="D348" s="2">
        <v>3</v>
      </c>
      <c r="E348" s="4">
        <v>4</v>
      </c>
    </row>
    <row r="349" spans="1:5" x14ac:dyDescent="0.25">
      <c r="A349">
        <v>353</v>
      </c>
      <c r="C349" s="1">
        <v>2</v>
      </c>
      <c r="D349" s="2">
        <v>3</v>
      </c>
    </row>
    <row r="350" spans="1:5" x14ac:dyDescent="0.25">
      <c r="A350">
        <v>354</v>
      </c>
      <c r="C350" s="1">
        <v>2</v>
      </c>
      <c r="D350" s="2">
        <v>3</v>
      </c>
    </row>
    <row r="351" spans="1:5" x14ac:dyDescent="0.25">
      <c r="A351">
        <v>355</v>
      </c>
      <c r="C351" s="1">
        <v>2</v>
      </c>
      <c r="D351" s="2">
        <v>3</v>
      </c>
    </row>
    <row r="352" spans="1:5" x14ac:dyDescent="0.25">
      <c r="A352">
        <v>356</v>
      </c>
      <c r="C352" s="1">
        <v>2</v>
      </c>
    </row>
    <row r="353" spans="1:3" x14ac:dyDescent="0.25">
      <c r="A353">
        <v>357</v>
      </c>
      <c r="C353" s="1">
        <v>2</v>
      </c>
    </row>
    <row r="354" spans="1:3" x14ac:dyDescent="0.25">
      <c r="A354">
        <v>358</v>
      </c>
      <c r="C354" s="1">
        <v>2</v>
      </c>
    </row>
    <row r="355" spans="1:3" x14ac:dyDescent="0.25">
      <c r="A355">
        <v>359</v>
      </c>
      <c r="C355" s="1">
        <v>2</v>
      </c>
    </row>
    <row r="356" spans="1:3" x14ac:dyDescent="0.25">
      <c r="A356">
        <v>360</v>
      </c>
      <c r="C356" s="1">
        <v>2</v>
      </c>
    </row>
    <row r="357" spans="1:3" x14ac:dyDescent="0.25">
      <c r="A357">
        <v>361</v>
      </c>
      <c r="C357" s="1">
        <v>2</v>
      </c>
    </row>
    <row r="358" spans="1:3" x14ac:dyDescent="0.25">
      <c r="A358">
        <v>362</v>
      </c>
      <c r="C358" s="1">
        <v>2</v>
      </c>
    </row>
    <row r="359" spans="1:3" x14ac:dyDescent="0.25">
      <c r="A359">
        <v>363</v>
      </c>
      <c r="B359" s="3">
        <v>1</v>
      </c>
      <c r="C359" s="1">
        <v>2</v>
      </c>
    </row>
    <row r="360" spans="1:3" x14ac:dyDescent="0.25">
      <c r="A360">
        <v>364</v>
      </c>
      <c r="B360" s="3">
        <v>1</v>
      </c>
      <c r="C360" s="1">
        <v>2</v>
      </c>
    </row>
    <row r="361" spans="1:3" x14ac:dyDescent="0.25">
      <c r="A361">
        <v>365</v>
      </c>
      <c r="B361" s="3">
        <v>1</v>
      </c>
      <c r="C361" s="1">
        <v>2</v>
      </c>
    </row>
    <row r="362" spans="1:3" x14ac:dyDescent="0.25">
      <c r="A362">
        <v>366</v>
      </c>
      <c r="B362" s="3">
        <v>1</v>
      </c>
      <c r="C362" s="1">
        <v>2</v>
      </c>
    </row>
    <row r="363" spans="1:3" x14ac:dyDescent="0.25">
      <c r="A363">
        <v>367</v>
      </c>
      <c r="B363" s="3">
        <v>1</v>
      </c>
    </row>
    <row r="364" spans="1:3" x14ac:dyDescent="0.25">
      <c r="A364">
        <v>368</v>
      </c>
      <c r="B364" s="3">
        <v>1</v>
      </c>
    </row>
    <row r="365" spans="1:3" x14ac:dyDescent="0.25">
      <c r="A365">
        <v>369</v>
      </c>
      <c r="B365" s="3">
        <v>1</v>
      </c>
    </row>
    <row r="366" spans="1:3" x14ac:dyDescent="0.25">
      <c r="A366">
        <v>370</v>
      </c>
      <c r="B366" s="3">
        <v>1</v>
      </c>
    </row>
    <row r="367" spans="1:3" x14ac:dyDescent="0.25">
      <c r="A367">
        <v>371</v>
      </c>
      <c r="B367" s="3">
        <v>1</v>
      </c>
    </row>
    <row r="368" spans="1:3" x14ac:dyDescent="0.25">
      <c r="A368">
        <v>372</v>
      </c>
      <c r="B368" s="3">
        <v>1</v>
      </c>
    </row>
    <row r="369" spans="1:5" x14ac:dyDescent="0.25">
      <c r="A369">
        <v>373</v>
      </c>
      <c r="B369" s="3">
        <v>1</v>
      </c>
    </row>
    <row r="370" spans="1:5" x14ac:dyDescent="0.25">
      <c r="A370">
        <v>374</v>
      </c>
      <c r="B370" s="3">
        <v>1</v>
      </c>
    </row>
    <row r="371" spans="1:5" x14ac:dyDescent="0.25">
      <c r="A371">
        <v>375</v>
      </c>
      <c r="B371" s="3">
        <v>1</v>
      </c>
    </row>
    <row r="372" spans="1:5" x14ac:dyDescent="0.25">
      <c r="A372">
        <v>376</v>
      </c>
      <c r="B372" s="3">
        <v>1</v>
      </c>
      <c r="E372" s="4">
        <v>4</v>
      </c>
    </row>
    <row r="373" spans="1:5" x14ac:dyDescent="0.25">
      <c r="A373">
        <v>377</v>
      </c>
      <c r="E373" s="4">
        <v>4</v>
      </c>
    </row>
    <row r="374" spans="1:5" x14ac:dyDescent="0.25">
      <c r="A374">
        <v>378</v>
      </c>
      <c r="E374" s="4">
        <v>4</v>
      </c>
    </row>
    <row r="375" spans="1:5" x14ac:dyDescent="0.25">
      <c r="A375">
        <v>379</v>
      </c>
      <c r="E375" s="4">
        <v>4</v>
      </c>
    </row>
    <row r="376" spans="1:5" x14ac:dyDescent="0.25">
      <c r="A376">
        <v>380</v>
      </c>
      <c r="D376" s="2">
        <v>3</v>
      </c>
      <c r="E376" s="4">
        <v>4</v>
      </c>
    </row>
    <row r="377" spans="1:5" x14ac:dyDescent="0.25">
      <c r="A377">
        <v>381</v>
      </c>
      <c r="D377" s="2">
        <v>3</v>
      </c>
      <c r="E377" s="4">
        <v>4</v>
      </c>
    </row>
    <row r="378" spans="1:5" x14ac:dyDescent="0.25">
      <c r="A378">
        <v>382</v>
      </c>
      <c r="D378" s="2">
        <v>3</v>
      </c>
      <c r="E378" s="4">
        <v>4</v>
      </c>
    </row>
    <row r="379" spans="1:5" x14ac:dyDescent="0.25">
      <c r="A379">
        <v>383</v>
      </c>
      <c r="D379" s="2">
        <v>3</v>
      </c>
      <c r="E379" s="4">
        <v>4</v>
      </c>
    </row>
    <row r="380" spans="1:5" x14ac:dyDescent="0.25">
      <c r="A380">
        <v>384</v>
      </c>
      <c r="D380" s="2">
        <v>3</v>
      </c>
      <c r="E380" s="4">
        <v>4</v>
      </c>
    </row>
    <row r="381" spans="1:5" x14ac:dyDescent="0.25">
      <c r="A381">
        <v>385</v>
      </c>
      <c r="D381" s="2">
        <v>3</v>
      </c>
      <c r="E381" s="4">
        <v>4</v>
      </c>
    </row>
    <row r="382" spans="1:5" x14ac:dyDescent="0.25">
      <c r="A382">
        <v>386</v>
      </c>
      <c r="D382" s="2">
        <v>3</v>
      </c>
      <c r="E382" s="4">
        <v>4</v>
      </c>
    </row>
    <row r="383" spans="1:5" x14ac:dyDescent="0.25">
      <c r="A383">
        <v>387</v>
      </c>
      <c r="D383" s="2">
        <v>3</v>
      </c>
      <c r="E383" s="4">
        <v>4</v>
      </c>
    </row>
    <row r="384" spans="1:5" x14ac:dyDescent="0.25">
      <c r="A384">
        <v>388</v>
      </c>
      <c r="C384" s="1">
        <v>2</v>
      </c>
      <c r="D384" s="2">
        <v>3</v>
      </c>
      <c r="E384" s="4">
        <v>4</v>
      </c>
    </row>
    <row r="385" spans="1:5" x14ac:dyDescent="0.25">
      <c r="A385">
        <v>389</v>
      </c>
      <c r="C385" s="1">
        <v>2</v>
      </c>
      <c r="D385" s="2">
        <v>3</v>
      </c>
      <c r="E385" s="4">
        <v>4</v>
      </c>
    </row>
    <row r="386" spans="1:5" x14ac:dyDescent="0.25">
      <c r="A386">
        <v>390</v>
      </c>
      <c r="C386" s="1">
        <v>2</v>
      </c>
      <c r="D386" s="2">
        <v>3</v>
      </c>
      <c r="E386" s="4">
        <v>4</v>
      </c>
    </row>
    <row r="387" spans="1:5" x14ac:dyDescent="0.25">
      <c r="A387">
        <v>391</v>
      </c>
      <c r="C387" s="1">
        <v>2</v>
      </c>
      <c r="D387" s="2">
        <v>3</v>
      </c>
    </row>
    <row r="388" spans="1:5" x14ac:dyDescent="0.25">
      <c r="A388">
        <v>392</v>
      </c>
      <c r="C388" s="1">
        <v>2</v>
      </c>
      <c r="D388" s="2">
        <v>3</v>
      </c>
    </row>
    <row r="389" spans="1:5" x14ac:dyDescent="0.25">
      <c r="A389">
        <v>393</v>
      </c>
      <c r="C389" s="1">
        <v>2</v>
      </c>
      <c r="D389" s="2">
        <v>3</v>
      </c>
    </row>
    <row r="390" spans="1:5" x14ac:dyDescent="0.25">
      <c r="A390">
        <v>394</v>
      </c>
      <c r="C390" s="1">
        <v>2</v>
      </c>
      <c r="D390" s="2">
        <v>3</v>
      </c>
    </row>
    <row r="391" spans="1:5" x14ac:dyDescent="0.25">
      <c r="A391">
        <v>395</v>
      </c>
      <c r="C391" s="1">
        <v>2</v>
      </c>
      <c r="D391" s="2">
        <v>3</v>
      </c>
    </row>
    <row r="392" spans="1:5" x14ac:dyDescent="0.25">
      <c r="A392">
        <v>396</v>
      </c>
      <c r="C392" s="1">
        <v>2</v>
      </c>
    </row>
    <row r="393" spans="1:5" x14ac:dyDescent="0.25">
      <c r="A393">
        <v>397</v>
      </c>
      <c r="C393" s="1">
        <v>2</v>
      </c>
    </row>
    <row r="394" spans="1:5" x14ac:dyDescent="0.25">
      <c r="A394">
        <v>398</v>
      </c>
      <c r="C394" s="1">
        <v>2</v>
      </c>
    </row>
    <row r="395" spans="1:5" x14ac:dyDescent="0.25">
      <c r="A395">
        <v>399</v>
      </c>
      <c r="C395" s="1">
        <v>2</v>
      </c>
    </row>
    <row r="396" spans="1:5" x14ac:dyDescent="0.25">
      <c r="A396">
        <v>400</v>
      </c>
      <c r="C396" s="1">
        <v>2</v>
      </c>
    </row>
    <row r="397" spans="1:5" x14ac:dyDescent="0.25">
      <c r="A397">
        <v>401</v>
      </c>
      <c r="B397" s="3">
        <v>1</v>
      </c>
      <c r="C397" s="1">
        <v>2</v>
      </c>
    </row>
    <row r="398" spans="1:5" x14ac:dyDescent="0.25">
      <c r="A398">
        <v>402</v>
      </c>
      <c r="B398" s="3">
        <v>1</v>
      </c>
      <c r="C398" s="1">
        <v>2</v>
      </c>
    </row>
    <row r="399" spans="1:5" x14ac:dyDescent="0.25">
      <c r="A399">
        <v>403</v>
      </c>
      <c r="B399" s="3">
        <v>1</v>
      </c>
      <c r="C399" s="1">
        <v>2</v>
      </c>
    </row>
    <row r="400" spans="1:5" x14ac:dyDescent="0.25">
      <c r="A400">
        <v>404</v>
      </c>
      <c r="B400" s="3">
        <v>1</v>
      </c>
      <c r="C400" s="1">
        <v>2</v>
      </c>
    </row>
    <row r="401" spans="1:5" x14ac:dyDescent="0.25">
      <c r="A401">
        <v>405</v>
      </c>
      <c r="B401" s="3">
        <v>1</v>
      </c>
    </row>
    <row r="402" spans="1:5" x14ac:dyDescent="0.25">
      <c r="A402">
        <v>406</v>
      </c>
      <c r="B402" s="3">
        <v>1</v>
      </c>
    </row>
    <row r="403" spans="1:5" x14ac:dyDescent="0.25">
      <c r="A403">
        <v>407</v>
      </c>
      <c r="B403" s="3">
        <v>1</v>
      </c>
    </row>
    <row r="404" spans="1:5" x14ac:dyDescent="0.25">
      <c r="A404">
        <v>408</v>
      </c>
      <c r="B404" s="3">
        <v>1</v>
      </c>
    </row>
    <row r="405" spans="1:5" x14ac:dyDescent="0.25">
      <c r="A405">
        <v>409</v>
      </c>
      <c r="B405" s="3">
        <v>1</v>
      </c>
    </row>
    <row r="406" spans="1:5" x14ac:dyDescent="0.25">
      <c r="A406">
        <v>410</v>
      </c>
      <c r="B406" s="3">
        <v>1</v>
      </c>
    </row>
    <row r="407" spans="1:5" x14ac:dyDescent="0.25">
      <c r="A407">
        <v>411</v>
      </c>
      <c r="B407" s="3">
        <v>1</v>
      </c>
    </row>
    <row r="408" spans="1:5" x14ac:dyDescent="0.25">
      <c r="A408">
        <v>412</v>
      </c>
      <c r="B408" s="3">
        <v>1</v>
      </c>
    </row>
    <row r="409" spans="1:5" x14ac:dyDescent="0.25">
      <c r="A409">
        <v>413</v>
      </c>
      <c r="B409" s="3">
        <v>1</v>
      </c>
      <c r="E409" s="4">
        <v>4</v>
      </c>
    </row>
    <row r="410" spans="1:5" x14ac:dyDescent="0.25">
      <c r="A410">
        <v>414</v>
      </c>
      <c r="B410" s="3">
        <v>1</v>
      </c>
      <c r="E410" s="4">
        <v>4</v>
      </c>
    </row>
    <row r="411" spans="1:5" x14ac:dyDescent="0.25">
      <c r="A411">
        <v>415</v>
      </c>
      <c r="B411" s="3">
        <v>1</v>
      </c>
      <c r="E411" s="4">
        <v>4</v>
      </c>
    </row>
    <row r="412" spans="1:5" x14ac:dyDescent="0.25">
      <c r="A412">
        <v>416</v>
      </c>
      <c r="B412" s="3">
        <v>1</v>
      </c>
      <c r="E412" s="4">
        <v>4</v>
      </c>
    </row>
    <row r="413" spans="1:5" x14ac:dyDescent="0.25">
      <c r="A413">
        <v>417</v>
      </c>
      <c r="B413" s="3">
        <v>1</v>
      </c>
      <c r="E413" s="4">
        <v>4</v>
      </c>
    </row>
    <row r="414" spans="1:5" x14ac:dyDescent="0.25">
      <c r="A414">
        <v>418</v>
      </c>
      <c r="E414" s="4">
        <v>4</v>
      </c>
    </row>
    <row r="415" spans="1:5" x14ac:dyDescent="0.25">
      <c r="A415">
        <v>419</v>
      </c>
      <c r="D415" s="2">
        <v>3</v>
      </c>
      <c r="E415" s="4">
        <v>4</v>
      </c>
    </row>
    <row r="416" spans="1:5" x14ac:dyDescent="0.25">
      <c r="A416">
        <v>420</v>
      </c>
      <c r="D416" s="2">
        <v>3</v>
      </c>
      <c r="E416" s="4">
        <v>4</v>
      </c>
    </row>
    <row r="417" spans="1:6" x14ac:dyDescent="0.25">
      <c r="A417">
        <v>421</v>
      </c>
      <c r="D417" s="2">
        <v>3</v>
      </c>
      <c r="E417" s="4">
        <v>4</v>
      </c>
    </row>
    <row r="418" spans="1:6" x14ac:dyDescent="0.25">
      <c r="A418">
        <v>422</v>
      </c>
      <c r="D418" s="2">
        <v>3</v>
      </c>
      <c r="E418" s="4">
        <v>4</v>
      </c>
    </row>
    <row r="419" spans="1:6" x14ac:dyDescent="0.25">
      <c r="A419">
        <v>423</v>
      </c>
      <c r="D419" s="2">
        <v>3</v>
      </c>
      <c r="E419" s="4">
        <v>4</v>
      </c>
    </row>
    <row r="420" spans="1:6" x14ac:dyDescent="0.25">
      <c r="A420">
        <v>424</v>
      </c>
      <c r="D420" s="2">
        <v>3</v>
      </c>
      <c r="E420" s="4">
        <v>4</v>
      </c>
    </row>
    <row r="421" spans="1:6" x14ac:dyDescent="0.25">
      <c r="A421">
        <v>425</v>
      </c>
      <c r="C421" s="1">
        <v>2</v>
      </c>
      <c r="D421" s="2">
        <v>3</v>
      </c>
      <c r="E421" s="4">
        <v>4</v>
      </c>
    </row>
    <row r="422" spans="1:6" x14ac:dyDescent="0.25">
      <c r="A422">
        <v>426</v>
      </c>
      <c r="C422" s="1">
        <v>2</v>
      </c>
      <c r="D422" s="2">
        <v>3</v>
      </c>
      <c r="E422" s="4">
        <v>4</v>
      </c>
    </row>
    <row r="423" spans="1:6" x14ac:dyDescent="0.25">
      <c r="A423">
        <v>427</v>
      </c>
      <c r="C423" s="1">
        <v>2</v>
      </c>
      <c r="D423" s="2">
        <v>3</v>
      </c>
      <c r="E423" s="4">
        <v>4</v>
      </c>
    </row>
    <row r="424" spans="1:6" x14ac:dyDescent="0.25">
      <c r="A424">
        <v>428</v>
      </c>
      <c r="C424" s="1">
        <v>2</v>
      </c>
      <c r="D424" s="2">
        <v>3</v>
      </c>
      <c r="E424" s="4">
        <v>4</v>
      </c>
    </row>
    <row r="425" spans="1:6" x14ac:dyDescent="0.25">
      <c r="A425">
        <v>429</v>
      </c>
      <c r="C425" s="1">
        <v>2</v>
      </c>
      <c r="D425" s="2">
        <v>3</v>
      </c>
      <c r="E425" s="4">
        <v>4</v>
      </c>
    </row>
    <row r="426" spans="1:6" x14ac:dyDescent="0.25">
      <c r="A426">
        <v>430</v>
      </c>
      <c r="C426" s="1">
        <v>2</v>
      </c>
      <c r="D426" s="2">
        <v>3</v>
      </c>
    </row>
    <row r="427" spans="1:6" x14ac:dyDescent="0.25">
      <c r="A427">
        <v>431</v>
      </c>
      <c r="C427" s="1">
        <v>2</v>
      </c>
      <c r="D427" s="2">
        <v>3</v>
      </c>
    </row>
    <row r="428" spans="1:6" x14ac:dyDescent="0.25">
      <c r="A428">
        <v>432</v>
      </c>
      <c r="C428" s="1">
        <v>2</v>
      </c>
      <c r="D428" s="2">
        <v>3</v>
      </c>
    </row>
    <row r="429" spans="1:6" x14ac:dyDescent="0.25">
      <c r="A429">
        <v>433</v>
      </c>
      <c r="C429" s="1">
        <v>2</v>
      </c>
      <c r="D429" s="2">
        <v>3</v>
      </c>
    </row>
    <row r="430" spans="1:6" x14ac:dyDescent="0.25">
      <c r="A430">
        <v>434</v>
      </c>
      <c r="C430" s="1">
        <v>2</v>
      </c>
      <c r="D430" s="2">
        <v>3</v>
      </c>
    </row>
    <row r="431" spans="1:6" x14ac:dyDescent="0.25">
      <c r="A431">
        <v>435</v>
      </c>
      <c r="F431" t="s">
        <v>22</v>
      </c>
    </row>
    <row r="432" spans="1:6" x14ac:dyDescent="0.25">
      <c r="A432">
        <v>1334</v>
      </c>
    </row>
    <row r="433" spans="1:6" x14ac:dyDescent="0.25">
      <c r="A433">
        <v>1335</v>
      </c>
    </row>
    <row r="434" spans="1:6" x14ac:dyDescent="0.25">
      <c r="A434">
        <v>1336</v>
      </c>
      <c r="F434" t="s">
        <v>22</v>
      </c>
    </row>
    <row r="435" spans="1:6" x14ac:dyDescent="0.25">
      <c r="A435">
        <v>1337</v>
      </c>
      <c r="B435" s="3">
        <v>1</v>
      </c>
    </row>
    <row r="436" spans="1:6" x14ac:dyDescent="0.25">
      <c r="A436">
        <v>1338</v>
      </c>
      <c r="B436" s="3">
        <v>1</v>
      </c>
    </row>
    <row r="437" spans="1:6" x14ac:dyDescent="0.25">
      <c r="A437">
        <v>1339</v>
      </c>
      <c r="B437" s="3">
        <v>1</v>
      </c>
    </row>
    <row r="438" spans="1:6" x14ac:dyDescent="0.25">
      <c r="A438">
        <v>1340</v>
      </c>
      <c r="B438" s="3">
        <v>1</v>
      </c>
    </row>
    <row r="439" spans="1:6" x14ac:dyDescent="0.25">
      <c r="A439">
        <v>1341</v>
      </c>
      <c r="B439" s="3">
        <v>1</v>
      </c>
    </row>
    <row r="440" spans="1:6" x14ac:dyDescent="0.25">
      <c r="A440">
        <v>1342</v>
      </c>
      <c r="B440" s="3">
        <v>1</v>
      </c>
    </row>
    <row r="441" spans="1:6" x14ac:dyDescent="0.25">
      <c r="A441">
        <v>1343</v>
      </c>
      <c r="B441" s="3">
        <v>1</v>
      </c>
    </row>
    <row r="442" spans="1:6" x14ac:dyDescent="0.25">
      <c r="A442">
        <v>1344</v>
      </c>
      <c r="B442" s="3">
        <v>1</v>
      </c>
    </row>
    <row r="443" spans="1:6" x14ac:dyDescent="0.25">
      <c r="A443">
        <v>1345</v>
      </c>
      <c r="B443" s="3">
        <v>1</v>
      </c>
    </row>
    <row r="444" spans="1:6" x14ac:dyDescent="0.25">
      <c r="A444">
        <v>1346</v>
      </c>
      <c r="B444" s="3">
        <v>1</v>
      </c>
    </row>
    <row r="445" spans="1:6" x14ac:dyDescent="0.25">
      <c r="A445">
        <v>1347</v>
      </c>
      <c r="B445" s="3">
        <v>1</v>
      </c>
    </row>
    <row r="446" spans="1:6" x14ac:dyDescent="0.25">
      <c r="A446">
        <v>1348</v>
      </c>
      <c r="B446" s="3">
        <v>1</v>
      </c>
      <c r="C446" s="1">
        <v>2</v>
      </c>
    </row>
    <row r="447" spans="1:6" x14ac:dyDescent="0.25">
      <c r="A447">
        <v>1349</v>
      </c>
      <c r="B447" s="3">
        <v>1</v>
      </c>
      <c r="C447" s="1">
        <v>2</v>
      </c>
    </row>
    <row r="448" spans="1:6" x14ac:dyDescent="0.25">
      <c r="A448">
        <v>1350</v>
      </c>
      <c r="B448" s="3">
        <v>1</v>
      </c>
      <c r="C448" s="1">
        <v>2</v>
      </c>
    </row>
    <row r="449" spans="1:4" x14ac:dyDescent="0.25">
      <c r="A449">
        <v>1351</v>
      </c>
      <c r="B449" s="3">
        <v>1</v>
      </c>
      <c r="C449" s="1">
        <v>2</v>
      </c>
    </row>
    <row r="450" spans="1:4" x14ac:dyDescent="0.25">
      <c r="A450">
        <v>1352</v>
      </c>
      <c r="B450" s="3">
        <v>1</v>
      </c>
      <c r="C450" s="1">
        <v>2</v>
      </c>
    </row>
    <row r="451" spans="1:4" x14ac:dyDescent="0.25">
      <c r="A451">
        <v>1353</v>
      </c>
      <c r="B451" s="3">
        <v>1</v>
      </c>
      <c r="C451" s="1">
        <v>2</v>
      </c>
    </row>
    <row r="452" spans="1:4" x14ac:dyDescent="0.25">
      <c r="A452">
        <v>1354</v>
      </c>
      <c r="B452" s="3">
        <v>1</v>
      </c>
      <c r="C452" s="1">
        <v>2</v>
      </c>
    </row>
    <row r="453" spans="1:4" x14ac:dyDescent="0.25">
      <c r="A453">
        <v>1355</v>
      </c>
      <c r="B453" s="3">
        <v>1</v>
      </c>
      <c r="C453" s="1">
        <v>2</v>
      </c>
    </row>
    <row r="454" spans="1:4" x14ac:dyDescent="0.25">
      <c r="A454">
        <v>1356</v>
      </c>
      <c r="C454" s="1">
        <v>2</v>
      </c>
    </row>
    <row r="455" spans="1:4" x14ac:dyDescent="0.25">
      <c r="A455">
        <v>1357</v>
      </c>
      <c r="C455" s="1">
        <v>2</v>
      </c>
    </row>
    <row r="456" spans="1:4" x14ac:dyDescent="0.25">
      <c r="A456">
        <v>1358</v>
      </c>
      <c r="C456" s="1">
        <v>2</v>
      </c>
    </row>
    <row r="457" spans="1:4" x14ac:dyDescent="0.25">
      <c r="A457">
        <v>1359</v>
      </c>
      <c r="C457" s="1">
        <v>2</v>
      </c>
    </row>
    <row r="458" spans="1:4" x14ac:dyDescent="0.25">
      <c r="A458">
        <v>1360</v>
      </c>
      <c r="C458" s="1">
        <v>2</v>
      </c>
    </row>
    <row r="459" spans="1:4" x14ac:dyDescent="0.25">
      <c r="A459">
        <v>1361</v>
      </c>
      <c r="C459" s="1">
        <v>2</v>
      </c>
      <c r="D459" s="2">
        <v>3</v>
      </c>
    </row>
    <row r="460" spans="1:4" x14ac:dyDescent="0.25">
      <c r="A460">
        <v>1362</v>
      </c>
      <c r="C460" s="1">
        <v>2</v>
      </c>
      <c r="D460" s="2">
        <v>3</v>
      </c>
    </row>
    <row r="461" spans="1:4" x14ac:dyDescent="0.25">
      <c r="A461">
        <v>1363</v>
      </c>
      <c r="C461" s="1">
        <v>2</v>
      </c>
      <c r="D461" s="2">
        <v>3</v>
      </c>
    </row>
    <row r="462" spans="1:4" x14ac:dyDescent="0.25">
      <c r="A462">
        <v>1364</v>
      </c>
      <c r="C462" s="1">
        <v>2</v>
      </c>
      <c r="D462" s="2">
        <v>3</v>
      </c>
    </row>
    <row r="463" spans="1:4" x14ac:dyDescent="0.25">
      <c r="A463">
        <v>1365</v>
      </c>
      <c r="C463" s="1">
        <v>2</v>
      </c>
      <c r="D463" s="2">
        <v>3</v>
      </c>
    </row>
    <row r="464" spans="1:4" x14ac:dyDescent="0.25">
      <c r="A464">
        <v>1366</v>
      </c>
      <c r="C464" s="1">
        <v>2</v>
      </c>
      <c r="D464" s="2">
        <v>3</v>
      </c>
    </row>
    <row r="465" spans="1:5" x14ac:dyDescent="0.25">
      <c r="A465">
        <v>1367</v>
      </c>
      <c r="C465" s="1">
        <v>2</v>
      </c>
      <c r="D465" s="2">
        <v>3</v>
      </c>
    </row>
    <row r="466" spans="1:5" x14ac:dyDescent="0.25">
      <c r="A466">
        <v>1368</v>
      </c>
      <c r="D466" s="2">
        <v>3</v>
      </c>
    </row>
    <row r="467" spans="1:5" x14ac:dyDescent="0.25">
      <c r="A467">
        <v>1369</v>
      </c>
      <c r="D467" s="2">
        <v>3</v>
      </c>
      <c r="E467" s="4">
        <v>4</v>
      </c>
    </row>
    <row r="468" spans="1:5" x14ac:dyDescent="0.25">
      <c r="A468">
        <v>1370</v>
      </c>
      <c r="D468" s="2">
        <v>3</v>
      </c>
      <c r="E468" s="4">
        <v>4</v>
      </c>
    </row>
    <row r="469" spans="1:5" x14ac:dyDescent="0.25">
      <c r="A469">
        <v>1371</v>
      </c>
      <c r="D469" s="2">
        <v>3</v>
      </c>
      <c r="E469" s="4">
        <v>4</v>
      </c>
    </row>
    <row r="470" spans="1:5" x14ac:dyDescent="0.25">
      <c r="A470">
        <v>1372</v>
      </c>
      <c r="B470" s="3">
        <v>1</v>
      </c>
      <c r="D470" s="2">
        <v>3</v>
      </c>
      <c r="E470" s="4">
        <v>4</v>
      </c>
    </row>
    <row r="471" spans="1:5" x14ac:dyDescent="0.25">
      <c r="A471">
        <v>1373</v>
      </c>
      <c r="B471" s="3">
        <v>1</v>
      </c>
      <c r="D471" s="2">
        <v>3</v>
      </c>
      <c r="E471" s="4">
        <v>4</v>
      </c>
    </row>
    <row r="472" spans="1:5" x14ac:dyDescent="0.25">
      <c r="A472">
        <v>1374</v>
      </c>
      <c r="B472" s="3">
        <v>1</v>
      </c>
      <c r="D472" s="2">
        <v>3</v>
      </c>
      <c r="E472" s="4">
        <v>4</v>
      </c>
    </row>
    <row r="473" spans="1:5" x14ac:dyDescent="0.25">
      <c r="A473">
        <v>1375</v>
      </c>
      <c r="B473" s="3">
        <v>1</v>
      </c>
      <c r="D473" s="2">
        <v>3</v>
      </c>
      <c r="E473" s="4">
        <v>4</v>
      </c>
    </row>
    <row r="474" spans="1:5" x14ac:dyDescent="0.25">
      <c r="A474">
        <v>1376</v>
      </c>
      <c r="B474" s="3">
        <v>1</v>
      </c>
      <c r="D474" s="2">
        <v>3</v>
      </c>
      <c r="E474" s="4">
        <v>4</v>
      </c>
    </row>
    <row r="475" spans="1:5" x14ac:dyDescent="0.25">
      <c r="A475">
        <v>1377</v>
      </c>
      <c r="B475" s="3">
        <v>1</v>
      </c>
      <c r="D475" s="2">
        <v>3</v>
      </c>
      <c r="E475" s="4">
        <v>4</v>
      </c>
    </row>
    <row r="476" spans="1:5" x14ac:dyDescent="0.25">
      <c r="A476">
        <v>1378</v>
      </c>
      <c r="B476" s="3">
        <v>1</v>
      </c>
      <c r="D476" s="2">
        <v>3</v>
      </c>
      <c r="E476" s="4">
        <v>4</v>
      </c>
    </row>
    <row r="477" spans="1:5" x14ac:dyDescent="0.25">
      <c r="A477">
        <v>1379</v>
      </c>
      <c r="B477" s="3">
        <v>1</v>
      </c>
      <c r="E477" s="4">
        <v>4</v>
      </c>
    </row>
    <row r="478" spans="1:5" x14ac:dyDescent="0.25">
      <c r="A478">
        <v>1380</v>
      </c>
      <c r="B478" s="3">
        <v>1</v>
      </c>
      <c r="E478" s="4">
        <v>4</v>
      </c>
    </row>
    <row r="479" spans="1:5" x14ac:dyDescent="0.25">
      <c r="A479">
        <v>1381</v>
      </c>
      <c r="B479" s="3">
        <v>1</v>
      </c>
      <c r="E479" s="4">
        <v>4</v>
      </c>
    </row>
    <row r="480" spans="1:5" x14ac:dyDescent="0.25">
      <c r="A480">
        <v>1382</v>
      </c>
      <c r="B480" s="3">
        <v>1</v>
      </c>
      <c r="E480" s="4">
        <v>4</v>
      </c>
    </row>
    <row r="481" spans="1:5" x14ac:dyDescent="0.25">
      <c r="A481">
        <v>1383</v>
      </c>
      <c r="B481" s="3">
        <v>1</v>
      </c>
      <c r="E481" s="4">
        <v>4</v>
      </c>
    </row>
    <row r="482" spans="1:5" x14ac:dyDescent="0.25">
      <c r="A482">
        <v>1384</v>
      </c>
      <c r="B482" s="3">
        <v>1</v>
      </c>
      <c r="E482" s="4">
        <v>4</v>
      </c>
    </row>
    <row r="483" spans="1:5" x14ac:dyDescent="0.25">
      <c r="A483">
        <v>1385</v>
      </c>
      <c r="B483" s="3">
        <v>1</v>
      </c>
      <c r="E483" s="4">
        <v>4</v>
      </c>
    </row>
    <row r="484" spans="1:5" x14ac:dyDescent="0.25">
      <c r="A484">
        <v>1386</v>
      </c>
      <c r="B484" s="3">
        <v>1</v>
      </c>
      <c r="E484" s="4">
        <v>4</v>
      </c>
    </row>
    <row r="485" spans="1:5" x14ac:dyDescent="0.25">
      <c r="A485">
        <v>1387</v>
      </c>
      <c r="B485" s="3">
        <v>1</v>
      </c>
      <c r="E485" s="4">
        <v>4</v>
      </c>
    </row>
    <row r="486" spans="1:5" x14ac:dyDescent="0.25">
      <c r="A486">
        <v>1388</v>
      </c>
      <c r="B486" s="3">
        <v>1</v>
      </c>
      <c r="E486" s="4">
        <v>4</v>
      </c>
    </row>
    <row r="487" spans="1:5" x14ac:dyDescent="0.25">
      <c r="A487">
        <v>1389</v>
      </c>
      <c r="B487" s="3">
        <v>1</v>
      </c>
      <c r="E487" s="4">
        <v>4</v>
      </c>
    </row>
    <row r="488" spans="1:5" x14ac:dyDescent="0.25">
      <c r="A488">
        <v>1390</v>
      </c>
      <c r="B488" s="3">
        <v>1</v>
      </c>
      <c r="E488" s="4">
        <v>4</v>
      </c>
    </row>
    <row r="489" spans="1:5" x14ac:dyDescent="0.25">
      <c r="A489">
        <v>1391</v>
      </c>
      <c r="B489" s="3">
        <v>1</v>
      </c>
    </row>
    <row r="490" spans="1:5" x14ac:dyDescent="0.25">
      <c r="A490">
        <v>1392</v>
      </c>
      <c r="B490" s="3">
        <v>1</v>
      </c>
    </row>
    <row r="491" spans="1:5" x14ac:dyDescent="0.25">
      <c r="A491">
        <v>1393</v>
      </c>
      <c r="B491" s="3">
        <v>1</v>
      </c>
      <c r="C491" s="1">
        <v>2</v>
      </c>
    </row>
    <row r="492" spans="1:5" x14ac:dyDescent="0.25">
      <c r="A492">
        <v>1394</v>
      </c>
      <c r="C492" s="1">
        <v>2</v>
      </c>
    </row>
    <row r="493" spans="1:5" x14ac:dyDescent="0.25">
      <c r="A493">
        <v>1395</v>
      </c>
      <c r="C493" s="1">
        <v>2</v>
      </c>
    </row>
    <row r="494" spans="1:5" x14ac:dyDescent="0.25">
      <c r="A494">
        <v>1396</v>
      </c>
      <c r="C494" s="1">
        <v>2</v>
      </c>
    </row>
    <row r="495" spans="1:5" x14ac:dyDescent="0.25">
      <c r="A495">
        <v>1397</v>
      </c>
      <c r="C495" s="1">
        <v>2</v>
      </c>
    </row>
    <row r="496" spans="1:5" x14ac:dyDescent="0.25">
      <c r="A496">
        <v>1398</v>
      </c>
      <c r="C496" s="1">
        <v>2</v>
      </c>
    </row>
    <row r="497" spans="1:5" x14ac:dyDescent="0.25">
      <c r="A497">
        <v>1399</v>
      </c>
      <c r="C497" s="1">
        <v>2</v>
      </c>
    </row>
    <row r="498" spans="1:5" x14ac:dyDescent="0.25">
      <c r="A498">
        <v>1400</v>
      </c>
      <c r="C498" s="1">
        <v>2</v>
      </c>
      <c r="D498" s="2">
        <v>3</v>
      </c>
    </row>
    <row r="499" spans="1:5" x14ac:dyDescent="0.25">
      <c r="A499">
        <v>1401</v>
      </c>
      <c r="C499" s="1">
        <v>2</v>
      </c>
      <c r="D499" s="2">
        <v>3</v>
      </c>
    </row>
    <row r="500" spans="1:5" x14ac:dyDescent="0.25">
      <c r="A500">
        <v>1402</v>
      </c>
      <c r="C500" s="1">
        <v>2</v>
      </c>
      <c r="D500" s="2">
        <v>3</v>
      </c>
    </row>
    <row r="501" spans="1:5" x14ac:dyDescent="0.25">
      <c r="A501">
        <v>1403</v>
      </c>
      <c r="C501" s="1">
        <v>2</v>
      </c>
      <c r="D501" s="2">
        <v>3</v>
      </c>
    </row>
    <row r="502" spans="1:5" x14ac:dyDescent="0.25">
      <c r="A502">
        <v>1404</v>
      </c>
      <c r="C502" s="1">
        <v>2</v>
      </c>
      <c r="D502" s="2">
        <v>3</v>
      </c>
    </row>
    <row r="503" spans="1:5" x14ac:dyDescent="0.25">
      <c r="A503">
        <v>1405</v>
      </c>
      <c r="C503" s="1">
        <v>2</v>
      </c>
      <c r="D503" s="2">
        <v>3</v>
      </c>
    </row>
    <row r="504" spans="1:5" x14ac:dyDescent="0.25">
      <c r="A504">
        <v>1406</v>
      </c>
      <c r="C504" s="1">
        <v>2</v>
      </c>
      <c r="D504" s="2">
        <v>3</v>
      </c>
    </row>
    <row r="505" spans="1:5" x14ac:dyDescent="0.25">
      <c r="A505">
        <v>1407</v>
      </c>
      <c r="C505" s="1">
        <v>2</v>
      </c>
      <c r="D505" s="2">
        <v>3</v>
      </c>
    </row>
    <row r="506" spans="1:5" x14ac:dyDescent="0.25">
      <c r="A506">
        <v>1408</v>
      </c>
      <c r="C506" s="1">
        <v>2</v>
      </c>
      <c r="D506" s="2">
        <v>3</v>
      </c>
      <c r="E506" s="4">
        <v>4</v>
      </c>
    </row>
    <row r="507" spans="1:5" x14ac:dyDescent="0.25">
      <c r="A507">
        <v>1409</v>
      </c>
      <c r="C507" s="1">
        <v>2</v>
      </c>
      <c r="D507" s="2">
        <v>3</v>
      </c>
      <c r="E507" s="4">
        <v>4</v>
      </c>
    </row>
    <row r="508" spans="1:5" x14ac:dyDescent="0.25">
      <c r="A508">
        <v>1410</v>
      </c>
      <c r="C508" s="1">
        <v>2</v>
      </c>
      <c r="D508" s="2">
        <v>3</v>
      </c>
      <c r="E508" s="4">
        <v>4</v>
      </c>
    </row>
    <row r="509" spans="1:5" x14ac:dyDescent="0.25">
      <c r="A509">
        <v>1411</v>
      </c>
      <c r="D509" s="2">
        <v>3</v>
      </c>
      <c r="E509" s="4">
        <v>4</v>
      </c>
    </row>
    <row r="510" spans="1:5" x14ac:dyDescent="0.25">
      <c r="A510">
        <v>1412</v>
      </c>
      <c r="D510" s="2">
        <v>3</v>
      </c>
      <c r="E510" s="4">
        <v>4</v>
      </c>
    </row>
    <row r="511" spans="1:5" x14ac:dyDescent="0.25">
      <c r="A511">
        <v>1413</v>
      </c>
      <c r="D511" s="2">
        <v>3</v>
      </c>
      <c r="E511" s="4">
        <v>4</v>
      </c>
    </row>
    <row r="512" spans="1:5" x14ac:dyDescent="0.25">
      <c r="A512">
        <v>1414</v>
      </c>
      <c r="D512" s="2">
        <v>3</v>
      </c>
      <c r="E512" s="4">
        <v>4</v>
      </c>
    </row>
    <row r="513" spans="1:5" x14ac:dyDescent="0.25">
      <c r="A513">
        <v>1415</v>
      </c>
      <c r="D513" s="2">
        <v>3</v>
      </c>
      <c r="E513" s="4">
        <v>4</v>
      </c>
    </row>
    <row r="514" spans="1:5" x14ac:dyDescent="0.25">
      <c r="A514">
        <v>1416</v>
      </c>
      <c r="D514" s="2">
        <v>3</v>
      </c>
      <c r="E514" s="4">
        <v>4</v>
      </c>
    </row>
    <row r="515" spans="1:5" x14ac:dyDescent="0.25">
      <c r="A515">
        <v>1417</v>
      </c>
      <c r="D515" s="2">
        <v>3</v>
      </c>
      <c r="E515" s="4">
        <v>4</v>
      </c>
    </row>
    <row r="516" spans="1:5" x14ac:dyDescent="0.25">
      <c r="A516">
        <v>1418</v>
      </c>
      <c r="E516" s="4">
        <v>4</v>
      </c>
    </row>
    <row r="517" spans="1:5" x14ac:dyDescent="0.25">
      <c r="A517">
        <v>1419</v>
      </c>
      <c r="E517" s="4">
        <v>4</v>
      </c>
    </row>
    <row r="518" spans="1:5" x14ac:dyDescent="0.25">
      <c r="A518">
        <v>1420</v>
      </c>
      <c r="E518" s="4">
        <v>4</v>
      </c>
    </row>
    <row r="519" spans="1:5" x14ac:dyDescent="0.25">
      <c r="A519">
        <v>1421</v>
      </c>
      <c r="E519" s="4">
        <v>4</v>
      </c>
    </row>
    <row r="520" spans="1:5" x14ac:dyDescent="0.25">
      <c r="A520">
        <v>1422</v>
      </c>
      <c r="E520" s="4">
        <v>4</v>
      </c>
    </row>
    <row r="521" spans="1:5" x14ac:dyDescent="0.25">
      <c r="A521">
        <v>1423</v>
      </c>
      <c r="E521" s="4">
        <v>4</v>
      </c>
    </row>
    <row r="522" spans="1:5" x14ac:dyDescent="0.25">
      <c r="A522">
        <v>1424</v>
      </c>
      <c r="E522" s="4">
        <v>4</v>
      </c>
    </row>
    <row r="523" spans="1:5" x14ac:dyDescent="0.25">
      <c r="A523">
        <v>1425</v>
      </c>
    </row>
    <row r="524" spans="1:5" x14ac:dyDescent="0.25">
      <c r="A524">
        <v>1426</v>
      </c>
      <c r="B524" s="3">
        <v>1</v>
      </c>
    </row>
    <row r="525" spans="1:5" x14ac:dyDescent="0.25">
      <c r="A525">
        <v>1427</v>
      </c>
      <c r="B525" s="3">
        <v>1</v>
      </c>
    </row>
    <row r="526" spans="1:5" x14ac:dyDescent="0.25">
      <c r="A526">
        <v>1428</v>
      </c>
      <c r="B526" s="3">
        <v>1</v>
      </c>
    </row>
    <row r="527" spans="1:5" x14ac:dyDescent="0.25">
      <c r="A527">
        <v>1429</v>
      </c>
      <c r="B527" s="3">
        <v>1</v>
      </c>
    </row>
    <row r="528" spans="1:5" x14ac:dyDescent="0.25">
      <c r="A528">
        <v>1430</v>
      </c>
      <c r="B528" s="3">
        <v>1</v>
      </c>
    </row>
    <row r="529" spans="1:5" x14ac:dyDescent="0.25">
      <c r="A529">
        <v>1431</v>
      </c>
      <c r="B529" s="3">
        <v>1</v>
      </c>
    </row>
    <row r="530" spans="1:5" x14ac:dyDescent="0.25">
      <c r="A530">
        <v>1432</v>
      </c>
      <c r="B530" s="3">
        <v>1</v>
      </c>
    </row>
    <row r="531" spans="1:5" x14ac:dyDescent="0.25">
      <c r="A531">
        <v>1433</v>
      </c>
      <c r="B531" s="3">
        <v>1</v>
      </c>
      <c r="C531" s="1">
        <v>2</v>
      </c>
    </row>
    <row r="532" spans="1:5" x14ac:dyDescent="0.25">
      <c r="A532">
        <v>1434</v>
      </c>
      <c r="B532" s="3">
        <v>1</v>
      </c>
      <c r="C532" s="1">
        <v>2</v>
      </c>
    </row>
    <row r="533" spans="1:5" x14ac:dyDescent="0.25">
      <c r="A533">
        <v>1435</v>
      </c>
      <c r="B533" s="3">
        <v>1</v>
      </c>
      <c r="C533" s="1">
        <v>2</v>
      </c>
    </row>
    <row r="534" spans="1:5" x14ac:dyDescent="0.25">
      <c r="A534">
        <v>1436</v>
      </c>
      <c r="B534" s="3">
        <v>1</v>
      </c>
      <c r="C534" s="1">
        <v>2</v>
      </c>
    </row>
    <row r="535" spans="1:5" x14ac:dyDescent="0.25">
      <c r="A535">
        <v>1437</v>
      </c>
      <c r="B535" s="3">
        <v>1</v>
      </c>
      <c r="C535" s="1">
        <v>2</v>
      </c>
    </row>
    <row r="536" spans="1:5" x14ac:dyDescent="0.25">
      <c r="A536">
        <v>1438</v>
      </c>
      <c r="B536" s="3">
        <v>1</v>
      </c>
      <c r="C536" s="1">
        <v>2</v>
      </c>
    </row>
    <row r="537" spans="1:5" x14ac:dyDescent="0.25">
      <c r="A537">
        <v>1439</v>
      </c>
      <c r="B537" s="3">
        <v>1</v>
      </c>
      <c r="C537" s="1">
        <v>2</v>
      </c>
    </row>
    <row r="538" spans="1:5" x14ac:dyDescent="0.25">
      <c r="A538">
        <v>1440</v>
      </c>
      <c r="C538" s="1">
        <v>2</v>
      </c>
    </row>
    <row r="539" spans="1:5" x14ac:dyDescent="0.25">
      <c r="A539">
        <v>1441</v>
      </c>
      <c r="C539" s="1">
        <v>2</v>
      </c>
    </row>
    <row r="540" spans="1:5" x14ac:dyDescent="0.25">
      <c r="A540">
        <v>1442</v>
      </c>
      <c r="C540" s="1">
        <v>2</v>
      </c>
    </row>
    <row r="541" spans="1:5" x14ac:dyDescent="0.25">
      <c r="A541">
        <v>1443</v>
      </c>
      <c r="C541" s="1">
        <v>2</v>
      </c>
      <c r="E541" s="4">
        <v>4</v>
      </c>
    </row>
    <row r="542" spans="1:5" x14ac:dyDescent="0.25">
      <c r="A542">
        <v>1444</v>
      </c>
      <c r="C542" s="1">
        <v>2</v>
      </c>
      <c r="E542" s="4">
        <v>4</v>
      </c>
    </row>
    <row r="543" spans="1:5" x14ac:dyDescent="0.25">
      <c r="A543">
        <v>1445</v>
      </c>
      <c r="C543" s="1">
        <v>2</v>
      </c>
      <c r="E543" s="4">
        <v>4</v>
      </c>
    </row>
    <row r="544" spans="1:5" x14ac:dyDescent="0.25">
      <c r="A544">
        <v>1446</v>
      </c>
      <c r="D544" s="2">
        <v>3</v>
      </c>
      <c r="E544" s="4">
        <v>4</v>
      </c>
    </row>
    <row r="545" spans="1:5" x14ac:dyDescent="0.25">
      <c r="A545">
        <v>1447</v>
      </c>
      <c r="D545" s="2">
        <v>3</v>
      </c>
      <c r="E545" s="4">
        <v>4</v>
      </c>
    </row>
    <row r="546" spans="1:5" x14ac:dyDescent="0.25">
      <c r="A546">
        <v>1448</v>
      </c>
      <c r="D546" s="2">
        <v>3</v>
      </c>
      <c r="E546" s="4">
        <v>4</v>
      </c>
    </row>
    <row r="547" spans="1:5" x14ac:dyDescent="0.25">
      <c r="A547">
        <v>1449</v>
      </c>
      <c r="D547" s="2">
        <v>3</v>
      </c>
      <c r="E547" s="4">
        <v>4</v>
      </c>
    </row>
    <row r="548" spans="1:5" x14ac:dyDescent="0.25">
      <c r="A548">
        <v>1450</v>
      </c>
      <c r="D548" s="2">
        <v>3</v>
      </c>
      <c r="E548" s="4">
        <v>4</v>
      </c>
    </row>
    <row r="549" spans="1:5" x14ac:dyDescent="0.25">
      <c r="A549">
        <v>1451</v>
      </c>
      <c r="D549" s="2">
        <v>3</v>
      </c>
      <c r="E549" s="4">
        <v>4</v>
      </c>
    </row>
    <row r="550" spans="1:5" x14ac:dyDescent="0.25">
      <c r="A550">
        <v>1452</v>
      </c>
      <c r="D550" s="2">
        <v>3</v>
      </c>
      <c r="E550" s="4">
        <v>4</v>
      </c>
    </row>
    <row r="551" spans="1:5" x14ac:dyDescent="0.25">
      <c r="A551">
        <v>1453</v>
      </c>
      <c r="D551" s="2">
        <v>3</v>
      </c>
      <c r="E551" s="4">
        <v>4</v>
      </c>
    </row>
    <row r="552" spans="1:5" x14ac:dyDescent="0.25">
      <c r="A552">
        <v>1454</v>
      </c>
      <c r="D552" s="2">
        <v>3</v>
      </c>
      <c r="E552" s="4">
        <v>4</v>
      </c>
    </row>
    <row r="553" spans="1:5" x14ac:dyDescent="0.25">
      <c r="A553">
        <v>1455</v>
      </c>
      <c r="D553" s="2">
        <v>3</v>
      </c>
      <c r="E553" s="4">
        <v>4</v>
      </c>
    </row>
    <row r="554" spans="1:5" x14ac:dyDescent="0.25">
      <c r="A554">
        <v>1456</v>
      </c>
      <c r="D554" s="2">
        <v>3</v>
      </c>
      <c r="E554" s="4">
        <v>4</v>
      </c>
    </row>
    <row r="555" spans="1:5" x14ac:dyDescent="0.25">
      <c r="A555">
        <v>1457</v>
      </c>
      <c r="D555" s="2">
        <v>3</v>
      </c>
      <c r="E555" s="4">
        <v>4</v>
      </c>
    </row>
    <row r="556" spans="1:5" x14ac:dyDescent="0.25">
      <c r="A556">
        <v>1458</v>
      </c>
      <c r="D556" s="2">
        <v>3</v>
      </c>
    </row>
    <row r="557" spans="1:5" x14ac:dyDescent="0.25">
      <c r="A557">
        <v>1459</v>
      </c>
    </row>
    <row r="558" spans="1:5" x14ac:dyDescent="0.25">
      <c r="A558">
        <v>1460</v>
      </c>
    </row>
    <row r="559" spans="1:5" x14ac:dyDescent="0.25">
      <c r="A559">
        <v>1461</v>
      </c>
    </row>
    <row r="560" spans="1:5" x14ac:dyDescent="0.25">
      <c r="A560">
        <v>1462</v>
      </c>
      <c r="B560" s="3">
        <v>1</v>
      </c>
    </row>
    <row r="561" spans="1:3" x14ac:dyDescent="0.25">
      <c r="A561">
        <v>1463</v>
      </c>
      <c r="B561" s="3">
        <v>1</v>
      </c>
    </row>
    <row r="562" spans="1:3" x14ac:dyDescent="0.25">
      <c r="A562">
        <v>1464</v>
      </c>
      <c r="B562" s="3">
        <v>1</v>
      </c>
    </row>
    <row r="563" spans="1:3" x14ac:dyDescent="0.25">
      <c r="A563">
        <v>1465</v>
      </c>
      <c r="B563" s="3">
        <v>1</v>
      </c>
    </row>
    <row r="564" spans="1:3" x14ac:dyDescent="0.25">
      <c r="A564">
        <v>1466</v>
      </c>
      <c r="B564" s="3">
        <v>1</v>
      </c>
    </row>
    <row r="565" spans="1:3" x14ac:dyDescent="0.25">
      <c r="A565">
        <v>1467</v>
      </c>
      <c r="B565" s="3">
        <v>1</v>
      </c>
    </row>
    <row r="566" spans="1:3" x14ac:dyDescent="0.25">
      <c r="A566">
        <v>1468</v>
      </c>
      <c r="B566" s="3">
        <v>1</v>
      </c>
      <c r="C566" s="1">
        <v>2</v>
      </c>
    </row>
    <row r="567" spans="1:3" x14ac:dyDescent="0.25">
      <c r="A567">
        <v>1469</v>
      </c>
      <c r="B567" s="3">
        <v>1</v>
      </c>
      <c r="C567" s="1">
        <v>2</v>
      </c>
    </row>
    <row r="568" spans="1:3" x14ac:dyDescent="0.25">
      <c r="A568">
        <v>1470</v>
      </c>
      <c r="B568" s="3">
        <v>1</v>
      </c>
      <c r="C568" s="1">
        <v>2</v>
      </c>
    </row>
    <row r="569" spans="1:3" x14ac:dyDescent="0.25">
      <c r="A569">
        <v>1471</v>
      </c>
      <c r="B569" s="3">
        <v>1</v>
      </c>
      <c r="C569" s="1">
        <v>2</v>
      </c>
    </row>
    <row r="570" spans="1:3" x14ac:dyDescent="0.25">
      <c r="A570">
        <v>1472</v>
      </c>
      <c r="B570" s="3">
        <v>1</v>
      </c>
      <c r="C570" s="1">
        <v>2</v>
      </c>
    </row>
    <row r="571" spans="1:3" x14ac:dyDescent="0.25">
      <c r="A571">
        <v>1473</v>
      </c>
      <c r="B571" s="3">
        <v>1</v>
      </c>
      <c r="C571" s="1">
        <v>2</v>
      </c>
    </row>
    <row r="572" spans="1:3" x14ac:dyDescent="0.25">
      <c r="A572">
        <v>1474</v>
      </c>
      <c r="B572" s="3">
        <v>1</v>
      </c>
      <c r="C572" s="1">
        <v>2</v>
      </c>
    </row>
    <row r="573" spans="1:3" x14ac:dyDescent="0.25">
      <c r="A573">
        <v>1475</v>
      </c>
      <c r="C573" s="1">
        <v>2</v>
      </c>
    </row>
    <row r="574" spans="1:3" x14ac:dyDescent="0.25">
      <c r="A574">
        <v>1476</v>
      </c>
      <c r="C574" s="1">
        <v>2</v>
      </c>
    </row>
    <row r="575" spans="1:3" x14ac:dyDescent="0.25">
      <c r="A575">
        <v>1477</v>
      </c>
      <c r="C575" s="1">
        <v>2</v>
      </c>
    </row>
    <row r="576" spans="1:3" x14ac:dyDescent="0.25">
      <c r="A576">
        <v>1478</v>
      </c>
      <c r="C576" s="1">
        <v>2</v>
      </c>
    </row>
    <row r="577" spans="1:5" x14ac:dyDescent="0.25">
      <c r="A577">
        <v>1479</v>
      </c>
    </row>
    <row r="578" spans="1:5" x14ac:dyDescent="0.25">
      <c r="A578">
        <v>1480</v>
      </c>
    </row>
    <row r="579" spans="1:5" x14ac:dyDescent="0.25">
      <c r="A579">
        <v>1481</v>
      </c>
      <c r="D579" s="2">
        <v>3</v>
      </c>
      <c r="E579" s="4">
        <v>4</v>
      </c>
    </row>
    <row r="580" spans="1:5" x14ac:dyDescent="0.25">
      <c r="A580">
        <v>1482</v>
      </c>
      <c r="D580" s="2">
        <v>3</v>
      </c>
      <c r="E580" s="4">
        <v>4</v>
      </c>
    </row>
    <row r="581" spans="1:5" x14ac:dyDescent="0.25">
      <c r="A581">
        <v>1483</v>
      </c>
      <c r="D581" s="2">
        <v>3</v>
      </c>
      <c r="E581" s="4">
        <v>4</v>
      </c>
    </row>
    <row r="582" spans="1:5" x14ac:dyDescent="0.25">
      <c r="A582">
        <v>1484</v>
      </c>
      <c r="D582" s="2">
        <v>3</v>
      </c>
      <c r="E582" s="4">
        <v>4</v>
      </c>
    </row>
    <row r="583" spans="1:5" x14ac:dyDescent="0.25">
      <c r="A583">
        <v>1485</v>
      </c>
      <c r="D583" s="2">
        <v>3</v>
      </c>
      <c r="E583" s="4">
        <v>4</v>
      </c>
    </row>
    <row r="584" spans="1:5" x14ac:dyDescent="0.25">
      <c r="A584">
        <v>1486</v>
      </c>
      <c r="D584" s="2">
        <v>3</v>
      </c>
      <c r="E584" s="4">
        <v>4</v>
      </c>
    </row>
    <row r="585" spans="1:5" x14ac:dyDescent="0.25">
      <c r="A585">
        <v>1487</v>
      </c>
      <c r="D585" s="2">
        <v>3</v>
      </c>
      <c r="E585" s="4">
        <v>4</v>
      </c>
    </row>
    <row r="586" spans="1:5" x14ac:dyDescent="0.25">
      <c r="A586">
        <v>1488</v>
      </c>
      <c r="D586" s="2">
        <v>3</v>
      </c>
      <c r="E586" s="4">
        <v>4</v>
      </c>
    </row>
    <row r="587" spans="1:5" x14ac:dyDescent="0.25">
      <c r="A587">
        <v>1489</v>
      </c>
      <c r="D587" s="2">
        <v>3</v>
      </c>
      <c r="E587" s="4">
        <v>4</v>
      </c>
    </row>
    <row r="588" spans="1:5" x14ac:dyDescent="0.25">
      <c r="A588">
        <v>1490</v>
      </c>
      <c r="D588" s="2">
        <v>3</v>
      </c>
      <c r="E588" s="4">
        <v>4</v>
      </c>
    </row>
    <row r="589" spans="1:5" x14ac:dyDescent="0.25">
      <c r="A589">
        <v>1491</v>
      </c>
      <c r="D589" s="2">
        <v>3</v>
      </c>
      <c r="E589" s="4">
        <v>4</v>
      </c>
    </row>
    <row r="590" spans="1:5" x14ac:dyDescent="0.25">
      <c r="A590">
        <v>1492</v>
      </c>
      <c r="D590" s="2">
        <v>3</v>
      </c>
      <c r="E590" s="4">
        <v>4</v>
      </c>
    </row>
    <row r="591" spans="1:5" x14ac:dyDescent="0.25">
      <c r="A591">
        <v>1493</v>
      </c>
      <c r="D591" s="2">
        <v>3</v>
      </c>
      <c r="E591" s="4">
        <v>4</v>
      </c>
    </row>
    <row r="592" spans="1:5" x14ac:dyDescent="0.25">
      <c r="A592">
        <v>1494</v>
      </c>
    </row>
    <row r="593" spans="1:3" x14ac:dyDescent="0.25">
      <c r="A593">
        <v>1495</v>
      </c>
    </row>
    <row r="594" spans="1:3" x14ac:dyDescent="0.25">
      <c r="A594">
        <v>1496</v>
      </c>
    </row>
    <row r="595" spans="1:3" x14ac:dyDescent="0.25">
      <c r="A595">
        <v>1497</v>
      </c>
      <c r="B595" s="3">
        <v>1</v>
      </c>
    </row>
    <row r="596" spans="1:3" x14ac:dyDescent="0.25">
      <c r="A596">
        <v>1498</v>
      </c>
      <c r="B596" s="3">
        <v>1</v>
      </c>
    </row>
    <row r="597" spans="1:3" x14ac:dyDescent="0.25">
      <c r="A597">
        <v>1499</v>
      </c>
      <c r="B597" s="3">
        <v>1</v>
      </c>
    </row>
    <row r="598" spans="1:3" x14ac:dyDescent="0.25">
      <c r="A598">
        <v>1500</v>
      </c>
      <c r="B598" s="3">
        <v>1</v>
      </c>
    </row>
    <row r="599" spans="1:3" x14ac:dyDescent="0.25">
      <c r="A599">
        <v>1501</v>
      </c>
      <c r="B599" s="3">
        <v>1</v>
      </c>
      <c r="C599" s="1">
        <v>2</v>
      </c>
    </row>
    <row r="600" spans="1:3" x14ac:dyDescent="0.25">
      <c r="A600">
        <v>1502</v>
      </c>
      <c r="B600" s="3">
        <v>1</v>
      </c>
      <c r="C600" s="1">
        <v>2</v>
      </c>
    </row>
    <row r="601" spans="1:3" x14ac:dyDescent="0.25">
      <c r="A601">
        <v>1503</v>
      </c>
      <c r="B601" s="3">
        <v>1</v>
      </c>
      <c r="C601" s="1">
        <v>2</v>
      </c>
    </row>
    <row r="602" spans="1:3" x14ac:dyDescent="0.25">
      <c r="A602">
        <v>1504</v>
      </c>
      <c r="B602" s="3">
        <v>1</v>
      </c>
      <c r="C602" s="1">
        <v>2</v>
      </c>
    </row>
    <row r="603" spans="1:3" x14ac:dyDescent="0.25">
      <c r="A603">
        <v>1505</v>
      </c>
      <c r="B603" s="3">
        <v>1</v>
      </c>
      <c r="C603" s="1">
        <v>2</v>
      </c>
    </row>
    <row r="604" spans="1:3" x14ac:dyDescent="0.25">
      <c r="A604">
        <v>1506</v>
      </c>
      <c r="B604" s="3">
        <v>1</v>
      </c>
      <c r="C604" s="1">
        <v>2</v>
      </c>
    </row>
    <row r="605" spans="1:3" x14ac:dyDescent="0.25">
      <c r="A605">
        <v>1507</v>
      </c>
      <c r="B605" s="3">
        <v>1</v>
      </c>
      <c r="C605" s="1">
        <v>2</v>
      </c>
    </row>
    <row r="606" spans="1:3" x14ac:dyDescent="0.25">
      <c r="A606">
        <v>1508</v>
      </c>
      <c r="B606" s="3">
        <v>1</v>
      </c>
      <c r="C606" s="1">
        <v>2</v>
      </c>
    </row>
    <row r="607" spans="1:3" x14ac:dyDescent="0.25">
      <c r="A607">
        <v>1509</v>
      </c>
      <c r="C607" s="1">
        <v>2</v>
      </c>
    </row>
    <row r="608" spans="1:3" x14ac:dyDescent="0.25">
      <c r="A608">
        <v>1510</v>
      </c>
      <c r="C608" s="1">
        <v>2</v>
      </c>
    </row>
    <row r="609" spans="1:5" x14ac:dyDescent="0.25">
      <c r="A609">
        <v>1511</v>
      </c>
      <c r="C609" s="1">
        <v>2</v>
      </c>
    </row>
    <row r="610" spans="1:5" x14ac:dyDescent="0.25">
      <c r="A610">
        <v>1512</v>
      </c>
      <c r="C610" s="1">
        <v>2</v>
      </c>
    </row>
    <row r="611" spans="1:5" x14ac:dyDescent="0.25">
      <c r="A611">
        <v>1513</v>
      </c>
    </row>
    <row r="612" spans="1:5" x14ac:dyDescent="0.25">
      <c r="A612">
        <v>1514</v>
      </c>
    </row>
    <row r="613" spans="1:5" x14ac:dyDescent="0.25">
      <c r="A613">
        <v>1515</v>
      </c>
    </row>
    <row r="614" spans="1:5" x14ac:dyDescent="0.25">
      <c r="A614">
        <v>1516</v>
      </c>
      <c r="D614" s="2">
        <v>3</v>
      </c>
      <c r="E614" s="4">
        <v>4</v>
      </c>
    </row>
    <row r="615" spans="1:5" x14ac:dyDescent="0.25">
      <c r="A615">
        <v>1517</v>
      </c>
      <c r="D615" s="2">
        <v>3</v>
      </c>
      <c r="E615" s="4">
        <v>4</v>
      </c>
    </row>
    <row r="616" spans="1:5" x14ac:dyDescent="0.25">
      <c r="A616">
        <v>1518</v>
      </c>
      <c r="D616" s="2">
        <v>3</v>
      </c>
      <c r="E616" s="4">
        <v>4</v>
      </c>
    </row>
    <row r="617" spans="1:5" x14ac:dyDescent="0.25">
      <c r="A617">
        <v>1519</v>
      </c>
      <c r="D617" s="2">
        <v>3</v>
      </c>
      <c r="E617" s="4">
        <v>4</v>
      </c>
    </row>
    <row r="618" spans="1:5" x14ac:dyDescent="0.25">
      <c r="A618">
        <v>1520</v>
      </c>
      <c r="D618" s="2">
        <v>3</v>
      </c>
      <c r="E618" s="4">
        <v>4</v>
      </c>
    </row>
    <row r="619" spans="1:5" x14ac:dyDescent="0.25">
      <c r="A619">
        <v>1521</v>
      </c>
      <c r="D619" s="2">
        <v>3</v>
      </c>
      <c r="E619" s="4">
        <v>4</v>
      </c>
    </row>
    <row r="620" spans="1:5" x14ac:dyDescent="0.25">
      <c r="A620">
        <v>1522</v>
      </c>
      <c r="D620" s="2">
        <v>3</v>
      </c>
      <c r="E620" s="4">
        <v>4</v>
      </c>
    </row>
    <row r="621" spans="1:5" x14ac:dyDescent="0.25">
      <c r="A621">
        <v>1523</v>
      </c>
      <c r="D621" s="2">
        <v>3</v>
      </c>
      <c r="E621" s="4">
        <v>4</v>
      </c>
    </row>
    <row r="622" spans="1:5" x14ac:dyDescent="0.25">
      <c r="A622">
        <v>1524</v>
      </c>
      <c r="D622" s="2">
        <v>3</v>
      </c>
      <c r="E622" s="4">
        <v>4</v>
      </c>
    </row>
    <row r="623" spans="1:5" x14ac:dyDescent="0.25">
      <c r="A623">
        <v>1525</v>
      </c>
      <c r="D623" s="2">
        <v>3</v>
      </c>
      <c r="E623" s="4">
        <v>4</v>
      </c>
    </row>
    <row r="624" spans="1:5" x14ac:dyDescent="0.25">
      <c r="A624">
        <v>1526</v>
      </c>
      <c r="D624" s="2">
        <v>3</v>
      </c>
      <c r="E624" s="4">
        <v>4</v>
      </c>
    </row>
    <row r="625" spans="1:5" x14ac:dyDescent="0.25">
      <c r="A625">
        <v>1527</v>
      </c>
      <c r="E625" s="4">
        <v>4</v>
      </c>
    </row>
    <row r="626" spans="1:5" x14ac:dyDescent="0.25">
      <c r="A626">
        <v>1528</v>
      </c>
    </row>
    <row r="627" spans="1:5" x14ac:dyDescent="0.25">
      <c r="A627">
        <v>1529</v>
      </c>
    </row>
    <row r="628" spans="1:5" x14ac:dyDescent="0.25">
      <c r="A628">
        <v>1530</v>
      </c>
    </row>
    <row r="629" spans="1:5" x14ac:dyDescent="0.25">
      <c r="A629">
        <v>1531</v>
      </c>
      <c r="B629" s="3">
        <v>1</v>
      </c>
    </row>
    <row r="630" spans="1:5" x14ac:dyDescent="0.25">
      <c r="A630">
        <v>1532</v>
      </c>
      <c r="B630" s="3">
        <v>1</v>
      </c>
    </row>
    <row r="631" spans="1:5" x14ac:dyDescent="0.25">
      <c r="A631">
        <v>1533</v>
      </c>
      <c r="B631" s="3">
        <v>1</v>
      </c>
    </row>
    <row r="632" spans="1:5" x14ac:dyDescent="0.25">
      <c r="A632">
        <v>1534</v>
      </c>
      <c r="B632" s="3">
        <v>1</v>
      </c>
    </row>
    <row r="633" spans="1:5" x14ac:dyDescent="0.25">
      <c r="A633">
        <v>1535</v>
      </c>
      <c r="B633" s="3">
        <v>1</v>
      </c>
    </row>
    <row r="634" spans="1:5" x14ac:dyDescent="0.25">
      <c r="A634">
        <v>1536</v>
      </c>
      <c r="B634" s="3">
        <v>1</v>
      </c>
    </row>
    <row r="635" spans="1:5" x14ac:dyDescent="0.25">
      <c r="A635">
        <v>1537</v>
      </c>
      <c r="B635" s="3">
        <v>1</v>
      </c>
      <c r="C635" s="1">
        <v>2</v>
      </c>
    </row>
    <row r="636" spans="1:5" x14ac:dyDescent="0.25">
      <c r="A636">
        <v>1538</v>
      </c>
      <c r="B636" s="3">
        <v>1</v>
      </c>
      <c r="C636" s="1">
        <v>2</v>
      </c>
    </row>
    <row r="637" spans="1:5" x14ac:dyDescent="0.25">
      <c r="A637">
        <v>1539</v>
      </c>
      <c r="B637" s="3">
        <v>1</v>
      </c>
      <c r="C637" s="1">
        <v>2</v>
      </c>
    </row>
    <row r="638" spans="1:5" x14ac:dyDescent="0.25">
      <c r="A638">
        <v>1540</v>
      </c>
      <c r="B638" s="3">
        <v>1</v>
      </c>
      <c r="C638" s="1">
        <v>2</v>
      </c>
    </row>
    <row r="639" spans="1:5" x14ac:dyDescent="0.25">
      <c r="A639">
        <v>1541</v>
      </c>
      <c r="B639" s="3">
        <v>1</v>
      </c>
      <c r="C639" s="1">
        <v>2</v>
      </c>
    </row>
    <row r="640" spans="1:5" x14ac:dyDescent="0.25">
      <c r="A640">
        <v>1542</v>
      </c>
      <c r="B640" s="3">
        <v>1</v>
      </c>
      <c r="C640" s="1">
        <v>2</v>
      </c>
    </row>
    <row r="641" spans="1:5" x14ac:dyDescent="0.25">
      <c r="A641">
        <v>1543</v>
      </c>
      <c r="C641" s="1">
        <v>2</v>
      </c>
    </row>
    <row r="642" spans="1:5" x14ac:dyDescent="0.25">
      <c r="A642">
        <v>1544</v>
      </c>
      <c r="C642" s="1">
        <v>2</v>
      </c>
    </row>
    <row r="643" spans="1:5" x14ac:dyDescent="0.25">
      <c r="A643">
        <v>1545</v>
      </c>
      <c r="C643" s="1">
        <v>2</v>
      </c>
    </row>
    <row r="644" spans="1:5" x14ac:dyDescent="0.25">
      <c r="A644">
        <v>1546</v>
      </c>
      <c r="C644" s="1">
        <v>2</v>
      </c>
    </row>
    <row r="645" spans="1:5" x14ac:dyDescent="0.25">
      <c r="A645">
        <v>1547</v>
      </c>
    </row>
    <row r="646" spans="1:5" x14ac:dyDescent="0.25">
      <c r="A646">
        <v>1548</v>
      </c>
    </row>
    <row r="647" spans="1:5" x14ac:dyDescent="0.25">
      <c r="A647">
        <v>1549</v>
      </c>
      <c r="D647" s="2">
        <v>3</v>
      </c>
      <c r="E647" s="4">
        <v>4</v>
      </c>
    </row>
    <row r="648" spans="1:5" x14ac:dyDescent="0.25">
      <c r="A648">
        <v>1550</v>
      </c>
      <c r="D648" s="2">
        <v>3</v>
      </c>
      <c r="E648" s="4">
        <v>4</v>
      </c>
    </row>
    <row r="649" spans="1:5" x14ac:dyDescent="0.25">
      <c r="A649">
        <v>1551</v>
      </c>
      <c r="D649" s="2">
        <v>3</v>
      </c>
      <c r="E649" s="4">
        <v>4</v>
      </c>
    </row>
    <row r="650" spans="1:5" x14ac:dyDescent="0.25">
      <c r="A650">
        <v>1552</v>
      </c>
      <c r="D650" s="2">
        <v>3</v>
      </c>
      <c r="E650" s="4">
        <v>4</v>
      </c>
    </row>
    <row r="651" spans="1:5" x14ac:dyDescent="0.25">
      <c r="A651">
        <v>1553</v>
      </c>
      <c r="D651" s="2">
        <v>3</v>
      </c>
      <c r="E651" s="4">
        <v>4</v>
      </c>
    </row>
    <row r="652" spans="1:5" x14ac:dyDescent="0.25">
      <c r="A652">
        <v>1554</v>
      </c>
      <c r="D652" s="2">
        <v>3</v>
      </c>
      <c r="E652" s="4">
        <v>4</v>
      </c>
    </row>
    <row r="653" spans="1:5" x14ac:dyDescent="0.25">
      <c r="A653">
        <v>1555</v>
      </c>
      <c r="D653" s="2">
        <v>3</v>
      </c>
      <c r="E653" s="4">
        <v>4</v>
      </c>
    </row>
    <row r="654" spans="1:5" x14ac:dyDescent="0.25">
      <c r="A654">
        <v>1556</v>
      </c>
      <c r="D654" s="2">
        <v>3</v>
      </c>
      <c r="E654" s="4">
        <v>4</v>
      </c>
    </row>
    <row r="655" spans="1:5" x14ac:dyDescent="0.25">
      <c r="A655">
        <v>1557</v>
      </c>
      <c r="D655" s="2">
        <v>3</v>
      </c>
      <c r="E655" s="4">
        <v>4</v>
      </c>
    </row>
    <row r="656" spans="1:5" x14ac:dyDescent="0.25">
      <c r="A656">
        <v>1558</v>
      </c>
      <c r="D656" s="2">
        <v>3</v>
      </c>
      <c r="E656" s="4">
        <v>4</v>
      </c>
    </row>
    <row r="657" spans="1:5" x14ac:dyDescent="0.25">
      <c r="A657">
        <v>1559</v>
      </c>
      <c r="D657" s="2">
        <v>3</v>
      </c>
      <c r="E657" s="4">
        <v>4</v>
      </c>
    </row>
    <row r="658" spans="1:5" x14ac:dyDescent="0.25">
      <c r="A658">
        <v>1560</v>
      </c>
      <c r="D658" s="2">
        <v>3</v>
      </c>
      <c r="E658" s="4">
        <v>4</v>
      </c>
    </row>
    <row r="659" spans="1:5" x14ac:dyDescent="0.25">
      <c r="A659">
        <v>1561</v>
      </c>
      <c r="D659" s="2">
        <v>3</v>
      </c>
      <c r="E659" s="4">
        <v>4</v>
      </c>
    </row>
    <row r="660" spans="1:5" x14ac:dyDescent="0.25">
      <c r="A660">
        <v>1562</v>
      </c>
    </row>
    <row r="661" spans="1:5" x14ac:dyDescent="0.25">
      <c r="A661">
        <v>1563</v>
      </c>
    </row>
    <row r="662" spans="1:5" x14ac:dyDescent="0.25">
      <c r="A662">
        <v>1564</v>
      </c>
    </row>
    <row r="663" spans="1:5" x14ac:dyDescent="0.25">
      <c r="A663">
        <v>1565</v>
      </c>
      <c r="B663" s="3">
        <v>1</v>
      </c>
    </row>
    <row r="664" spans="1:5" x14ac:dyDescent="0.25">
      <c r="A664">
        <v>1566</v>
      </c>
      <c r="B664" s="3">
        <v>1</v>
      </c>
    </row>
    <row r="665" spans="1:5" x14ac:dyDescent="0.25">
      <c r="A665">
        <v>1567</v>
      </c>
      <c r="B665" s="3">
        <v>1</v>
      </c>
    </row>
    <row r="666" spans="1:5" x14ac:dyDescent="0.25">
      <c r="A666">
        <v>1568</v>
      </c>
      <c r="B666" s="3">
        <v>1</v>
      </c>
    </row>
    <row r="667" spans="1:5" x14ac:dyDescent="0.25">
      <c r="A667">
        <v>1569</v>
      </c>
      <c r="B667" s="3">
        <v>1</v>
      </c>
    </row>
    <row r="668" spans="1:5" x14ac:dyDescent="0.25">
      <c r="A668">
        <v>1570</v>
      </c>
      <c r="B668" s="3">
        <v>1</v>
      </c>
      <c r="C668" s="1">
        <v>2</v>
      </c>
    </row>
    <row r="669" spans="1:5" x14ac:dyDescent="0.25">
      <c r="A669">
        <v>1571</v>
      </c>
      <c r="B669" s="3">
        <v>1</v>
      </c>
      <c r="C669" s="1">
        <v>2</v>
      </c>
    </row>
    <row r="670" spans="1:5" x14ac:dyDescent="0.25">
      <c r="A670">
        <v>1572</v>
      </c>
      <c r="B670" s="3">
        <v>1</v>
      </c>
      <c r="C670" s="1">
        <v>2</v>
      </c>
    </row>
    <row r="671" spans="1:5" x14ac:dyDescent="0.25">
      <c r="A671">
        <v>1573</v>
      </c>
      <c r="B671" s="3">
        <v>1</v>
      </c>
      <c r="C671" s="1">
        <v>2</v>
      </c>
    </row>
    <row r="672" spans="1:5" x14ac:dyDescent="0.25">
      <c r="A672">
        <v>1574</v>
      </c>
      <c r="B672" s="3">
        <v>1</v>
      </c>
      <c r="C672" s="1">
        <v>2</v>
      </c>
    </row>
    <row r="673" spans="1:5" x14ac:dyDescent="0.25">
      <c r="A673">
        <v>1575</v>
      </c>
      <c r="B673" s="3">
        <v>1</v>
      </c>
      <c r="C673" s="1">
        <v>2</v>
      </c>
    </row>
    <row r="674" spans="1:5" x14ac:dyDescent="0.25">
      <c r="A674">
        <v>1576</v>
      </c>
      <c r="B674" s="3">
        <v>1</v>
      </c>
      <c r="C674" s="1">
        <v>2</v>
      </c>
    </row>
    <row r="675" spans="1:5" x14ac:dyDescent="0.25">
      <c r="A675">
        <v>1577</v>
      </c>
      <c r="C675" s="1">
        <v>2</v>
      </c>
    </row>
    <row r="676" spans="1:5" x14ac:dyDescent="0.25">
      <c r="A676">
        <v>1578</v>
      </c>
      <c r="C676" s="1">
        <v>2</v>
      </c>
    </row>
    <row r="677" spans="1:5" x14ac:dyDescent="0.25">
      <c r="A677">
        <v>1579</v>
      </c>
      <c r="C677" s="1">
        <v>2</v>
      </c>
    </row>
    <row r="678" spans="1:5" x14ac:dyDescent="0.25">
      <c r="A678">
        <v>1580</v>
      </c>
      <c r="C678" s="1">
        <v>2</v>
      </c>
    </row>
    <row r="679" spans="1:5" x14ac:dyDescent="0.25">
      <c r="A679">
        <v>1581</v>
      </c>
      <c r="C679" s="1">
        <v>2</v>
      </c>
    </row>
    <row r="680" spans="1:5" x14ac:dyDescent="0.25">
      <c r="A680">
        <v>1582</v>
      </c>
    </row>
    <row r="681" spans="1:5" x14ac:dyDescent="0.25">
      <c r="A681">
        <v>1583</v>
      </c>
    </row>
    <row r="682" spans="1:5" x14ac:dyDescent="0.25">
      <c r="A682">
        <v>1584</v>
      </c>
    </row>
    <row r="683" spans="1:5" x14ac:dyDescent="0.25">
      <c r="A683">
        <v>1585</v>
      </c>
      <c r="E683" s="4">
        <v>4</v>
      </c>
    </row>
    <row r="684" spans="1:5" x14ac:dyDescent="0.25">
      <c r="A684">
        <v>1586</v>
      </c>
      <c r="E684" s="4">
        <v>4</v>
      </c>
    </row>
    <row r="685" spans="1:5" x14ac:dyDescent="0.25">
      <c r="A685">
        <v>1587</v>
      </c>
      <c r="D685" s="2">
        <v>3</v>
      </c>
      <c r="E685" s="4">
        <v>4</v>
      </c>
    </row>
    <row r="686" spans="1:5" x14ac:dyDescent="0.25">
      <c r="A686">
        <v>1588</v>
      </c>
      <c r="D686" s="2">
        <v>3</v>
      </c>
      <c r="E686" s="4">
        <v>4</v>
      </c>
    </row>
    <row r="687" spans="1:5" x14ac:dyDescent="0.25">
      <c r="A687">
        <v>1589</v>
      </c>
      <c r="D687" s="2">
        <v>3</v>
      </c>
      <c r="E687" s="4">
        <v>4</v>
      </c>
    </row>
    <row r="688" spans="1:5" x14ac:dyDescent="0.25">
      <c r="A688">
        <v>1590</v>
      </c>
      <c r="D688" s="2">
        <v>3</v>
      </c>
      <c r="E688" s="4">
        <v>4</v>
      </c>
    </row>
    <row r="689" spans="1:5" x14ac:dyDescent="0.25">
      <c r="A689">
        <v>1591</v>
      </c>
      <c r="D689" s="2">
        <v>3</v>
      </c>
      <c r="E689" s="4">
        <v>4</v>
      </c>
    </row>
    <row r="690" spans="1:5" x14ac:dyDescent="0.25">
      <c r="A690">
        <v>1592</v>
      </c>
      <c r="D690" s="2">
        <v>3</v>
      </c>
      <c r="E690" s="4">
        <v>4</v>
      </c>
    </row>
    <row r="691" spans="1:5" x14ac:dyDescent="0.25">
      <c r="A691">
        <v>1593</v>
      </c>
      <c r="D691" s="2">
        <v>3</v>
      </c>
      <c r="E691" s="4">
        <v>4</v>
      </c>
    </row>
    <row r="692" spans="1:5" x14ac:dyDescent="0.25">
      <c r="A692">
        <v>1594</v>
      </c>
      <c r="D692" s="2">
        <v>3</v>
      </c>
      <c r="E692" s="4">
        <v>4</v>
      </c>
    </row>
    <row r="693" spans="1:5" x14ac:dyDescent="0.25">
      <c r="A693">
        <v>1595</v>
      </c>
      <c r="D693" s="2">
        <v>3</v>
      </c>
      <c r="E693" s="4">
        <v>4</v>
      </c>
    </row>
    <row r="694" spans="1:5" x14ac:dyDescent="0.25">
      <c r="A694">
        <v>1596</v>
      </c>
      <c r="D694" s="2">
        <v>3</v>
      </c>
      <c r="E694" s="4">
        <v>4</v>
      </c>
    </row>
    <row r="695" spans="1:5" x14ac:dyDescent="0.25">
      <c r="A695">
        <v>1597</v>
      </c>
      <c r="B695" s="3">
        <v>1</v>
      </c>
      <c r="D695" s="2">
        <v>3</v>
      </c>
      <c r="E695" s="4">
        <v>4</v>
      </c>
    </row>
    <row r="696" spans="1:5" x14ac:dyDescent="0.25">
      <c r="A696">
        <v>1598</v>
      </c>
      <c r="B696" s="3">
        <v>1</v>
      </c>
      <c r="D696" s="2">
        <v>3</v>
      </c>
    </row>
    <row r="697" spans="1:5" x14ac:dyDescent="0.25">
      <c r="A697">
        <v>1599</v>
      </c>
      <c r="B697" s="3">
        <v>1</v>
      </c>
    </row>
    <row r="698" spans="1:5" x14ac:dyDescent="0.25">
      <c r="A698">
        <v>1600</v>
      </c>
      <c r="B698" s="3">
        <v>1</v>
      </c>
    </row>
    <row r="699" spans="1:5" x14ac:dyDescent="0.25">
      <c r="A699">
        <v>1601</v>
      </c>
      <c r="B699" s="3">
        <v>1</v>
      </c>
    </row>
    <row r="700" spans="1:5" x14ac:dyDescent="0.25">
      <c r="A700">
        <v>1602</v>
      </c>
      <c r="B700" s="3">
        <v>1</v>
      </c>
    </row>
    <row r="701" spans="1:5" x14ac:dyDescent="0.25">
      <c r="A701">
        <v>1603</v>
      </c>
      <c r="B701" s="3">
        <v>1</v>
      </c>
    </row>
    <row r="702" spans="1:5" x14ac:dyDescent="0.25">
      <c r="A702">
        <v>1604</v>
      </c>
      <c r="B702" s="3">
        <v>1</v>
      </c>
    </row>
    <row r="703" spans="1:5" x14ac:dyDescent="0.25">
      <c r="A703">
        <v>1605</v>
      </c>
      <c r="B703" s="3">
        <v>1</v>
      </c>
    </row>
    <row r="704" spans="1:5" x14ac:dyDescent="0.25">
      <c r="A704">
        <v>1606</v>
      </c>
      <c r="B704" s="3">
        <v>1</v>
      </c>
    </row>
    <row r="705" spans="1:3" x14ac:dyDescent="0.25">
      <c r="A705">
        <v>1607</v>
      </c>
      <c r="B705" s="3">
        <v>1</v>
      </c>
    </row>
    <row r="706" spans="1:3" x14ac:dyDescent="0.25">
      <c r="A706">
        <v>1608</v>
      </c>
      <c r="B706" s="3">
        <v>1</v>
      </c>
      <c r="C706" s="1">
        <v>2</v>
      </c>
    </row>
    <row r="707" spans="1:3" x14ac:dyDescent="0.25">
      <c r="A707">
        <v>1609</v>
      </c>
      <c r="B707" s="3">
        <v>1</v>
      </c>
      <c r="C707" s="1">
        <v>2</v>
      </c>
    </row>
    <row r="708" spans="1:3" x14ac:dyDescent="0.25">
      <c r="A708">
        <v>1610</v>
      </c>
      <c r="C708" s="1">
        <v>2</v>
      </c>
    </row>
    <row r="709" spans="1:3" x14ac:dyDescent="0.25">
      <c r="A709">
        <v>1611</v>
      </c>
      <c r="C709" s="1">
        <v>2</v>
      </c>
    </row>
    <row r="710" spans="1:3" x14ac:dyDescent="0.25">
      <c r="A710">
        <v>1612</v>
      </c>
      <c r="C710" s="1">
        <v>2</v>
      </c>
    </row>
    <row r="711" spans="1:3" x14ac:dyDescent="0.25">
      <c r="A711">
        <v>1613</v>
      </c>
      <c r="C711" s="1">
        <v>2</v>
      </c>
    </row>
    <row r="712" spans="1:3" x14ac:dyDescent="0.25">
      <c r="A712">
        <v>1614</v>
      </c>
      <c r="C712" s="1">
        <v>2</v>
      </c>
    </row>
    <row r="713" spans="1:3" x14ac:dyDescent="0.25">
      <c r="A713">
        <v>1615</v>
      </c>
      <c r="C713" s="1">
        <v>2</v>
      </c>
    </row>
    <row r="714" spans="1:3" x14ac:dyDescent="0.25">
      <c r="A714">
        <v>1616</v>
      </c>
      <c r="C714" s="1">
        <v>2</v>
      </c>
    </row>
    <row r="715" spans="1:3" x14ac:dyDescent="0.25">
      <c r="A715">
        <v>1617</v>
      </c>
      <c r="C715" s="1">
        <v>2</v>
      </c>
    </row>
    <row r="716" spans="1:3" x14ac:dyDescent="0.25">
      <c r="A716">
        <v>1618</v>
      </c>
      <c r="C716" s="1">
        <v>2</v>
      </c>
    </row>
    <row r="717" spans="1:3" x14ac:dyDescent="0.25">
      <c r="A717">
        <v>1619</v>
      </c>
      <c r="C717" s="1">
        <v>2</v>
      </c>
    </row>
    <row r="718" spans="1:3" x14ac:dyDescent="0.25">
      <c r="A718">
        <v>1620</v>
      </c>
      <c r="C718" s="1">
        <v>2</v>
      </c>
    </row>
    <row r="719" spans="1:3" x14ac:dyDescent="0.25">
      <c r="A719">
        <v>1621</v>
      </c>
    </row>
    <row r="720" spans="1:3" x14ac:dyDescent="0.25">
      <c r="A720">
        <v>1622</v>
      </c>
    </row>
    <row r="721" spans="1:5" x14ac:dyDescent="0.25">
      <c r="A721">
        <v>1623</v>
      </c>
      <c r="D721" s="2">
        <v>3</v>
      </c>
      <c r="E721" s="4">
        <v>4</v>
      </c>
    </row>
    <row r="722" spans="1:5" x14ac:dyDescent="0.25">
      <c r="A722">
        <v>1624</v>
      </c>
      <c r="D722" s="2">
        <v>3</v>
      </c>
      <c r="E722" s="4">
        <v>4</v>
      </c>
    </row>
    <row r="723" spans="1:5" x14ac:dyDescent="0.25">
      <c r="A723">
        <v>1625</v>
      </c>
      <c r="D723" s="2">
        <v>3</v>
      </c>
      <c r="E723" s="4">
        <v>4</v>
      </c>
    </row>
    <row r="724" spans="1:5" x14ac:dyDescent="0.25">
      <c r="A724">
        <v>1626</v>
      </c>
      <c r="D724" s="2">
        <v>3</v>
      </c>
      <c r="E724" s="4">
        <v>4</v>
      </c>
    </row>
    <row r="725" spans="1:5" x14ac:dyDescent="0.25">
      <c r="A725">
        <v>1627</v>
      </c>
      <c r="D725" s="2">
        <v>3</v>
      </c>
      <c r="E725" s="4">
        <v>4</v>
      </c>
    </row>
    <row r="726" spans="1:5" x14ac:dyDescent="0.25">
      <c r="A726">
        <v>1628</v>
      </c>
      <c r="D726" s="2">
        <v>3</v>
      </c>
      <c r="E726" s="4">
        <v>4</v>
      </c>
    </row>
    <row r="727" spans="1:5" x14ac:dyDescent="0.25">
      <c r="A727">
        <v>1629</v>
      </c>
      <c r="D727" s="2">
        <v>3</v>
      </c>
      <c r="E727" s="4">
        <v>4</v>
      </c>
    </row>
    <row r="728" spans="1:5" x14ac:dyDescent="0.25">
      <c r="A728">
        <v>1630</v>
      </c>
      <c r="D728" s="2">
        <v>3</v>
      </c>
      <c r="E728" s="4">
        <v>4</v>
      </c>
    </row>
    <row r="729" spans="1:5" x14ac:dyDescent="0.25">
      <c r="A729">
        <v>1631</v>
      </c>
      <c r="D729" s="2">
        <v>3</v>
      </c>
      <c r="E729" s="4">
        <v>4</v>
      </c>
    </row>
    <row r="730" spans="1:5" x14ac:dyDescent="0.25">
      <c r="A730">
        <v>1632</v>
      </c>
      <c r="B730" s="3">
        <v>1</v>
      </c>
      <c r="D730" s="2">
        <v>3</v>
      </c>
      <c r="E730" s="4">
        <v>4</v>
      </c>
    </row>
    <row r="731" spans="1:5" x14ac:dyDescent="0.25">
      <c r="A731">
        <v>1633</v>
      </c>
      <c r="B731" s="3">
        <v>1</v>
      </c>
      <c r="D731" s="2">
        <v>3</v>
      </c>
      <c r="E731" s="4">
        <v>4</v>
      </c>
    </row>
    <row r="732" spans="1:5" x14ac:dyDescent="0.25">
      <c r="A732">
        <v>1634</v>
      </c>
      <c r="B732" s="3">
        <v>1</v>
      </c>
      <c r="D732" s="2">
        <v>3</v>
      </c>
      <c r="E732" s="4">
        <v>4</v>
      </c>
    </row>
    <row r="733" spans="1:5" x14ac:dyDescent="0.25">
      <c r="A733">
        <v>1635</v>
      </c>
      <c r="B733" s="3">
        <v>1</v>
      </c>
      <c r="D733" s="2">
        <v>3</v>
      </c>
      <c r="E733" s="4">
        <v>4</v>
      </c>
    </row>
    <row r="734" spans="1:5" x14ac:dyDescent="0.25">
      <c r="A734">
        <v>1636</v>
      </c>
      <c r="B734" s="3">
        <v>1</v>
      </c>
      <c r="D734" s="2">
        <v>3</v>
      </c>
      <c r="E734" s="4">
        <v>4</v>
      </c>
    </row>
    <row r="735" spans="1:5" x14ac:dyDescent="0.25">
      <c r="A735">
        <v>1637</v>
      </c>
      <c r="B735" s="3">
        <v>1</v>
      </c>
      <c r="E735" s="4">
        <v>4</v>
      </c>
    </row>
    <row r="736" spans="1:5" x14ac:dyDescent="0.25">
      <c r="A736">
        <v>1638</v>
      </c>
      <c r="B736" s="3">
        <v>1</v>
      </c>
      <c r="E736" s="4">
        <v>4</v>
      </c>
    </row>
    <row r="737" spans="1:5" x14ac:dyDescent="0.25">
      <c r="A737">
        <v>1639</v>
      </c>
      <c r="B737" s="3">
        <v>1</v>
      </c>
      <c r="E737" s="4">
        <v>4</v>
      </c>
    </row>
    <row r="738" spans="1:5" x14ac:dyDescent="0.25">
      <c r="A738">
        <v>1640</v>
      </c>
      <c r="B738" s="3">
        <v>1</v>
      </c>
    </row>
    <row r="739" spans="1:5" x14ac:dyDescent="0.25">
      <c r="A739">
        <v>1641</v>
      </c>
      <c r="B739" s="3">
        <v>1</v>
      </c>
    </row>
    <row r="740" spans="1:5" x14ac:dyDescent="0.25">
      <c r="A740">
        <v>1642</v>
      </c>
      <c r="B740" s="3">
        <v>1</v>
      </c>
    </row>
    <row r="741" spans="1:5" x14ac:dyDescent="0.25">
      <c r="A741">
        <v>1643</v>
      </c>
      <c r="B741" s="3">
        <v>1</v>
      </c>
    </row>
    <row r="742" spans="1:5" x14ac:dyDescent="0.25">
      <c r="A742">
        <v>1644</v>
      </c>
      <c r="B742" s="3">
        <v>1</v>
      </c>
      <c r="C742" s="1">
        <v>2</v>
      </c>
    </row>
    <row r="743" spans="1:5" x14ac:dyDescent="0.25">
      <c r="A743">
        <v>1645</v>
      </c>
      <c r="B743" s="3">
        <v>1</v>
      </c>
      <c r="C743" s="1">
        <v>2</v>
      </c>
    </row>
    <row r="744" spans="1:5" x14ac:dyDescent="0.25">
      <c r="A744">
        <v>1646</v>
      </c>
      <c r="B744" s="3">
        <v>1</v>
      </c>
      <c r="C744" s="1">
        <v>2</v>
      </c>
    </row>
    <row r="745" spans="1:5" x14ac:dyDescent="0.25">
      <c r="A745">
        <v>1647</v>
      </c>
      <c r="B745" s="3">
        <v>1</v>
      </c>
      <c r="C745" s="1">
        <v>2</v>
      </c>
    </row>
    <row r="746" spans="1:5" x14ac:dyDescent="0.25">
      <c r="A746">
        <v>1648</v>
      </c>
      <c r="B746" s="3">
        <v>1</v>
      </c>
      <c r="C746" s="1">
        <v>2</v>
      </c>
    </row>
    <row r="747" spans="1:5" x14ac:dyDescent="0.25">
      <c r="A747">
        <v>1649</v>
      </c>
      <c r="B747" s="3">
        <v>1</v>
      </c>
      <c r="C747" s="1">
        <v>2</v>
      </c>
    </row>
    <row r="748" spans="1:5" x14ac:dyDescent="0.25">
      <c r="A748">
        <v>1650</v>
      </c>
      <c r="B748" s="3">
        <v>1</v>
      </c>
      <c r="C748" s="1">
        <v>2</v>
      </c>
    </row>
    <row r="749" spans="1:5" x14ac:dyDescent="0.25">
      <c r="A749">
        <v>1651</v>
      </c>
      <c r="B749" s="3">
        <v>1</v>
      </c>
      <c r="C749" s="1">
        <v>2</v>
      </c>
    </row>
    <row r="750" spans="1:5" x14ac:dyDescent="0.25">
      <c r="A750">
        <v>1652</v>
      </c>
      <c r="C750" s="1">
        <v>2</v>
      </c>
    </row>
    <row r="751" spans="1:5" x14ac:dyDescent="0.25">
      <c r="A751">
        <v>1653</v>
      </c>
      <c r="C751" s="1">
        <v>2</v>
      </c>
    </row>
    <row r="752" spans="1:5" x14ac:dyDescent="0.25">
      <c r="A752">
        <v>1654</v>
      </c>
      <c r="C752" s="1">
        <v>2</v>
      </c>
    </row>
    <row r="753" spans="1:5" x14ac:dyDescent="0.25">
      <c r="A753">
        <v>1655</v>
      </c>
      <c r="C753" s="1">
        <v>2</v>
      </c>
      <c r="D753" s="2">
        <v>3</v>
      </c>
    </row>
    <row r="754" spans="1:5" x14ac:dyDescent="0.25">
      <c r="A754">
        <v>1656</v>
      </c>
      <c r="C754" s="1">
        <v>2</v>
      </c>
      <c r="D754" s="2">
        <v>3</v>
      </c>
    </row>
    <row r="755" spans="1:5" x14ac:dyDescent="0.25">
      <c r="A755">
        <v>1657</v>
      </c>
      <c r="C755" s="1">
        <v>2</v>
      </c>
      <c r="D755" s="2">
        <v>3</v>
      </c>
      <c r="E755" s="4">
        <v>4</v>
      </c>
    </row>
    <row r="756" spans="1:5" x14ac:dyDescent="0.25">
      <c r="A756">
        <v>1658</v>
      </c>
      <c r="C756" s="1">
        <v>2</v>
      </c>
      <c r="D756" s="2">
        <v>3</v>
      </c>
      <c r="E756" s="4">
        <v>4</v>
      </c>
    </row>
    <row r="757" spans="1:5" x14ac:dyDescent="0.25">
      <c r="A757">
        <v>1659</v>
      </c>
      <c r="C757" s="1">
        <v>2</v>
      </c>
      <c r="D757" s="2">
        <v>3</v>
      </c>
      <c r="E757" s="4">
        <v>4</v>
      </c>
    </row>
    <row r="758" spans="1:5" x14ac:dyDescent="0.25">
      <c r="A758">
        <v>1660</v>
      </c>
      <c r="C758" s="1">
        <v>2</v>
      </c>
      <c r="D758" s="2">
        <v>3</v>
      </c>
      <c r="E758" s="4">
        <v>4</v>
      </c>
    </row>
    <row r="759" spans="1:5" x14ac:dyDescent="0.25">
      <c r="A759">
        <v>1661</v>
      </c>
      <c r="C759" s="1">
        <v>2</v>
      </c>
      <c r="D759" s="2">
        <v>3</v>
      </c>
      <c r="E759" s="4">
        <v>4</v>
      </c>
    </row>
    <row r="760" spans="1:5" x14ac:dyDescent="0.25">
      <c r="A760">
        <v>1662</v>
      </c>
      <c r="C760" s="1">
        <v>2</v>
      </c>
      <c r="D760" s="2">
        <v>3</v>
      </c>
      <c r="E760" s="4">
        <v>4</v>
      </c>
    </row>
    <row r="761" spans="1:5" x14ac:dyDescent="0.25">
      <c r="A761">
        <v>1663</v>
      </c>
      <c r="D761" s="2">
        <v>3</v>
      </c>
      <c r="E761" s="4">
        <v>4</v>
      </c>
    </row>
    <row r="762" spans="1:5" x14ac:dyDescent="0.25">
      <c r="A762">
        <v>1664</v>
      </c>
      <c r="D762" s="2">
        <v>3</v>
      </c>
      <c r="E762" s="4">
        <v>4</v>
      </c>
    </row>
    <row r="763" spans="1:5" x14ac:dyDescent="0.25">
      <c r="A763">
        <v>1665</v>
      </c>
      <c r="D763" s="2">
        <v>3</v>
      </c>
      <c r="E763" s="4">
        <v>4</v>
      </c>
    </row>
    <row r="764" spans="1:5" x14ac:dyDescent="0.25">
      <c r="A764">
        <v>1666</v>
      </c>
      <c r="D764" s="2">
        <v>3</v>
      </c>
      <c r="E764" s="4">
        <v>4</v>
      </c>
    </row>
    <row r="765" spans="1:5" x14ac:dyDescent="0.25">
      <c r="A765">
        <v>1667</v>
      </c>
      <c r="D765" s="2">
        <v>3</v>
      </c>
      <c r="E765" s="4">
        <v>4</v>
      </c>
    </row>
    <row r="766" spans="1:5" x14ac:dyDescent="0.25">
      <c r="A766">
        <v>1668</v>
      </c>
      <c r="D766" s="2">
        <v>3</v>
      </c>
      <c r="E766" s="4">
        <v>4</v>
      </c>
    </row>
    <row r="767" spans="1:5" x14ac:dyDescent="0.25">
      <c r="A767">
        <v>1669</v>
      </c>
      <c r="B767" s="3">
        <v>1</v>
      </c>
      <c r="D767" s="2">
        <v>3</v>
      </c>
      <c r="E767" s="4">
        <v>4</v>
      </c>
    </row>
    <row r="768" spans="1:5" x14ac:dyDescent="0.25">
      <c r="A768">
        <v>1670</v>
      </c>
      <c r="B768" s="3">
        <v>1</v>
      </c>
      <c r="D768" s="2">
        <v>3</v>
      </c>
      <c r="E768" s="4">
        <v>4</v>
      </c>
    </row>
    <row r="769" spans="1:6" x14ac:dyDescent="0.25">
      <c r="A769">
        <v>1671</v>
      </c>
      <c r="B769" s="3">
        <v>1</v>
      </c>
      <c r="D769" s="2">
        <v>3</v>
      </c>
      <c r="E769" s="4">
        <v>4</v>
      </c>
    </row>
    <row r="770" spans="1:6" x14ac:dyDescent="0.25">
      <c r="A770">
        <v>1672</v>
      </c>
      <c r="B770" s="3">
        <v>1</v>
      </c>
      <c r="D770" s="2">
        <v>3</v>
      </c>
      <c r="E770" s="4">
        <v>4</v>
      </c>
    </row>
    <row r="771" spans="1:6" x14ac:dyDescent="0.25">
      <c r="A771">
        <v>1673</v>
      </c>
      <c r="B771" s="3">
        <v>1</v>
      </c>
      <c r="D771" s="2">
        <v>3</v>
      </c>
      <c r="E771" s="4">
        <v>4</v>
      </c>
    </row>
    <row r="772" spans="1:6" x14ac:dyDescent="0.25">
      <c r="A772">
        <v>1674</v>
      </c>
      <c r="B772" s="3">
        <v>1</v>
      </c>
      <c r="D772" s="2">
        <v>3</v>
      </c>
      <c r="E772" s="4">
        <v>4</v>
      </c>
    </row>
    <row r="773" spans="1:6" x14ac:dyDescent="0.25">
      <c r="A773">
        <v>1675</v>
      </c>
      <c r="B773" s="3">
        <v>1</v>
      </c>
      <c r="E773" s="4">
        <v>4</v>
      </c>
    </row>
    <row r="774" spans="1:6" x14ac:dyDescent="0.25">
      <c r="A774">
        <v>1676</v>
      </c>
      <c r="B774" s="3">
        <v>1</v>
      </c>
      <c r="E774" s="4">
        <v>4</v>
      </c>
    </row>
    <row r="775" spans="1:6" x14ac:dyDescent="0.25">
      <c r="A775">
        <v>1677</v>
      </c>
      <c r="B775" s="3">
        <v>1</v>
      </c>
      <c r="E775" s="4">
        <v>4</v>
      </c>
    </row>
    <row r="776" spans="1:6" x14ac:dyDescent="0.25">
      <c r="A776">
        <v>1678</v>
      </c>
      <c r="F776" t="s">
        <v>22</v>
      </c>
    </row>
    <row r="777" spans="1:6" x14ac:dyDescent="0.25">
      <c r="A777">
        <v>3573</v>
      </c>
    </row>
    <row r="778" spans="1:6" x14ac:dyDescent="0.25">
      <c r="A778">
        <v>3574</v>
      </c>
    </row>
    <row r="779" spans="1:6" x14ac:dyDescent="0.25">
      <c r="A779">
        <v>3575</v>
      </c>
      <c r="F779" t="s">
        <v>22</v>
      </c>
    </row>
    <row r="780" spans="1:6" x14ac:dyDescent="0.25">
      <c r="A780">
        <v>3576</v>
      </c>
      <c r="C780" s="1">
        <v>2</v>
      </c>
    </row>
    <row r="781" spans="1:6" x14ac:dyDescent="0.25">
      <c r="A781">
        <v>3577</v>
      </c>
      <c r="C781" s="1">
        <v>2</v>
      </c>
    </row>
    <row r="782" spans="1:6" x14ac:dyDescent="0.25">
      <c r="A782">
        <v>3578</v>
      </c>
      <c r="C782" s="1">
        <v>2</v>
      </c>
    </row>
    <row r="783" spans="1:6" x14ac:dyDescent="0.25">
      <c r="A783">
        <v>3579</v>
      </c>
      <c r="C783" s="1">
        <v>2</v>
      </c>
    </row>
    <row r="784" spans="1:6" x14ac:dyDescent="0.25">
      <c r="A784">
        <v>3580</v>
      </c>
      <c r="C784" s="1">
        <v>2</v>
      </c>
    </row>
    <row r="785" spans="1:5" x14ac:dyDescent="0.25">
      <c r="A785">
        <v>3581</v>
      </c>
      <c r="C785" s="1">
        <v>2</v>
      </c>
    </row>
    <row r="786" spans="1:5" x14ac:dyDescent="0.25">
      <c r="A786">
        <v>3582</v>
      </c>
      <c r="C786" s="1">
        <v>2</v>
      </c>
    </row>
    <row r="787" spans="1:5" x14ac:dyDescent="0.25">
      <c r="A787">
        <v>3583</v>
      </c>
      <c r="C787" s="1">
        <v>2</v>
      </c>
      <c r="D787" s="2">
        <v>3</v>
      </c>
    </row>
    <row r="788" spans="1:5" x14ac:dyDescent="0.25">
      <c r="A788">
        <v>3584</v>
      </c>
      <c r="C788" s="1">
        <v>2</v>
      </c>
      <c r="D788" s="2">
        <v>3</v>
      </c>
    </row>
    <row r="789" spans="1:5" x14ac:dyDescent="0.25">
      <c r="A789">
        <v>3585</v>
      </c>
      <c r="C789" s="1">
        <v>2</v>
      </c>
      <c r="D789" s="2">
        <v>3</v>
      </c>
    </row>
    <row r="790" spans="1:5" x14ac:dyDescent="0.25">
      <c r="A790">
        <v>3586</v>
      </c>
      <c r="C790" s="1">
        <v>2</v>
      </c>
      <c r="D790" s="2">
        <v>3</v>
      </c>
    </row>
    <row r="791" spans="1:5" x14ac:dyDescent="0.25">
      <c r="A791">
        <v>3587</v>
      </c>
      <c r="C791" s="1">
        <v>2</v>
      </c>
      <c r="D791" s="2">
        <v>3</v>
      </c>
    </row>
    <row r="792" spans="1:5" x14ac:dyDescent="0.25">
      <c r="A792">
        <v>3588</v>
      </c>
      <c r="C792" s="1">
        <v>2</v>
      </c>
      <c r="D792" s="2">
        <v>3</v>
      </c>
    </row>
    <row r="793" spans="1:5" x14ac:dyDescent="0.25">
      <c r="A793">
        <v>3589</v>
      </c>
      <c r="C793" s="1">
        <v>2</v>
      </c>
      <c r="D793" s="2">
        <v>3</v>
      </c>
    </row>
    <row r="794" spans="1:5" x14ac:dyDescent="0.25">
      <c r="A794">
        <v>3590</v>
      </c>
      <c r="C794" s="1">
        <v>2</v>
      </c>
      <c r="D794" s="2">
        <v>3</v>
      </c>
    </row>
    <row r="795" spans="1:5" x14ac:dyDescent="0.25">
      <c r="A795">
        <v>3591</v>
      </c>
      <c r="C795" s="1">
        <v>2</v>
      </c>
      <c r="D795" s="2">
        <v>3</v>
      </c>
    </row>
    <row r="796" spans="1:5" x14ac:dyDescent="0.25">
      <c r="A796">
        <v>3592</v>
      </c>
      <c r="C796" s="1">
        <v>2</v>
      </c>
      <c r="D796" s="2">
        <v>3</v>
      </c>
      <c r="E796" s="4">
        <v>4</v>
      </c>
    </row>
    <row r="797" spans="1:5" x14ac:dyDescent="0.25">
      <c r="A797">
        <v>3593</v>
      </c>
      <c r="D797" s="2">
        <v>3</v>
      </c>
      <c r="E797" s="4">
        <v>4</v>
      </c>
    </row>
    <row r="798" spans="1:5" x14ac:dyDescent="0.25">
      <c r="A798">
        <v>3594</v>
      </c>
      <c r="D798" s="2">
        <v>3</v>
      </c>
      <c r="E798" s="4">
        <v>4</v>
      </c>
    </row>
    <row r="799" spans="1:5" x14ac:dyDescent="0.25">
      <c r="A799">
        <v>3595</v>
      </c>
      <c r="D799" s="2">
        <v>3</v>
      </c>
      <c r="E799" s="4">
        <v>4</v>
      </c>
    </row>
    <row r="800" spans="1:5" x14ac:dyDescent="0.25">
      <c r="A800">
        <v>3596</v>
      </c>
      <c r="D800" s="2">
        <v>3</v>
      </c>
      <c r="E800" s="4">
        <v>4</v>
      </c>
    </row>
    <row r="801" spans="1:5" x14ac:dyDescent="0.25">
      <c r="A801">
        <v>3597</v>
      </c>
      <c r="B801" s="3">
        <v>1</v>
      </c>
      <c r="D801" s="2">
        <v>3</v>
      </c>
      <c r="E801" s="4">
        <v>4</v>
      </c>
    </row>
    <row r="802" spans="1:5" x14ac:dyDescent="0.25">
      <c r="A802">
        <v>3598</v>
      </c>
      <c r="B802" s="3">
        <v>1</v>
      </c>
      <c r="D802" s="2">
        <v>3</v>
      </c>
      <c r="E802" s="4">
        <v>4</v>
      </c>
    </row>
    <row r="803" spans="1:5" x14ac:dyDescent="0.25">
      <c r="A803">
        <v>3599</v>
      </c>
      <c r="B803" s="3">
        <v>1</v>
      </c>
      <c r="E803" s="4">
        <v>4</v>
      </c>
    </row>
    <row r="804" spans="1:5" x14ac:dyDescent="0.25">
      <c r="A804">
        <v>3600</v>
      </c>
      <c r="B804" s="3">
        <v>1</v>
      </c>
      <c r="E804" s="4">
        <v>4</v>
      </c>
    </row>
    <row r="805" spans="1:5" x14ac:dyDescent="0.25">
      <c r="A805">
        <v>3601</v>
      </c>
      <c r="B805" s="3">
        <v>1</v>
      </c>
      <c r="E805" s="4">
        <v>4</v>
      </c>
    </row>
    <row r="806" spans="1:5" x14ac:dyDescent="0.25">
      <c r="A806">
        <v>3602</v>
      </c>
      <c r="B806" s="3">
        <v>1</v>
      </c>
      <c r="E806" s="4">
        <v>4</v>
      </c>
    </row>
    <row r="807" spans="1:5" x14ac:dyDescent="0.25">
      <c r="A807">
        <v>3603</v>
      </c>
      <c r="B807" s="3">
        <v>1</v>
      </c>
      <c r="E807" s="4">
        <v>4</v>
      </c>
    </row>
    <row r="808" spans="1:5" x14ac:dyDescent="0.25">
      <c r="A808">
        <v>3604</v>
      </c>
      <c r="B808" s="3">
        <v>1</v>
      </c>
      <c r="E808" s="4">
        <v>4</v>
      </c>
    </row>
    <row r="809" spans="1:5" x14ac:dyDescent="0.25">
      <c r="A809">
        <v>3605</v>
      </c>
      <c r="B809" s="3">
        <v>1</v>
      </c>
      <c r="E809" s="4">
        <v>4</v>
      </c>
    </row>
    <row r="810" spans="1:5" x14ac:dyDescent="0.25">
      <c r="A810">
        <v>3606</v>
      </c>
      <c r="B810" s="3">
        <v>1</v>
      </c>
      <c r="E810" s="4">
        <v>4</v>
      </c>
    </row>
    <row r="811" spans="1:5" x14ac:dyDescent="0.25">
      <c r="A811">
        <v>3607</v>
      </c>
      <c r="B811" s="3">
        <v>1</v>
      </c>
      <c r="E811" s="4">
        <v>4</v>
      </c>
    </row>
    <row r="812" spans="1:5" x14ac:dyDescent="0.25">
      <c r="A812">
        <v>3608</v>
      </c>
      <c r="B812" s="3">
        <v>1</v>
      </c>
      <c r="E812" s="4">
        <v>4</v>
      </c>
    </row>
    <row r="813" spans="1:5" x14ac:dyDescent="0.25">
      <c r="A813">
        <v>3609</v>
      </c>
      <c r="B813" s="3">
        <v>1</v>
      </c>
      <c r="E813" s="4">
        <v>4</v>
      </c>
    </row>
    <row r="814" spans="1:5" x14ac:dyDescent="0.25">
      <c r="A814">
        <v>3610</v>
      </c>
      <c r="B814" s="3">
        <v>1</v>
      </c>
      <c r="E814" s="4">
        <v>4</v>
      </c>
    </row>
    <row r="815" spans="1:5" x14ac:dyDescent="0.25">
      <c r="A815">
        <v>3611</v>
      </c>
      <c r="B815" s="3">
        <v>1</v>
      </c>
    </row>
    <row r="816" spans="1:5" x14ac:dyDescent="0.25">
      <c r="A816">
        <v>3612</v>
      </c>
      <c r="B816" s="3">
        <v>1</v>
      </c>
    </row>
    <row r="817" spans="1:4" x14ac:dyDescent="0.25">
      <c r="A817">
        <v>3613</v>
      </c>
      <c r="B817" s="3">
        <v>1</v>
      </c>
      <c r="C817" s="1">
        <v>2</v>
      </c>
    </row>
    <row r="818" spans="1:4" x14ac:dyDescent="0.25">
      <c r="A818">
        <v>3614</v>
      </c>
      <c r="B818" s="3">
        <v>1</v>
      </c>
      <c r="C818" s="1">
        <v>2</v>
      </c>
    </row>
    <row r="819" spans="1:4" x14ac:dyDescent="0.25">
      <c r="A819">
        <v>3615</v>
      </c>
      <c r="B819" s="3">
        <v>1</v>
      </c>
      <c r="C819" s="1">
        <v>2</v>
      </c>
    </row>
    <row r="820" spans="1:4" x14ac:dyDescent="0.25">
      <c r="A820">
        <v>3616</v>
      </c>
      <c r="B820" s="3">
        <v>1</v>
      </c>
      <c r="C820" s="1">
        <v>2</v>
      </c>
    </row>
    <row r="821" spans="1:4" x14ac:dyDescent="0.25">
      <c r="A821">
        <v>3617</v>
      </c>
      <c r="C821" s="1">
        <v>2</v>
      </c>
    </row>
    <row r="822" spans="1:4" x14ac:dyDescent="0.25">
      <c r="A822">
        <v>3618</v>
      </c>
      <c r="C822" s="1">
        <v>2</v>
      </c>
    </row>
    <row r="823" spans="1:4" x14ac:dyDescent="0.25">
      <c r="A823">
        <v>3619</v>
      </c>
      <c r="C823" s="1">
        <v>2</v>
      </c>
    </row>
    <row r="824" spans="1:4" x14ac:dyDescent="0.25">
      <c r="A824">
        <v>3620</v>
      </c>
      <c r="C824" s="1">
        <v>2</v>
      </c>
    </row>
    <row r="825" spans="1:4" x14ac:dyDescent="0.25">
      <c r="A825">
        <v>3621</v>
      </c>
      <c r="C825" s="1">
        <v>2</v>
      </c>
    </row>
    <row r="826" spans="1:4" x14ac:dyDescent="0.25">
      <c r="A826">
        <v>3622</v>
      </c>
      <c r="C826" s="1">
        <v>2</v>
      </c>
      <c r="D826" s="2">
        <v>3</v>
      </c>
    </row>
    <row r="827" spans="1:4" x14ac:dyDescent="0.25">
      <c r="A827">
        <v>3623</v>
      </c>
      <c r="C827" s="1">
        <v>2</v>
      </c>
      <c r="D827" s="2">
        <v>3</v>
      </c>
    </row>
    <row r="828" spans="1:4" x14ac:dyDescent="0.25">
      <c r="A828">
        <v>3624</v>
      </c>
      <c r="C828" s="1">
        <v>2</v>
      </c>
      <c r="D828" s="2">
        <v>3</v>
      </c>
    </row>
    <row r="829" spans="1:4" x14ac:dyDescent="0.25">
      <c r="A829">
        <v>3625</v>
      </c>
      <c r="C829" s="1">
        <v>2</v>
      </c>
      <c r="D829" s="2">
        <v>3</v>
      </c>
    </row>
    <row r="830" spans="1:4" x14ac:dyDescent="0.25">
      <c r="A830">
        <v>3626</v>
      </c>
      <c r="C830" s="1">
        <v>2</v>
      </c>
      <c r="D830" s="2">
        <v>3</v>
      </c>
    </row>
    <row r="831" spans="1:4" x14ac:dyDescent="0.25">
      <c r="A831">
        <v>3627</v>
      </c>
      <c r="C831" s="1">
        <v>2</v>
      </c>
      <c r="D831" s="2">
        <v>3</v>
      </c>
    </row>
    <row r="832" spans="1:4" x14ac:dyDescent="0.25">
      <c r="A832">
        <v>3628</v>
      </c>
      <c r="C832" s="1">
        <v>2</v>
      </c>
      <c r="D832" s="2">
        <v>3</v>
      </c>
    </row>
    <row r="833" spans="1:5" x14ac:dyDescent="0.25">
      <c r="A833">
        <v>3629</v>
      </c>
      <c r="C833" s="1">
        <v>2</v>
      </c>
      <c r="D833" s="2">
        <v>3</v>
      </c>
    </row>
    <row r="834" spans="1:5" x14ac:dyDescent="0.25">
      <c r="A834">
        <v>3630</v>
      </c>
      <c r="C834" s="1">
        <v>2</v>
      </c>
      <c r="D834" s="2">
        <v>3</v>
      </c>
    </row>
    <row r="835" spans="1:5" x14ac:dyDescent="0.25">
      <c r="A835">
        <v>3631</v>
      </c>
      <c r="C835" s="1">
        <v>2</v>
      </c>
      <c r="D835" s="2">
        <v>3</v>
      </c>
      <c r="E835" s="4">
        <v>4</v>
      </c>
    </row>
    <row r="836" spans="1:5" x14ac:dyDescent="0.25">
      <c r="A836">
        <v>3632</v>
      </c>
      <c r="D836" s="2">
        <v>3</v>
      </c>
      <c r="E836" s="4">
        <v>4</v>
      </c>
    </row>
    <row r="837" spans="1:5" x14ac:dyDescent="0.25">
      <c r="A837">
        <v>3633</v>
      </c>
      <c r="D837" s="2">
        <v>3</v>
      </c>
      <c r="E837" s="4">
        <v>4</v>
      </c>
    </row>
    <row r="838" spans="1:5" x14ac:dyDescent="0.25">
      <c r="A838">
        <v>3634</v>
      </c>
      <c r="D838" s="2">
        <v>3</v>
      </c>
      <c r="E838" s="4">
        <v>4</v>
      </c>
    </row>
    <row r="839" spans="1:5" x14ac:dyDescent="0.25">
      <c r="A839">
        <v>3635</v>
      </c>
      <c r="D839" s="2">
        <v>3</v>
      </c>
      <c r="E839" s="4">
        <v>4</v>
      </c>
    </row>
    <row r="840" spans="1:5" x14ac:dyDescent="0.25">
      <c r="A840">
        <v>3636</v>
      </c>
      <c r="B840" s="3">
        <v>1</v>
      </c>
      <c r="D840" s="2">
        <v>3</v>
      </c>
      <c r="E840" s="4">
        <v>4</v>
      </c>
    </row>
    <row r="841" spans="1:5" x14ac:dyDescent="0.25">
      <c r="A841">
        <v>3637</v>
      </c>
      <c r="B841" s="3">
        <v>1</v>
      </c>
      <c r="D841" s="2">
        <v>3</v>
      </c>
      <c r="E841" s="4">
        <v>4</v>
      </c>
    </row>
    <row r="842" spans="1:5" x14ac:dyDescent="0.25">
      <c r="A842">
        <v>3638</v>
      </c>
      <c r="B842" s="3">
        <v>1</v>
      </c>
      <c r="E842" s="4">
        <v>4</v>
      </c>
    </row>
    <row r="843" spans="1:5" x14ac:dyDescent="0.25">
      <c r="A843">
        <v>3639</v>
      </c>
      <c r="B843" s="3">
        <v>1</v>
      </c>
      <c r="E843" s="4">
        <v>4</v>
      </c>
    </row>
    <row r="844" spans="1:5" x14ac:dyDescent="0.25">
      <c r="A844">
        <v>3640</v>
      </c>
      <c r="B844" s="3">
        <v>1</v>
      </c>
      <c r="E844" s="4">
        <v>4</v>
      </c>
    </row>
    <row r="845" spans="1:5" x14ac:dyDescent="0.25">
      <c r="A845">
        <v>3641</v>
      </c>
      <c r="B845" s="3">
        <v>1</v>
      </c>
      <c r="E845" s="4">
        <v>4</v>
      </c>
    </row>
    <row r="846" spans="1:5" x14ac:dyDescent="0.25">
      <c r="A846">
        <v>3642</v>
      </c>
      <c r="B846" s="3">
        <v>1</v>
      </c>
      <c r="E846" s="4">
        <v>4</v>
      </c>
    </row>
    <row r="847" spans="1:5" x14ac:dyDescent="0.25">
      <c r="A847">
        <v>3643</v>
      </c>
      <c r="B847" s="3">
        <v>1</v>
      </c>
      <c r="E847" s="4">
        <v>4</v>
      </c>
    </row>
    <row r="848" spans="1:5" x14ac:dyDescent="0.25">
      <c r="A848">
        <v>3644</v>
      </c>
      <c r="B848" s="3">
        <v>1</v>
      </c>
      <c r="E848" s="4">
        <v>4</v>
      </c>
    </row>
    <row r="849" spans="1:5" x14ac:dyDescent="0.25">
      <c r="A849">
        <v>3645</v>
      </c>
      <c r="B849" s="3">
        <v>1</v>
      </c>
      <c r="E849" s="4">
        <v>4</v>
      </c>
    </row>
    <row r="850" spans="1:5" x14ac:dyDescent="0.25">
      <c r="A850">
        <v>3646</v>
      </c>
      <c r="B850" s="3">
        <v>1</v>
      </c>
      <c r="E850" s="4">
        <v>4</v>
      </c>
    </row>
    <row r="851" spans="1:5" x14ac:dyDescent="0.25">
      <c r="A851">
        <v>3647</v>
      </c>
      <c r="B851" s="3">
        <v>1</v>
      </c>
      <c r="E851" s="4">
        <v>4</v>
      </c>
    </row>
    <row r="852" spans="1:5" x14ac:dyDescent="0.25">
      <c r="A852">
        <v>3648</v>
      </c>
      <c r="B852" s="3">
        <v>1</v>
      </c>
      <c r="E852" s="4">
        <v>4</v>
      </c>
    </row>
    <row r="853" spans="1:5" x14ac:dyDescent="0.25">
      <c r="A853">
        <v>3649</v>
      </c>
      <c r="B853" s="3">
        <v>1</v>
      </c>
    </row>
    <row r="854" spans="1:5" x14ac:dyDescent="0.25">
      <c r="A854">
        <v>3650</v>
      </c>
      <c r="B854" s="3">
        <v>1</v>
      </c>
    </row>
    <row r="855" spans="1:5" x14ac:dyDescent="0.25">
      <c r="A855">
        <v>3651</v>
      </c>
      <c r="B855" s="3">
        <v>1</v>
      </c>
    </row>
    <row r="856" spans="1:5" x14ac:dyDescent="0.25">
      <c r="A856">
        <v>3652</v>
      </c>
    </row>
    <row r="857" spans="1:5" x14ac:dyDescent="0.25">
      <c r="A857">
        <v>3653</v>
      </c>
      <c r="C857" s="1">
        <v>2</v>
      </c>
    </row>
    <row r="858" spans="1:5" x14ac:dyDescent="0.25">
      <c r="A858">
        <v>3654</v>
      </c>
      <c r="C858" s="1">
        <v>2</v>
      </c>
    </row>
    <row r="859" spans="1:5" x14ac:dyDescent="0.25">
      <c r="A859">
        <v>3655</v>
      </c>
      <c r="C859" s="1">
        <v>2</v>
      </c>
    </row>
    <row r="860" spans="1:5" x14ac:dyDescent="0.25">
      <c r="A860">
        <v>3656</v>
      </c>
      <c r="C860" s="1">
        <v>2</v>
      </c>
    </row>
    <row r="861" spans="1:5" x14ac:dyDescent="0.25">
      <c r="A861">
        <v>3657</v>
      </c>
      <c r="C861" s="1">
        <v>2</v>
      </c>
    </row>
    <row r="862" spans="1:5" x14ac:dyDescent="0.25">
      <c r="A862">
        <v>3658</v>
      </c>
      <c r="C862" s="1">
        <v>2</v>
      </c>
    </row>
    <row r="863" spans="1:5" x14ac:dyDescent="0.25">
      <c r="A863">
        <v>3659</v>
      </c>
      <c r="C863" s="1">
        <v>2</v>
      </c>
    </row>
    <row r="864" spans="1:5" x14ac:dyDescent="0.25">
      <c r="A864">
        <v>3660</v>
      </c>
      <c r="C864" s="1">
        <v>2</v>
      </c>
    </row>
    <row r="865" spans="1:5" x14ac:dyDescent="0.25">
      <c r="A865">
        <v>3661</v>
      </c>
      <c r="C865" s="1">
        <v>2</v>
      </c>
      <c r="D865" s="2">
        <v>3</v>
      </c>
    </row>
    <row r="866" spans="1:5" x14ac:dyDescent="0.25">
      <c r="A866">
        <v>3662</v>
      </c>
      <c r="C866" s="1">
        <v>2</v>
      </c>
      <c r="D866" s="2">
        <v>3</v>
      </c>
    </row>
    <row r="867" spans="1:5" x14ac:dyDescent="0.25">
      <c r="A867">
        <v>3663</v>
      </c>
      <c r="C867" s="1">
        <v>2</v>
      </c>
      <c r="D867" s="2">
        <v>3</v>
      </c>
    </row>
    <row r="868" spans="1:5" x14ac:dyDescent="0.25">
      <c r="A868">
        <v>3664</v>
      </c>
      <c r="C868" s="1">
        <v>2</v>
      </c>
      <c r="D868" s="2">
        <v>3</v>
      </c>
    </row>
    <row r="869" spans="1:5" x14ac:dyDescent="0.25">
      <c r="A869">
        <v>3665</v>
      </c>
      <c r="C869" s="1">
        <v>2</v>
      </c>
      <c r="D869" s="2">
        <v>3</v>
      </c>
    </row>
    <row r="870" spans="1:5" x14ac:dyDescent="0.25">
      <c r="A870">
        <v>3666</v>
      </c>
      <c r="C870" s="1">
        <v>2</v>
      </c>
      <c r="D870" s="2">
        <v>3</v>
      </c>
      <c r="E870" s="4">
        <v>4</v>
      </c>
    </row>
    <row r="871" spans="1:5" x14ac:dyDescent="0.25">
      <c r="A871">
        <v>3667</v>
      </c>
      <c r="D871" s="2">
        <v>3</v>
      </c>
      <c r="E871" s="4">
        <v>4</v>
      </c>
    </row>
    <row r="872" spans="1:5" x14ac:dyDescent="0.25">
      <c r="A872">
        <v>3668</v>
      </c>
      <c r="D872" s="2">
        <v>3</v>
      </c>
      <c r="E872" s="4">
        <v>4</v>
      </c>
    </row>
    <row r="873" spans="1:5" x14ac:dyDescent="0.25">
      <c r="A873">
        <v>3669</v>
      </c>
      <c r="D873" s="2">
        <v>3</v>
      </c>
      <c r="E873" s="4">
        <v>4</v>
      </c>
    </row>
    <row r="874" spans="1:5" x14ac:dyDescent="0.25">
      <c r="A874">
        <v>3670</v>
      </c>
      <c r="D874" s="2">
        <v>3</v>
      </c>
      <c r="E874" s="4">
        <v>4</v>
      </c>
    </row>
    <row r="875" spans="1:5" x14ac:dyDescent="0.25">
      <c r="A875">
        <v>3671</v>
      </c>
      <c r="D875" s="2">
        <v>3</v>
      </c>
      <c r="E875" s="4">
        <v>4</v>
      </c>
    </row>
    <row r="876" spans="1:5" x14ac:dyDescent="0.25">
      <c r="A876">
        <v>3672</v>
      </c>
      <c r="D876" s="2">
        <v>3</v>
      </c>
      <c r="E876" s="4">
        <v>4</v>
      </c>
    </row>
    <row r="877" spans="1:5" x14ac:dyDescent="0.25">
      <c r="A877">
        <v>3673</v>
      </c>
      <c r="D877" s="2">
        <v>3</v>
      </c>
      <c r="E877" s="4">
        <v>4</v>
      </c>
    </row>
    <row r="878" spans="1:5" x14ac:dyDescent="0.25">
      <c r="A878">
        <v>3674</v>
      </c>
      <c r="E878" s="4">
        <v>4</v>
      </c>
    </row>
    <row r="879" spans="1:5" x14ac:dyDescent="0.25">
      <c r="A879">
        <v>3675</v>
      </c>
      <c r="E879" s="4">
        <v>4</v>
      </c>
    </row>
    <row r="880" spans="1:5" x14ac:dyDescent="0.25">
      <c r="A880">
        <v>3676</v>
      </c>
      <c r="E880" s="4">
        <v>4</v>
      </c>
    </row>
    <row r="881" spans="1:5" x14ac:dyDescent="0.25">
      <c r="A881">
        <v>3677</v>
      </c>
      <c r="B881" s="3">
        <v>1</v>
      </c>
      <c r="E881" s="4">
        <v>4</v>
      </c>
    </row>
    <row r="882" spans="1:5" x14ac:dyDescent="0.25">
      <c r="A882">
        <v>3678</v>
      </c>
      <c r="B882" s="3">
        <v>1</v>
      </c>
      <c r="E882" s="4">
        <v>4</v>
      </c>
    </row>
    <row r="883" spans="1:5" x14ac:dyDescent="0.25">
      <c r="A883">
        <v>3679</v>
      </c>
      <c r="B883" s="3">
        <v>1</v>
      </c>
      <c r="E883" s="4">
        <v>4</v>
      </c>
    </row>
    <row r="884" spans="1:5" x14ac:dyDescent="0.25">
      <c r="A884">
        <v>3680</v>
      </c>
      <c r="B884" s="3">
        <v>1</v>
      </c>
    </row>
    <row r="885" spans="1:5" x14ac:dyDescent="0.25">
      <c r="A885">
        <v>3681</v>
      </c>
      <c r="B885" s="3">
        <v>1</v>
      </c>
    </row>
    <row r="886" spans="1:5" x14ac:dyDescent="0.25">
      <c r="A886">
        <v>3682</v>
      </c>
      <c r="B886" s="3">
        <v>1</v>
      </c>
    </row>
    <row r="887" spans="1:5" x14ac:dyDescent="0.25">
      <c r="A887">
        <v>3683</v>
      </c>
      <c r="B887" s="3">
        <v>1</v>
      </c>
    </row>
    <row r="888" spans="1:5" x14ac:dyDescent="0.25">
      <c r="A888">
        <v>3684</v>
      </c>
      <c r="B888" s="3">
        <v>1</v>
      </c>
    </row>
    <row r="889" spans="1:5" x14ac:dyDescent="0.25">
      <c r="A889">
        <v>3685</v>
      </c>
      <c r="B889" s="3">
        <v>1</v>
      </c>
    </row>
    <row r="890" spans="1:5" x14ac:dyDescent="0.25">
      <c r="A890">
        <v>3686</v>
      </c>
      <c r="B890" s="3">
        <v>1</v>
      </c>
      <c r="C890" s="1">
        <v>2</v>
      </c>
    </row>
    <row r="891" spans="1:5" x14ac:dyDescent="0.25">
      <c r="A891">
        <v>3687</v>
      </c>
      <c r="B891" s="3">
        <v>1</v>
      </c>
      <c r="C891" s="1">
        <v>2</v>
      </c>
    </row>
    <row r="892" spans="1:5" x14ac:dyDescent="0.25">
      <c r="A892">
        <v>3688</v>
      </c>
      <c r="B892" s="3">
        <v>1</v>
      </c>
      <c r="C892" s="1">
        <v>2</v>
      </c>
    </row>
    <row r="893" spans="1:5" x14ac:dyDescent="0.25">
      <c r="A893">
        <v>3689</v>
      </c>
      <c r="B893" s="3">
        <v>1</v>
      </c>
      <c r="C893" s="1">
        <v>2</v>
      </c>
    </row>
    <row r="894" spans="1:5" x14ac:dyDescent="0.25">
      <c r="A894">
        <v>3690</v>
      </c>
      <c r="B894" s="3">
        <v>1</v>
      </c>
      <c r="C894" s="1">
        <v>2</v>
      </c>
    </row>
    <row r="895" spans="1:5" x14ac:dyDescent="0.25">
      <c r="A895">
        <v>3691</v>
      </c>
      <c r="C895" s="1">
        <v>2</v>
      </c>
    </row>
    <row r="896" spans="1:5" x14ac:dyDescent="0.25">
      <c r="A896">
        <v>3692</v>
      </c>
      <c r="C896" s="1">
        <v>2</v>
      </c>
    </row>
    <row r="897" spans="1:5" x14ac:dyDescent="0.25">
      <c r="A897">
        <v>3693</v>
      </c>
      <c r="C897" s="1">
        <v>2</v>
      </c>
    </row>
    <row r="898" spans="1:5" x14ac:dyDescent="0.25">
      <c r="A898">
        <v>3694</v>
      </c>
      <c r="C898" s="1">
        <v>2</v>
      </c>
    </row>
    <row r="899" spans="1:5" x14ac:dyDescent="0.25">
      <c r="A899">
        <v>3695</v>
      </c>
      <c r="C899" s="1">
        <v>2</v>
      </c>
    </row>
    <row r="900" spans="1:5" x14ac:dyDescent="0.25">
      <c r="A900">
        <v>3696</v>
      </c>
      <c r="C900" s="1">
        <v>2</v>
      </c>
    </row>
    <row r="901" spans="1:5" x14ac:dyDescent="0.25">
      <c r="A901">
        <v>3697</v>
      </c>
      <c r="C901" s="1">
        <v>2</v>
      </c>
    </row>
    <row r="902" spans="1:5" x14ac:dyDescent="0.25">
      <c r="A902">
        <v>3698</v>
      </c>
      <c r="C902" s="1">
        <v>2</v>
      </c>
    </row>
    <row r="903" spans="1:5" x14ac:dyDescent="0.25">
      <c r="A903">
        <v>3699</v>
      </c>
      <c r="E903" s="4">
        <v>4</v>
      </c>
    </row>
    <row r="904" spans="1:5" x14ac:dyDescent="0.25">
      <c r="A904">
        <v>3700</v>
      </c>
      <c r="D904" s="2">
        <v>3</v>
      </c>
      <c r="E904" s="4">
        <v>4</v>
      </c>
    </row>
    <row r="905" spans="1:5" x14ac:dyDescent="0.25">
      <c r="A905">
        <v>3701</v>
      </c>
      <c r="D905" s="2">
        <v>3</v>
      </c>
      <c r="E905" s="4">
        <v>4</v>
      </c>
    </row>
    <row r="906" spans="1:5" x14ac:dyDescent="0.25">
      <c r="A906">
        <v>3702</v>
      </c>
      <c r="D906" s="2">
        <v>3</v>
      </c>
      <c r="E906" s="4">
        <v>4</v>
      </c>
    </row>
    <row r="907" spans="1:5" x14ac:dyDescent="0.25">
      <c r="A907">
        <v>3703</v>
      </c>
      <c r="D907" s="2">
        <v>3</v>
      </c>
      <c r="E907" s="4">
        <v>4</v>
      </c>
    </row>
    <row r="908" spans="1:5" x14ac:dyDescent="0.25">
      <c r="A908">
        <v>3704</v>
      </c>
      <c r="D908" s="2">
        <v>3</v>
      </c>
      <c r="E908" s="4">
        <v>4</v>
      </c>
    </row>
    <row r="909" spans="1:5" x14ac:dyDescent="0.25">
      <c r="A909">
        <v>3705</v>
      </c>
      <c r="D909" s="2">
        <v>3</v>
      </c>
      <c r="E909" s="4">
        <v>4</v>
      </c>
    </row>
    <row r="910" spans="1:5" x14ac:dyDescent="0.25">
      <c r="A910">
        <v>3706</v>
      </c>
      <c r="D910" s="2">
        <v>3</v>
      </c>
      <c r="E910" s="4">
        <v>4</v>
      </c>
    </row>
    <row r="911" spans="1:5" x14ac:dyDescent="0.25">
      <c r="A911">
        <v>3707</v>
      </c>
      <c r="D911" s="2">
        <v>3</v>
      </c>
      <c r="E911" s="4">
        <v>4</v>
      </c>
    </row>
    <row r="912" spans="1:5" x14ac:dyDescent="0.25">
      <c r="A912">
        <v>3708</v>
      </c>
      <c r="D912" s="2">
        <v>3</v>
      </c>
      <c r="E912" s="4">
        <v>4</v>
      </c>
    </row>
    <row r="913" spans="1:5" x14ac:dyDescent="0.25">
      <c r="A913">
        <v>3709</v>
      </c>
      <c r="D913" s="2">
        <v>3</v>
      </c>
      <c r="E913" s="4">
        <v>4</v>
      </c>
    </row>
    <row r="914" spans="1:5" x14ac:dyDescent="0.25">
      <c r="A914">
        <v>3710</v>
      </c>
      <c r="D914" s="2">
        <v>3</v>
      </c>
      <c r="E914" s="4">
        <v>4</v>
      </c>
    </row>
    <row r="915" spans="1:5" x14ac:dyDescent="0.25">
      <c r="A915">
        <v>3711</v>
      </c>
      <c r="D915" s="2">
        <v>3</v>
      </c>
      <c r="E915" s="4">
        <v>4</v>
      </c>
    </row>
    <row r="916" spans="1:5" x14ac:dyDescent="0.25">
      <c r="A916">
        <v>3712</v>
      </c>
    </row>
    <row r="917" spans="1:5" x14ac:dyDescent="0.25">
      <c r="A917">
        <v>3713</v>
      </c>
    </row>
    <row r="918" spans="1:5" x14ac:dyDescent="0.25">
      <c r="A918">
        <v>3714</v>
      </c>
      <c r="B918" s="3">
        <v>1</v>
      </c>
    </row>
    <row r="919" spans="1:5" x14ac:dyDescent="0.25">
      <c r="A919">
        <v>3715</v>
      </c>
      <c r="B919" s="3">
        <v>1</v>
      </c>
    </row>
    <row r="920" spans="1:5" x14ac:dyDescent="0.25">
      <c r="A920">
        <v>3716</v>
      </c>
      <c r="B920" s="3">
        <v>1</v>
      </c>
    </row>
    <row r="921" spans="1:5" x14ac:dyDescent="0.25">
      <c r="A921">
        <v>3717</v>
      </c>
      <c r="B921" s="3">
        <v>1</v>
      </c>
    </row>
    <row r="922" spans="1:5" x14ac:dyDescent="0.25">
      <c r="A922">
        <v>3718</v>
      </c>
      <c r="B922" s="3">
        <v>1</v>
      </c>
    </row>
    <row r="923" spans="1:5" x14ac:dyDescent="0.25">
      <c r="A923">
        <v>3719</v>
      </c>
      <c r="B923" s="3">
        <v>1</v>
      </c>
      <c r="C923" s="1">
        <v>2</v>
      </c>
    </row>
    <row r="924" spans="1:5" x14ac:dyDescent="0.25">
      <c r="A924">
        <v>3720</v>
      </c>
      <c r="B924" s="3">
        <v>1</v>
      </c>
      <c r="C924" s="1">
        <v>2</v>
      </c>
    </row>
    <row r="925" spans="1:5" x14ac:dyDescent="0.25">
      <c r="A925">
        <v>3721</v>
      </c>
      <c r="B925" s="3">
        <v>1</v>
      </c>
      <c r="C925" s="1">
        <v>2</v>
      </c>
    </row>
    <row r="926" spans="1:5" x14ac:dyDescent="0.25">
      <c r="A926">
        <v>3722</v>
      </c>
      <c r="B926" s="3">
        <v>1</v>
      </c>
      <c r="C926" s="1">
        <v>2</v>
      </c>
    </row>
    <row r="927" spans="1:5" x14ac:dyDescent="0.25">
      <c r="A927">
        <v>3723</v>
      </c>
      <c r="B927" s="3">
        <v>1</v>
      </c>
      <c r="C927" s="1">
        <v>2</v>
      </c>
    </row>
    <row r="928" spans="1:5" x14ac:dyDescent="0.25">
      <c r="A928">
        <v>3724</v>
      </c>
      <c r="B928" s="3">
        <v>1</v>
      </c>
      <c r="C928" s="1">
        <v>2</v>
      </c>
    </row>
    <row r="929" spans="1:5" x14ac:dyDescent="0.25">
      <c r="A929">
        <v>3725</v>
      </c>
      <c r="B929" s="3">
        <v>1</v>
      </c>
      <c r="C929" s="1">
        <v>2</v>
      </c>
    </row>
    <row r="930" spans="1:5" x14ac:dyDescent="0.25">
      <c r="A930">
        <v>3726</v>
      </c>
      <c r="B930" s="3">
        <v>1</v>
      </c>
      <c r="C930" s="1">
        <v>2</v>
      </c>
    </row>
    <row r="931" spans="1:5" x14ac:dyDescent="0.25">
      <c r="A931">
        <v>3727</v>
      </c>
      <c r="C931" s="1">
        <v>2</v>
      </c>
    </row>
    <row r="932" spans="1:5" x14ac:dyDescent="0.25">
      <c r="A932">
        <v>3728</v>
      </c>
      <c r="C932" s="1">
        <v>2</v>
      </c>
    </row>
    <row r="933" spans="1:5" x14ac:dyDescent="0.25">
      <c r="A933">
        <v>3729</v>
      </c>
      <c r="C933" s="1">
        <v>2</v>
      </c>
    </row>
    <row r="934" spans="1:5" x14ac:dyDescent="0.25">
      <c r="A934">
        <v>3730</v>
      </c>
      <c r="C934" s="1">
        <v>2</v>
      </c>
    </row>
    <row r="935" spans="1:5" x14ac:dyDescent="0.25">
      <c r="A935">
        <v>3731</v>
      </c>
      <c r="C935" s="1">
        <v>2</v>
      </c>
    </row>
    <row r="936" spans="1:5" x14ac:dyDescent="0.25">
      <c r="A936">
        <v>3732</v>
      </c>
      <c r="E936" s="4">
        <v>4</v>
      </c>
    </row>
    <row r="937" spans="1:5" x14ac:dyDescent="0.25">
      <c r="A937">
        <v>3733</v>
      </c>
      <c r="D937" s="2">
        <v>3</v>
      </c>
      <c r="E937" s="4">
        <v>4</v>
      </c>
    </row>
    <row r="938" spans="1:5" x14ac:dyDescent="0.25">
      <c r="A938">
        <v>3734</v>
      </c>
      <c r="D938" s="2">
        <v>3</v>
      </c>
      <c r="E938" s="4">
        <v>4</v>
      </c>
    </row>
    <row r="939" spans="1:5" x14ac:dyDescent="0.25">
      <c r="A939">
        <v>3735</v>
      </c>
      <c r="D939" s="2">
        <v>3</v>
      </c>
      <c r="E939" s="4">
        <v>4</v>
      </c>
    </row>
    <row r="940" spans="1:5" x14ac:dyDescent="0.25">
      <c r="A940">
        <v>3736</v>
      </c>
      <c r="D940" s="2">
        <v>3</v>
      </c>
      <c r="E940" s="4">
        <v>4</v>
      </c>
    </row>
    <row r="941" spans="1:5" x14ac:dyDescent="0.25">
      <c r="A941">
        <v>3737</v>
      </c>
      <c r="D941" s="2">
        <v>3</v>
      </c>
      <c r="E941" s="4">
        <v>4</v>
      </c>
    </row>
    <row r="942" spans="1:5" x14ac:dyDescent="0.25">
      <c r="A942">
        <v>3738</v>
      </c>
      <c r="D942" s="2">
        <v>3</v>
      </c>
      <c r="E942" s="4">
        <v>4</v>
      </c>
    </row>
    <row r="943" spans="1:5" x14ac:dyDescent="0.25">
      <c r="A943">
        <v>3739</v>
      </c>
      <c r="D943" s="2">
        <v>3</v>
      </c>
      <c r="E943" s="4">
        <v>4</v>
      </c>
    </row>
    <row r="944" spans="1:5" x14ac:dyDescent="0.25">
      <c r="A944">
        <v>3740</v>
      </c>
      <c r="D944" s="2">
        <v>3</v>
      </c>
      <c r="E944" s="4">
        <v>4</v>
      </c>
    </row>
    <row r="945" spans="1:5" x14ac:dyDescent="0.25">
      <c r="A945">
        <v>3741</v>
      </c>
      <c r="D945" s="2">
        <v>3</v>
      </c>
      <c r="E945" s="4">
        <v>4</v>
      </c>
    </row>
    <row r="946" spans="1:5" x14ac:dyDescent="0.25">
      <c r="A946">
        <v>3742</v>
      </c>
      <c r="D946" s="2">
        <v>3</v>
      </c>
      <c r="E946" s="4">
        <v>4</v>
      </c>
    </row>
    <row r="947" spans="1:5" x14ac:dyDescent="0.25">
      <c r="A947">
        <v>3743</v>
      </c>
      <c r="D947" s="2">
        <v>3</v>
      </c>
      <c r="E947" s="4">
        <v>4</v>
      </c>
    </row>
    <row r="948" spans="1:5" x14ac:dyDescent="0.25">
      <c r="A948">
        <v>3744</v>
      </c>
      <c r="D948" s="2">
        <v>3</v>
      </c>
      <c r="E948" s="4">
        <v>4</v>
      </c>
    </row>
    <row r="949" spans="1:5" x14ac:dyDescent="0.25">
      <c r="A949">
        <v>3745</v>
      </c>
      <c r="D949" s="2">
        <v>3</v>
      </c>
      <c r="E949" s="4">
        <v>4</v>
      </c>
    </row>
    <row r="950" spans="1:5" x14ac:dyDescent="0.25">
      <c r="A950">
        <v>3746</v>
      </c>
      <c r="B950" s="3">
        <v>1</v>
      </c>
    </row>
    <row r="951" spans="1:5" x14ac:dyDescent="0.25">
      <c r="A951">
        <v>3747</v>
      </c>
      <c r="B951" s="3">
        <v>1</v>
      </c>
    </row>
    <row r="952" spans="1:5" x14ac:dyDescent="0.25">
      <c r="A952">
        <v>3748</v>
      </c>
      <c r="B952" s="3">
        <v>1</v>
      </c>
    </row>
    <row r="953" spans="1:5" x14ac:dyDescent="0.25">
      <c r="A953">
        <v>3749</v>
      </c>
      <c r="B953" s="3">
        <v>1</v>
      </c>
    </row>
    <row r="954" spans="1:5" x14ac:dyDescent="0.25">
      <c r="A954">
        <v>3750</v>
      </c>
      <c r="B954" s="3">
        <v>1</v>
      </c>
    </row>
    <row r="955" spans="1:5" x14ac:dyDescent="0.25">
      <c r="A955">
        <v>3751</v>
      </c>
      <c r="B955" s="3">
        <v>1</v>
      </c>
      <c r="C955" s="1">
        <v>2</v>
      </c>
    </row>
    <row r="956" spans="1:5" x14ac:dyDescent="0.25">
      <c r="A956">
        <v>3752</v>
      </c>
      <c r="B956" s="3">
        <v>1</v>
      </c>
      <c r="C956" s="1">
        <v>2</v>
      </c>
    </row>
    <row r="957" spans="1:5" x14ac:dyDescent="0.25">
      <c r="A957">
        <v>3753</v>
      </c>
      <c r="B957" s="3">
        <v>1</v>
      </c>
      <c r="C957" s="1">
        <v>2</v>
      </c>
    </row>
    <row r="958" spans="1:5" x14ac:dyDescent="0.25">
      <c r="A958">
        <v>3754</v>
      </c>
      <c r="B958" s="3">
        <v>1</v>
      </c>
      <c r="C958" s="1">
        <v>2</v>
      </c>
    </row>
    <row r="959" spans="1:5" x14ac:dyDescent="0.25">
      <c r="A959">
        <v>3755</v>
      </c>
      <c r="B959" s="3">
        <v>1</v>
      </c>
      <c r="C959" s="1">
        <v>2</v>
      </c>
    </row>
    <row r="960" spans="1:5" x14ac:dyDescent="0.25">
      <c r="A960">
        <v>3756</v>
      </c>
      <c r="B960" s="3">
        <v>1</v>
      </c>
      <c r="C960" s="1">
        <v>2</v>
      </c>
    </row>
    <row r="961" spans="1:5" x14ac:dyDescent="0.25">
      <c r="A961">
        <v>3757</v>
      </c>
      <c r="B961" s="3">
        <v>1</v>
      </c>
      <c r="C961" s="1">
        <v>2</v>
      </c>
    </row>
    <row r="962" spans="1:5" x14ac:dyDescent="0.25">
      <c r="A962">
        <v>3758</v>
      </c>
      <c r="B962" s="3">
        <v>1</v>
      </c>
      <c r="C962" s="1">
        <v>2</v>
      </c>
    </row>
    <row r="963" spans="1:5" x14ac:dyDescent="0.25">
      <c r="A963">
        <v>3759</v>
      </c>
      <c r="B963" s="3">
        <v>1</v>
      </c>
      <c r="C963" s="1">
        <v>2</v>
      </c>
    </row>
    <row r="964" spans="1:5" x14ac:dyDescent="0.25">
      <c r="A964">
        <v>3760</v>
      </c>
      <c r="B964" s="3">
        <v>1</v>
      </c>
      <c r="C964" s="1">
        <v>2</v>
      </c>
    </row>
    <row r="965" spans="1:5" x14ac:dyDescent="0.25">
      <c r="A965">
        <v>3761</v>
      </c>
      <c r="C965" s="1">
        <v>2</v>
      </c>
    </row>
    <row r="966" spans="1:5" x14ac:dyDescent="0.25">
      <c r="A966">
        <v>3762</v>
      </c>
      <c r="C966" s="1">
        <v>2</v>
      </c>
    </row>
    <row r="967" spans="1:5" x14ac:dyDescent="0.25">
      <c r="A967">
        <v>3763</v>
      </c>
      <c r="C967" s="1">
        <v>2</v>
      </c>
    </row>
    <row r="968" spans="1:5" x14ac:dyDescent="0.25">
      <c r="A968">
        <v>3764</v>
      </c>
      <c r="C968" s="1">
        <v>2</v>
      </c>
    </row>
    <row r="969" spans="1:5" x14ac:dyDescent="0.25">
      <c r="A969">
        <v>3765</v>
      </c>
    </row>
    <row r="970" spans="1:5" x14ac:dyDescent="0.25">
      <c r="A970">
        <v>3766</v>
      </c>
    </row>
    <row r="971" spans="1:5" x14ac:dyDescent="0.25">
      <c r="A971">
        <v>3767</v>
      </c>
      <c r="E971" s="4">
        <v>4</v>
      </c>
    </row>
    <row r="972" spans="1:5" x14ac:dyDescent="0.25">
      <c r="A972">
        <v>3768</v>
      </c>
      <c r="D972" s="2">
        <v>3</v>
      </c>
      <c r="E972" s="4">
        <v>4</v>
      </c>
    </row>
    <row r="973" spans="1:5" x14ac:dyDescent="0.25">
      <c r="A973">
        <v>3769</v>
      </c>
      <c r="D973" s="2">
        <v>3</v>
      </c>
      <c r="E973" s="4">
        <v>4</v>
      </c>
    </row>
    <row r="974" spans="1:5" x14ac:dyDescent="0.25">
      <c r="A974">
        <v>3770</v>
      </c>
      <c r="D974" s="2">
        <v>3</v>
      </c>
      <c r="E974" s="4">
        <v>4</v>
      </c>
    </row>
    <row r="975" spans="1:5" x14ac:dyDescent="0.25">
      <c r="A975">
        <v>3771</v>
      </c>
      <c r="D975" s="2">
        <v>3</v>
      </c>
      <c r="E975" s="4">
        <v>4</v>
      </c>
    </row>
    <row r="976" spans="1:5" x14ac:dyDescent="0.25">
      <c r="A976">
        <v>3772</v>
      </c>
      <c r="D976" s="2">
        <v>3</v>
      </c>
      <c r="E976" s="4">
        <v>4</v>
      </c>
    </row>
    <row r="977" spans="1:5" x14ac:dyDescent="0.25">
      <c r="A977">
        <v>3773</v>
      </c>
      <c r="D977" s="2">
        <v>3</v>
      </c>
      <c r="E977" s="4">
        <v>4</v>
      </c>
    </row>
    <row r="978" spans="1:5" x14ac:dyDescent="0.25">
      <c r="A978">
        <v>3774</v>
      </c>
      <c r="D978" s="2">
        <v>3</v>
      </c>
      <c r="E978" s="4">
        <v>4</v>
      </c>
    </row>
    <row r="979" spans="1:5" x14ac:dyDescent="0.25">
      <c r="A979">
        <v>3775</v>
      </c>
      <c r="D979" s="2">
        <v>3</v>
      </c>
      <c r="E979" s="4">
        <v>4</v>
      </c>
    </row>
    <row r="980" spans="1:5" x14ac:dyDescent="0.25">
      <c r="A980">
        <v>3776</v>
      </c>
      <c r="D980" s="2">
        <v>3</v>
      </c>
      <c r="E980" s="4">
        <v>4</v>
      </c>
    </row>
    <row r="981" spans="1:5" x14ac:dyDescent="0.25">
      <c r="A981">
        <v>3777</v>
      </c>
      <c r="D981" s="2">
        <v>3</v>
      </c>
      <c r="E981" s="4">
        <v>4</v>
      </c>
    </row>
    <row r="982" spans="1:5" x14ac:dyDescent="0.25">
      <c r="A982">
        <v>3778</v>
      </c>
      <c r="D982" s="2">
        <v>3</v>
      </c>
      <c r="E982" s="4">
        <v>4</v>
      </c>
    </row>
    <row r="983" spans="1:5" x14ac:dyDescent="0.25">
      <c r="A983">
        <v>3779</v>
      </c>
      <c r="D983" s="2">
        <v>3</v>
      </c>
      <c r="E983" s="4">
        <v>4</v>
      </c>
    </row>
    <row r="984" spans="1:5" x14ac:dyDescent="0.25">
      <c r="A984">
        <v>3780</v>
      </c>
      <c r="D984" s="2">
        <v>3</v>
      </c>
      <c r="E984" s="4">
        <v>4</v>
      </c>
    </row>
    <row r="985" spans="1:5" x14ac:dyDescent="0.25">
      <c r="A985">
        <v>3781</v>
      </c>
      <c r="D985" s="2">
        <v>3</v>
      </c>
      <c r="E985" s="4">
        <v>4</v>
      </c>
    </row>
    <row r="986" spans="1:5" x14ac:dyDescent="0.25">
      <c r="A986">
        <v>3782</v>
      </c>
      <c r="B986" s="3">
        <v>1</v>
      </c>
    </row>
    <row r="987" spans="1:5" x14ac:dyDescent="0.25">
      <c r="A987">
        <v>3783</v>
      </c>
      <c r="B987" s="3">
        <v>1</v>
      </c>
    </row>
    <row r="988" spans="1:5" x14ac:dyDescent="0.25">
      <c r="A988">
        <v>3784</v>
      </c>
      <c r="B988" s="3">
        <v>1</v>
      </c>
    </row>
    <row r="989" spans="1:5" x14ac:dyDescent="0.25">
      <c r="A989">
        <v>3785</v>
      </c>
      <c r="B989" s="3">
        <v>1</v>
      </c>
    </row>
    <row r="990" spans="1:5" x14ac:dyDescent="0.25">
      <c r="A990">
        <v>3786</v>
      </c>
      <c r="B990" s="3">
        <v>1</v>
      </c>
    </row>
    <row r="991" spans="1:5" x14ac:dyDescent="0.25">
      <c r="A991">
        <v>3787</v>
      </c>
      <c r="B991" s="3">
        <v>1</v>
      </c>
    </row>
    <row r="992" spans="1:5" x14ac:dyDescent="0.25">
      <c r="A992">
        <v>3788</v>
      </c>
      <c r="B992" s="3">
        <v>1</v>
      </c>
    </row>
    <row r="993" spans="1:5" x14ac:dyDescent="0.25">
      <c r="A993">
        <v>3789</v>
      </c>
      <c r="B993" s="3">
        <v>1</v>
      </c>
    </row>
    <row r="994" spans="1:5" x14ac:dyDescent="0.25">
      <c r="A994">
        <v>3790</v>
      </c>
      <c r="B994" s="3">
        <v>1</v>
      </c>
      <c r="C994" s="1">
        <v>2</v>
      </c>
    </row>
    <row r="995" spans="1:5" x14ac:dyDescent="0.25">
      <c r="A995">
        <v>3791</v>
      </c>
      <c r="B995" s="3">
        <v>1</v>
      </c>
      <c r="C995" s="1">
        <v>2</v>
      </c>
    </row>
    <row r="996" spans="1:5" x14ac:dyDescent="0.25">
      <c r="A996">
        <v>3792</v>
      </c>
      <c r="B996" s="3">
        <v>1</v>
      </c>
      <c r="C996" s="1">
        <v>2</v>
      </c>
    </row>
    <row r="997" spans="1:5" x14ac:dyDescent="0.25">
      <c r="A997">
        <v>3793</v>
      </c>
      <c r="B997" s="3">
        <v>1</v>
      </c>
      <c r="C997" s="1">
        <v>2</v>
      </c>
    </row>
    <row r="998" spans="1:5" x14ac:dyDescent="0.25">
      <c r="A998">
        <v>3794</v>
      </c>
      <c r="B998" s="3">
        <v>1</v>
      </c>
      <c r="C998" s="1">
        <v>2</v>
      </c>
    </row>
    <row r="999" spans="1:5" x14ac:dyDescent="0.25">
      <c r="A999">
        <v>3795</v>
      </c>
      <c r="B999" s="3">
        <v>1</v>
      </c>
      <c r="C999" s="1">
        <v>2</v>
      </c>
    </row>
    <row r="1000" spans="1:5" x14ac:dyDescent="0.25">
      <c r="A1000">
        <v>3796</v>
      </c>
      <c r="B1000" s="3">
        <v>1</v>
      </c>
      <c r="C1000" s="1">
        <v>2</v>
      </c>
    </row>
    <row r="1001" spans="1:5" x14ac:dyDescent="0.25">
      <c r="A1001">
        <v>3797</v>
      </c>
      <c r="C1001" s="1">
        <v>2</v>
      </c>
    </row>
    <row r="1002" spans="1:5" x14ac:dyDescent="0.25">
      <c r="A1002">
        <v>3798</v>
      </c>
      <c r="C1002" s="1">
        <v>2</v>
      </c>
    </row>
    <row r="1003" spans="1:5" x14ac:dyDescent="0.25">
      <c r="A1003">
        <v>3799</v>
      </c>
      <c r="C1003" s="1">
        <v>2</v>
      </c>
    </row>
    <row r="1004" spans="1:5" x14ac:dyDescent="0.25">
      <c r="A1004">
        <v>3800</v>
      </c>
      <c r="C1004" s="1">
        <v>2</v>
      </c>
    </row>
    <row r="1005" spans="1:5" x14ac:dyDescent="0.25">
      <c r="A1005">
        <v>3801</v>
      </c>
      <c r="C1005" s="1">
        <v>2</v>
      </c>
    </row>
    <row r="1006" spans="1:5" x14ac:dyDescent="0.25">
      <c r="A1006">
        <v>3802</v>
      </c>
    </row>
    <row r="1007" spans="1:5" x14ac:dyDescent="0.25">
      <c r="A1007">
        <v>3803</v>
      </c>
      <c r="D1007" s="2">
        <v>3</v>
      </c>
    </row>
    <row r="1008" spans="1:5" x14ac:dyDescent="0.25">
      <c r="A1008">
        <v>3804</v>
      </c>
      <c r="D1008" s="2">
        <v>3</v>
      </c>
      <c r="E1008" s="4">
        <v>4</v>
      </c>
    </row>
    <row r="1009" spans="1:5" x14ac:dyDescent="0.25">
      <c r="A1009">
        <v>3805</v>
      </c>
      <c r="D1009" s="2">
        <v>3</v>
      </c>
      <c r="E1009" s="4">
        <v>4</v>
      </c>
    </row>
    <row r="1010" spans="1:5" x14ac:dyDescent="0.25">
      <c r="A1010">
        <v>3806</v>
      </c>
      <c r="D1010" s="2">
        <v>3</v>
      </c>
      <c r="E1010" s="4">
        <v>4</v>
      </c>
    </row>
    <row r="1011" spans="1:5" x14ac:dyDescent="0.25">
      <c r="A1011">
        <v>3807</v>
      </c>
      <c r="D1011" s="2">
        <v>3</v>
      </c>
      <c r="E1011" s="4">
        <v>4</v>
      </c>
    </row>
    <row r="1012" spans="1:5" x14ac:dyDescent="0.25">
      <c r="A1012">
        <v>3808</v>
      </c>
      <c r="D1012" s="2">
        <v>3</v>
      </c>
      <c r="E1012" s="4">
        <v>4</v>
      </c>
    </row>
    <row r="1013" spans="1:5" x14ac:dyDescent="0.25">
      <c r="A1013">
        <v>3809</v>
      </c>
      <c r="D1013" s="2">
        <v>3</v>
      </c>
      <c r="E1013" s="4">
        <v>4</v>
      </c>
    </row>
    <row r="1014" spans="1:5" x14ac:dyDescent="0.25">
      <c r="A1014">
        <v>3810</v>
      </c>
      <c r="D1014" s="2">
        <v>3</v>
      </c>
      <c r="E1014" s="4">
        <v>4</v>
      </c>
    </row>
    <row r="1015" spans="1:5" x14ac:dyDescent="0.25">
      <c r="A1015">
        <v>3811</v>
      </c>
      <c r="D1015" s="2">
        <v>3</v>
      </c>
      <c r="E1015" s="4">
        <v>4</v>
      </c>
    </row>
    <row r="1016" spans="1:5" x14ac:dyDescent="0.25">
      <c r="A1016">
        <v>3812</v>
      </c>
      <c r="D1016" s="2">
        <v>3</v>
      </c>
      <c r="E1016" s="4">
        <v>4</v>
      </c>
    </row>
    <row r="1017" spans="1:5" x14ac:dyDescent="0.25">
      <c r="A1017">
        <v>3813</v>
      </c>
      <c r="D1017" s="2">
        <v>3</v>
      </c>
      <c r="E1017" s="4">
        <v>4</v>
      </c>
    </row>
    <row r="1018" spans="1:5" x14ac:dyDescent="0.25">
      <c r="A1018">
        <v>3814</v>
      </c>
      <c r="D1018" s="2">
        <v>3</v>
      </c>
      <c r="E1018" s="4">
        <v>4</v>
      </c>
    </row>
    <row r="1019" spans="1:5" x14ac:dyDescent="0.25">
      <c r="A1019">
        <v>3815</v>
      </c>
      <c r="D1019" s="2">
        <v>3</v>
      </c>
      <c r="E1019" s="4">
        <v>4</v>
      </c>
    </row>
    <row r="1020" spans="1:5" x14ac:dyDescent="0.25">
      <c r="A1020">
        <v>3816</v>
      </c>
      <c r="D1020" s="2">
        <v>3</v>
      </c>
      <c r="E1020" s="4">
        <v>4</v>
      </c>
    </row>
    <row r="1021" spans="1:5" x14ac:dyDescent="0.25">
      <c r="A1021">
        <v>3817</v>
      </c>
    </row>
    <row r="1022" spans="1:5" x14ac:dyDescent="0.25">
      <c r="A1022">
        <v>3818</v>
      </c>
      <c r="B1022" s="3">
        <v>1</v>
      </c>
    </row>
    <row r="1023" spans="1:5" x14ac:dyDescent="0.25">
      <c r="A1023">
        <v>3819</v>
      </c>
      <c r="B1023" s="3">
        <v>1</v>
      </c>
    </row>
    <row r="1024" spans="1:5" x14ac:dyDescent="0.25">
      <c r="A1024">
        <v>3820</v>
      </c>
      <c r="B1024" s="3">
        <v>1</v>
      </c>
    </row>
    <row r="1025" spans="1:3" x14ac:dyDescent="0.25">
      <c r="A1025">
        <v>3821</v>
      </c>
      <c r="B1025" s="3">
        <v>1</v>
      </c>
    </row>
    <row r="1026" spans="1:3" x14ac:dyDescent="0.25">
      <c r="A1026">
        <v>3822</v>
      </c>
      <c r="B1026" s="3">
        <v>1</v>
      </c>
    </row>
    <row r="1027" spans="1:3" x14ac:dyDescent="0.25">
      <c r="A1027">
        <v>3823</v>
      </c>
      <c r="B1027" s="3">
        <v>1</v>
      </c>
    </row>
    <row r="1028" spans="1:3" x14ac:dyDescent="0.25">
      <c r="A1028">
        <v>3824</v>
      </c>
      <c r="B1028" s="3">
        <v>1</v>
      </c>
    </row>
    <row r="1029" spans="1:3" x14ac:dyDescent="0.25">
      <c r="A1029">
        <v>3825</v>
      </c>
      <c r="B1029" s="3">
        <v>1</v>
      </c>
    </row>
    <row r="1030" spans="1:3" x14ac:dyDescent="0.25">
      <c r="A1030">
        <v>3826</v>
      </c>
      <c r="B1030" s="3">
        <v>1</v>
      </c>
      <c r="C1030" s="1">
        <v>2</v>
      </c>
    </row>
    <row r="1031" spans="1:3" x14ac:dyDescent="0.25">
      <c r="A1031">
        <v>3827</v>
      </c>
      <c r="B1031" s="3">
        <v>1</v>
      </c>
      <c r="C1031" s="1">
        <v>2</v>
      </c>
    </row>
    <row r="1032" spans="1:3" x14ac:dyDescent="0.25">
      <c r="A1032">
        <v>3828</v>
      </c>
      <c r="B1032" s="3">
        <v>1</v>
      </c>
      <c r="C1032" s="1">
        <v>2</v>
      </c>
    </row>
    <row r="1033" spans="1:3" x14ac:dyDescent="0.25">
      <c r="A1033">
        <v>3829</v>
      </c>
      <c r="B1033" s="3">
        <v>1</v>
      </c>
      <c r="C1033" s="1">
        <v>2</v>
      </c>
    </row>
    <row r="1034" spans="1:3" x14ac:dyDescent="0.25">
      <c r="A1034">
        <v>3830</v>
      </c>
      <c r="B1034" s="3">
        <v>1</v>
      </c>
      <c r="C1034" s="1">
        <v>2</v>
      </c>
    </row>
    <row r="1035" spans="1:3" x14ac:dyDescent="0.25">
      <c r="A1035">
        <v>3831</v>
      </c>
      <c r="B1035" s="3">
        <v>1</v>
      </c>
      <c r="C1035" s="1">
        <v>2</v>
      </c>
    </row>
    <row r="1036" spans="1:3" x14ac:dyDescent="0.25">
      <c r="A1036">
        <v>3832</v>
      </c>
      <c r="C1036" s="1">
        <v>2</v>
      </c>
    </row>
    <row r="1037" spans="1:3" x14ac:dyDescent="0.25">
      <c r="A1037">
        <v>3833</v>
      </c>
      <c r="C1037" s="1">
        <v>2</v>
      </c>
    </row>
    <row r="1038" spans="1:3" x14ac:dyDescent="0.25">
      <c r="A1038">
        <v>3834</v>
      </c>
      <c r="C1038" s="1">
        <v>2</v>
      </c>
    </row>
    <row r="1039" spans="1:3" x14ac:dyDescent="0.25">
      <c r="A1039">
        <v>3835</v>
      </c>
      <c r="C1039" s="1">
        <v>2</v>
      </c>
    </row>
    <row r="1040" spans="1:3" x14ac:dyDescent="0.25">
      <c r="A1040">
        <v>3836</v>
      </c>
      <c r="C1040" s="1">
        <v>2</v>
      </c>
    </row>
    <row r="1041" spans="1:5" x14ac:dyDescent="0.25">
      <c r="A1041">
        <v>3837</v>
      </c>
      <c r="C1041" s="1">
        <v>2</v>
      </c>
    </row>
    <row r="1042" spans="1:5" x14ac:dyDescent="0.25">
      <c r="A1042">
        <v>3838</v>
      </c>
      <c r="C1042" s="1">
        <v>2</v>
      </c>
    </row>
    <row r="1043" spans="1:5" x14ac:dyDescent="0.25">
      <c r="A1043">
        <v>3839</v>
      </c>
    </row>
    <row r="1044" spans="1:5" x14ac:dyDescent="0.25">
      <c r="A1044">
        <v>3840</v>
      </c>
      <c r="D1044" s="2">
        <v>3</v>
      </c>
    </row>
    <row r="1045" spans="1:5" x14ac:dyDescent="0.25">
      <c r="A1045">
        <v>3841</v>
      </c>
      <c r="D1045" s="2">
        <v>3</v>
      </c>
    </row>
    <row r="1046" spans="1:5" x14ac:dyDescent="0.25">
      <c r="A1046">
        <v>3842</v>
      </c>
      <c r="D1046" s="2">
        <v>3</v>
      </c>
      <c r="E1046" s="4">
        <v>4</v>
      </c>
    </row>
    <row r="1047" spans="1:5" x14ac:dyDescent="0.25">
      <c r="A1047">
        <v>3843</v>
      </c>
      <c r="D1047" s="2">
        <v>3</v>
      </c>
      <c r="E1047" s="4">
        <v>4</v>
      </c>
    </row>
    <row r="1048" spans="1:5" x14ac:dyDescent="0.25">
      <c r="A1048">
        <v>3844</v>
      </c>
      <c r="D1048" s="2">
        <v>3</v>
      </c>
      <c r="E1048" s="4">
        <v>4</v>
      </c>
    </row>
    <row r="1049" spans="1:5" x14ac:dyDescent="0.25">
      <c r="A1049">
        <v>3845</v>
      </c>
      <c r="D1049" s="2">
        <v>3</v>
      </c>
      <c r="E1049" s="4">
        <v>4</v>
      </c>
    </row>
    <row r="1050" spans="1:5" x14ac:dyDescent="0.25">
      <c r="A1050">
        <v>3846</v>
      </c>
      <c r="D1050" s="2">
        <v>3</v>
      </c>
      <c r="E1050" s="4">
        <v>4</v>
      </c>
    </row>
    <row r="1051" spans="1:5" x14ac:dyDescent="0.25">
      <c r="A1051">
        <v>3847</v>
      </c>
      <c r="D1051" s="2">
        <v>3</v>
      </c>
      <c r="E1051" s="4">
        <v>4</v>
      </c>
    </row>
    <row r="1052" spans="1:5" x14ac:dyDescent="0.25">
      <c r="A1052">
        <v>3848</v>
      </c>
      <c r="D1052" s="2">
        <v>3</v>
      </c>
      <c r="E1052" s="4">
        <v>4</v>
      </c>
    </row>
    <row r="1053" spans="1:5" x14ac:dyDescent="0.25">
      <c r="A1053">
        <v>3849</v>
      </c>
      <c r="D1053" s="2">
        <v>3</v>
      </c>
      <c r="E1053" s="4">
        <v>4</v>
      </c>
    </row>
    <row r="1054" spans="1:5" x14ac:dyDescent="0.25">
      <c r="A1054">
        <v>3850</v>
      </c>
      <c r="D1054" s="2">
        <v>3</v>
      </c>
      <c r="E1054" s="4">
        <v>4</v>
      </c>
    </row>
    <row r="1055" spans="1:5" x14ac:dyDescent="0.25">
      <c r="A1055">
        <v>3851</v>
      </c>
      <c r="D1055" s="2">
        <v>3</v>
      </c>
      <c r="E1055" s="4">
        <v>4</v>
      </c>
    </row>
    <row r="1056" spans="1:5" x14ac:dyDescent="0.25">
      <c r="A1056">
        <v>3852</v>
      </c>
      <c r="B1056" s="3">
        <v>1</v>
      </c>
      <c r="D1056" s="2">
        <v>3</v>
      </c>
      <c r="E1056" s="4">
        <v>4</v>
      </c>
    </row>
    <row r="1057" spans="1:5" x14ac:dyDescent="0.25">
      <c r="A1057">
        <v>3853</v>
      </c>
      <c r="B1057" s="3">
        <v>1</v>
      </c>
      <c r="D1057" s="2">
        <v>3</v>
      </c>
      <c r="E1057" s="4">
        <v>4</v>
      </c>
    </row>
    <row r="1058" spans="1:5" x14ac:dyDescent="0.25">
      <c r="A1058">
        <v>3854</v>
      </c>
      <c r="B1058" s="3">
        <v>1</v>
      </c>
      <c r="D1058" s="2">
        <v>3</v>
      </c>
      <c r="E1058" s="4">
        <v>4</v>
      </c>
    </row>
    <row r="1059" spans="1:5" x14ac:dyDescent="0.25">
      <c r="A1059">
        <v>3855</v>
      </c>
      <c r="B1059" s="3">
        <v>1</v>
      </c>
      <c r="E1059" s="4">
        <v>4</v>
      </c>
    </row>
    <row r="1060" spans="1:5" x14ac:dyDescent="0.25">
      <c r="A1060">
        <v>3856</v>
      </c>
      <c r="B1060" s="3">
        <v>1</v>
      </c>
    </row>
    <row r="1061" spans="1:5" x14ac:dyDescent="0.25">
      <c r="A1061">
        <v>3857</v>
      </c>
      <c r="B1061" s="3">
        <v>1</v>
      </c>
    </row>
    <row r="1062" spans="1:5" x14ac:dyDescent="0.25">
      <c r="A1062">
        <v>3858</v>
      </c>
      <c r="B1062" s="3">
        <v>1</v>
      </c>
    </row>
    <row r="1063" spans="1:5" x14ac:dyDescent="0.25">
      <c r="A1063">
        <v>3859</v>
      </c>
      <c r="B1063" s="3">
        <v>1</v>
      </c>
    </row>
    <row r="1064" spans="1:5" x14ac:dyDescent="0.25">
      <c r="A1064">
        <v>3860</v>
      </c>
      <c r="B1064" s="3">
        <v>1</v>
      </c>
    </row>
    <row r="1065" spans="1:5" x14ac:dyDescent="0.25">
      <c r="A1065">
        <v>3861</v>
      </c>
      <c r="B1065" s="3">
        <v>1</v>
      </c>
    </row>
    <row r="1066" spans="1:5" x14ac:dyDescent="0.25">
      <c r="A1066">
        <v>3862</v>
      </c>
      <c r="B1066" s="3">
        <v>1</v>
      </c>
    </row>
    <row r="1067" spans="1:5" x14ac:dyDescent="0.25">
      <c r="A1067">
        <v>3863</v>
      </c>
      <c r="B1067" s="3">
        <v>1</v>
      </c>
    </row>
    <row r="1068" spans="1:5" x14ac:dyDescent="0.25">
      <c r="A1068">
        <v>3864</v>
      </c>
      <c r="B1068" s="3">
        <v>1</v>
      </c>
    </row>
    <row r="1069" spans="1:5" x14ac:dyDescent="0.25">
      <c r="A1069">
        <v>3865</v>
      </c>
      <c r="B1069" s="3">
        <v>1</v>
      </c>
      <c r="C1069" s="1">
        <v>2</v>
      </c>
    </row>
    <row r="1070" spans="1:5" x14ac:dyDescent="0.25">
      <c r="A1070">
        <v>3866</v>
      </c>
      <c r="B1070" s="3">
        <v>1</v>
      </c>
      <c r="C1070" s="1">
        <v>2</v>
      </c>
    </row>
    <row r="1071" spans="1:5" x14ac:dyDescent="0.25">
      <c r="A1071">
        <v>3867</v>
      </c>
      <c r="B1071" s="3">
        <v>1</v>
      </c>
      <c r="C1071" s="1">
        <v>2</v>
      </c>
    </row>
    <row r="1072" spans="1:5" x14ac:dyDescent="0.25">
      <c r="A1072">
        <v>3868</v>
      </c>
      <c r="C1072" s="1">
        <v>2</v>
      </c>
    </row>
    <row r="1073" spans="1:5" x14ac:dyDescent="0.25">
      <c r="A1073">
        <v>3869</v>
      </c>
      <c r="C1073" s="1">
        <v>2</v>
      </c>
    </row>
    <row r="1074" spans="1:5" x14ac:dyDescent="0.25">
      <c r="A1074">
        <v>3870</v>
      </c>
      <c r="C1074" s="1">
        <v>2</v>
      </c>
    </row>
    <row r="1075" spans="1:5" x14ac:dyDescent="0.25">
      <c r="A1075">
        <v>3871</v>
      </c>
      <c r="C1075" s="1">
        <v>2</v>
      </c>
    </row>
    <row r="1076" spans="1:5" x14ac:dyDescent="0.25">
      <c r="A1076">
        <v>3872</v>
      </c>
      <c r="C1076" s="1">
        <v>2</v>
      </c>
    </row>
    <row r="1077" spans="1:5" x14ac:dyDescent="0.25">
      <c r="A1077">
        <v>3873</v>
      </c>
      <c r="C1077" s="1">
        <v>2</v>
      </c>
    </row>
    <row r="1078" spans="1:5" x14ac:dyDescent="0.25">
      <c r="A1078">
        <v>3874</v>
      </c>
      <c r="C1078" s="1">
        <v>2</v>
      </c>
    </row>
    <row r="1079" spans="1:5" x14ac:dyDescent="0.25">
      <c r="A1079">
        <v>3875</v>
      </c>
      <c r="C1079" s="1">
        <v>2</v>
      </c>
      <c r="D1079" s="2">
        <v>3</v>
      </c>
    </row>
    <row r="1080" spans="1:5" x14ac:dyDescent="0.25">
      <c r="A1080">
        <v>3876</v>
      </c>
      <c r="C1080" s="1">
        <v>2</v>
      </c>
      <c r="D1080" s="2">
        <v>3</v>
      </c>
    </row>
    <row r="1081" spans="1:5" x14ac:dyDescent="0.25">
      <c r="A1081">
        <v>3877</v>
      </c>
      <c r="C1081" s="1">
        <v>2</v>
      </c>
      <c r="D1081" s="2">
        <v>3</v>
      </c>
    </row>
    <row r="1082" spans="1:5" x14ac:dyDescent="0.25">
      <c r="A1082">
        <v>3878</v>
      </c>
      <c r="C1082" s="1">
        <v>2</v>
      </c>
      <c r="D1082" s="2">
        <v>3</v>
      </c>
    </row>
    <row r="1083" spans="1:5" x14ac:dyDescent="0.25">
      <c r="A1083">
        <v>3879</v>
      </c>
      <c r="D1083" s="2">
        <v>3</v>
      </c>
      <c r="E1083" s="4">
        <v>4</v>
      </c>
    </row>
    <row r="1084" spans="1:5" x14ac:dyDescent="0.25">
      <c r="A1084">
        <v>3880</v>
      </c>
      <c r="D1084" s="2">
        <v>3</v>
      </c>
      <c r="E1084" s="4">
        <v>4</v>
      </c>
    </row>
    <row r="1085" spans="1:5" x14ac:dyDescent="0.25">
      <c r="A1085">
        <v>3881</v>
      </c>
      <c r="D1085" s="2">
        <v>3</v>
      </c>
      <c r="E1085" s="4">
        <v>4</v>
      </c>
    </row>
    <row r="1086" spans="1:5" x14ac:dyDescent="0.25">
      <c r="A1086">
        <v>3882</v>
      </c>
      <c r="D1086" s="2">
        <v>3</v>
      </c>
      <c r="E1086" s="4">
        <v>4</v>
      </c>
    </row>
    <row r="1087" spans="1:5" x14ac:dyDescent="0.25">
      <c r="A1087">
        <v>3883</v>
      </c>
      <c r="D1087" s="2">
        <v>3</v>
      </c>
      <c r="E1087" s="4">
        <v>4</v>
      </c>
    </row>
    <row r="1088" spans="1:5" x14ac:dyDescent="0.25">
      <c r="A1088">
        <v>3884</v>
      </c>
      <c r="D1088" s="2">
        <v>3</v>
      </c>
      <c r="E1088" s="4">
        <v>4</v>
      </c>
    </row>
    <row r="1089" spans="1:5" x14ac:dyDescent="0.25">
      <c r="A1089">
        <v>3885</v>
      </c>
      <c r="D1089" s="2">
        <v>3</v>
      </c>
      <c r="E1089" s="4">
        <v>4</v>
      </c>
    </row>
    <row r="1090" spans="1:5" x14ac:dyDescent="0.25">
      <c r="A1090">
        <v>3886</v>
      </c>
      <c r="D1090" s="2">
        <v>3</v>
      </c>
      <c r="E1090" s="4">
        <v>4</v>
      </c>
    </row>
    <row r="1091" spans="1:5" x14ac:dyDescent="0.25">
      <c r="A1091">
        <v>3887</v>
      </c>
      <c r="D1091" s="2">
        <v>3</v>
      </c>
      <c r="E1091" s="4">
        <v>4</v>
      </c>
    </row>
    <row r="1092" spans="1:5" x14ac:dyDescent="0.25">
      <c r="A1092">
        <v>3888</v>
      </c>
      <c r="D1092" s="2">
        <v>3</v>
      </c>
      <c r="E1092" s="4">
        <v>4</v>
      </c>
    </row>
    <row r="1093" spans="1:5" x14ac:dyDescent="0.25">
      <c r="A1093">
        <v>3889</v>
      </c>
      <c r="D1093" s="2">
        <v>3</v>
      </c>
      <c r="E1093" s="4">
        <v>4</v>
      </c>
    </row>
    <row r="1094" spans="1:5" x14ac:dyDescent="0.25">
      <c r="A1094">
        <v>3890</v>
      </c>
      <c r="B1094" s="3">
        <v>1</v>
      </c>
      <c r="D1094" s="2">
        <v>3</v>
      </c>
      <c r="E1094" s="4">
        <v>4</v>
      </c>
    </row>
    <row r="1095" spans="1:5" x14ac:dyDescent="0.25">
      <c r="A1095">
        <v>3891</v>
      </c>
      <c r="B1095" s="3">
        <v>1</v>
      </c>
      <c r="E1095" s="4">
        <v>4</v>
      </c>
    </row>
    <row r="1096" spans="1:5" x14ac:dyDescent="0.25">
      <c r="A1096">
        <v>3892</v>
      </c>
      <c r="B1096" s="3">
        <v>1</v>
      </c>
      <c r="E1096" s="4">
        <v>4</v>
      </c>
    </row>
    <row r="1097" spans="1:5" x14ac:dyDescent="0.25">
      <c r="A1097">
        <v>3893</v>
      </c>
      <c r="B1097" s="3">
        <v>1</v>
      </c>
      <c r="E1097" s="4">
        <v>4</v>
      </c>
    </row>
    <row r="1098" spans="1:5" x14ac:dyDescent="0.25">
      <c r="A1098">
        <v>3894</v>
      </c>
      <c r="B1098" s="3">
        <v>1</v>
      </c>
      <c r="E1098" s="4">
        <v>4</v>
      </c>
    </row>
    <row r="1099" spans="1:5" x14ac:dyDescent="0.25">
      <c r="A1099">
        <v>3895</v>
      </c>
      <c r="B1099" s="3">
        <v>1</v>
      </c>
      <c r="E1099" s="4">
        <v>4</v>
      </c>
    </row>
    <row r="1100" spans="1:5" x14ac:dyDescent="0.25">
      <c r="A1100">
        <v>3896</v>
      </c>
      <c r="B1100" s="3">
        <v>1</v>
      </c>
    </row>
    <row r="1101" spans="1:5" x14ac:dyDescent="0.25">
      <c r="A1101">
        <v>3897</v>
      </c>
      <c r="B1101" s="3">
        <v>1</v>
      </c>
    </row>
    <row r="1102" spans="1:5" x14ac:dyDescent="0.25">
      <c r="A1102">
        <v>3898</v>
      </c>
      <c r="B1102" s="3">
        <v>1</v>
      </c>
    </row>
    <row r="1103" spans="1:5" x14ac:dyDescent="0.25">
      <c r="A1103">
        <v>3899</v>
      </c>
      <c r="B1103" s="3">
        <v>1</v>
      </c>
    </row>
    <row r="1104" spans="1:5" x14ac:dyDescent="0.25">
      <c r="A1104">
        <v>3900</v>
      </c>
      <c r="B1104" s="3">
        <v>1</v>
      </c>
      <c r="C1104" s="1">
        <v>2</v>
      </c>
    </row>
    <row r="1105" spans="1:5" x14ac:dyDescent="0.25">
      <c r="A1105">
        <v>3901</v>
      </c>
      <c r="B1105" s="3">
        <v>1</v>
      </c>
      <c r="C1105" s="1">
        <v>2</v>
      </c>
    </row>
    <row r="1106" spans="1:5" x14ac:dyDescent="0.25">
      <c r="A1106">
        <v>3902</v>
      </c>
      <c r="B1106" s="3">
        <v>1</v>
      </c>
      <c r="C1106" s="1">
        <v>2</v>
      </c>
    </row>
    <row r="1107" spans="1:5" x14ac:dyDescent="0.25">
      <c r="A1107">
        <v>3903</v>
      </c>
      <c r="B1107" s="3">
        <v>1</v>
      </c>
      <c r="C1107" s="1">
        <v>2</v>
      </c>
    </row>
    <row r="1108" spans="1:5" x14ac:dyDescent="0.25">
      <c r="A1108">
        <v>3904</v>
      </c>
      <c r="B1108" s="3">
        <v>1</v>
      </c>
      <c r="C1108" s="1">
        <v>2</v>
      </c>
    </row>
    <row r="1109" spans="1:5" x14ac:dyDescent="0.25">
      <c r="A1109">
        <v>3905</v>
      </c>
      <c r="B1109" s="3">
        <v>1</v>
      </c>
      <c r="C1109" s="1">
        <v>2</v>
      </c>
    </row>
    <row r="1110" spans="1:5" x14ac:dyDescent="0.25">
      <c r="A1110">
        <v>3906</v>
      </c>
      <c r="B1110" s="3">
        <v>1</v>
      </c>
      <c r="C1110" s="1">
        <v>2</v>
      </c>
    </row>
    <row r="1111" spans="1:5" x14ac:dyDescent="0.25">
      <c r="A1111">
        <v>3907</v>
      </c>
      <c r="B1111" s="3">
        <v>1</v>
      </c>
      <c r="C1111" s="1">
        <v>2</v>
      </c>
    </row>
    <row r="1112" spans="1:5" x14ac:dyDescent="0.25">
      <c r="A1112">
        <v>3908</v>
      </c>
      <c r="C1112" s="1">
        <v>2</v>
      </c>
    </row>
    <row r="1113" spans="1:5" x14ac:dyDescent="0.25">
      <c r="A1113">
        <v>3909</v>
      </c>
      <c r="C1113" s="1">
        <v>2</v>
      </c>
    </row>
    <row r="1114" spans="1:5" x14ac:dyDescent="0.25">
      <c r="A1114">
        <v>3910</v>
      </c>
      <c r="C1114" s="1">
        <v>2</v>
      </c>
    </row>
    <row r="1115" spans="1:5" x14ac:dyDescent="0.25">
      <c r="A1115">
        <v>3911</v>
      </c>
      <c r="C1115" s="1">
        <v>2</v>
      </c>
    </row>
    <row r="1116" spans="1:5" x14ac:dyDescent="0.25">
      <c r="A1116">
        <v>3912</v>
      </c>
      <c r="C1116" s="1">
        <v>2</v>
      </c>
    </row>
    <row r="1117" spans="1:5" x14ac:dyDescent="0.25">
      <c r="A1117">
        <v>3913</v>
      </c>
      <c r="C1117" s="1">
        <v>2</v>
      </c>
    </row>
    <row r="1118" spans="1:5" x14ac:dyDescent="0.25">
      <c r="A1118">
        <v>3914</v>
      </c>
      <c r="C1118" s="1">
        <v>2</v>
      </c>
    </row>
    <row r="1119" spans="1:5" x14ac:dyDescent="0.25">
      <c r="A1119">
        <v>3915</v>
      </c>
      <c r="C1119" s="1">
        <v>2</v>
      </c>
    </row>
    <row r="1120" spans="1:5" x14ac:dyDescent="0.25">
      <c r="A1120">
        <v>3916</v>
      </c>
      <c r="C1120" s="1">
        <v>2</v>
      </c>
      <c r="E1120" s="4">
        <v>4</v>
      </c>
    </row>
    <row r="1121" spans="1:6" x14ac:dyDescent="0.25">
      <c r="A1121">
        <v>3917</v>
      </c>
      <c r="C1121" s="1">
        <v>2</v>
      </c>
      <c r="D1121" s="2">
        <v>3</v>
      </c>
      <c r="E1121" s="4">
        <v>4</v>
      </c>
    </row>
    <row r="1122" spans="1:6" x14ac:dyDescent="0.25">
      <c r="A1122">
        <v>3918</v>
      </c>
      <c r="C1122" s="1">
        <v>2</v>
      </c>
      <c r="D1122" s="2">
        <v>3</v>
      </c>
      <c r="E1122" s="4">
        <v>4</v>
      </c>
    </row>
    <row r="1123" spans="1:6" x14ac:dyDescent="0.25">
      <c r="A1123">
        <v>3919</v>
      </c>
      <c r="C1123" s="1">
        <v>2</v>
      </c>
      <c r="D1123" s="2">
        <v>3</v>
      </c>
      <c r="E1123" s="4">
        <v>4</v>
      </c>
    </row>
    <row r="1124" spans="1:6" x14ac:dyDescent="0.25">
      <c r="A1124">
        <v>3920</v>
      </c>
      <c r="D1124" s="2">
        <v>3</v>
      </c>
      <c r="E1124" s="4">
        <v>4</v>
      </c>
    </row>
    <row r="1125" spans="1:6" x14ac:dyDescent="0.25">
      <c r="A1125">
        <v>3921</v>
      </c>
      <c r="D1125" s="2">
        <v>3</v>
      </c>
      <c r="E1125" s="4">
        <v>4</v>
      </c>
    </row>
    <row r="1126" spans="1:6" x14ac:dyDescent="0.25">
      <c r="A1126">
        <v>3922</v>
      </c>
      <c r="D1126" s="2">
        <v>3</v>
      </c>
      <c r="E1126" s="4">
        <v>4</v>
      </c>
    </row>
    <row r="1127" spans="1:6" x14ac:dyDescent="0.25">
      <c r="A1127">
        <v>3923</v>
      </c>
      <c r="D1127" s="2">
        <v>3</v>
      </c>
      <c r="E1127" s="4">
        <v>4</v>
      </c>
    </row>
    <row r="1128" spans="1:6" x14ac:dyDescent="0.25">
      <c r="A1128">
        <v>3924</v>
      </c>
      <c r="D1128" s="2">
        <v>3</v>
      </c>
      <c r="E1128" s="4">
        <v>4</v>
      </c>
    </row>
    <row r="1129" spans="1:6" x14ac:dyDescent="0.25">
      <c r="A1129">
        <v>3925</v>
      </c>
      <c r="D1129" s="2">
        <v>3</v>
      </c>
      <c r="E1129" s="4">
        <v>4</v>
      </c>
    </row>
    <row r="1130" spans="1:6" x14ac:dyDescent="0.25">
      <c r="A1130">
        <v>3926</v>
      </c>
      <c r="F1130" t="s">
        <v>22</v>
      </c>
    </row>
    <row r="1131" spans="1:6" x14ac:dyDescent="0.25">
      <c r="A1131">
        <v>5937</v>
      </c>
    </row>
    <row r="1132" spans="1:6" x14ac:dyDescent="0.25">
      <c r="A1132">
        <v>5938</v>
      </c>
    </row>
    <row r="1133" spans="1:6" x14ac:dyDescent="0.25">
      <c r="A1133">
        <v>5939</v>
      </c>
      <c r="F1133" t="s">
        <v>22</v>
      </c>
    </row>
    <row r="1134" spans="1:6" x14ac:dyDescent="0.25">
      <c r="A1134">
        <v>5940</v>
      </c>
      <c r="C1134" s="1">
        <v>2</v>
      </c>
    </row>
    <row r="1135" spans="1:6" x14ac:dyDescent="0.25">
      <c r="A1135">
        <v>5941</v>
      </c>
      <c r="C1135" s="1">
        <v>2</v>
      </c>
    </row>
    <row r="1136" spans="1:6" x14ac:dyDescent="0.25">
      <c r="A1136">
        <v>5942</v>
      </c>
      <c r="C1136" s="1">
        <v>2</v>
      </c>
    </row>
    <row r="1137" spans="1:4" x14ac:dyDescent="0.25">
      <c r="A1137">
        <v>5943</v>
      </c>
      <c r="C1137" s="1">
        <v>2</v>
      </c>
    </row>
    <row r="1138" spans="1:4" x14ac:dyDescent="0.25">
      <c r="A1138">
        <v>5944</v>
      </c>
      <c r="C1138" s="1">
        <v>2</v>
      </c>
    </row>
    <row r="1139" spans="1:4" x14ac:dyDescent="0.25">
      <c r="A1139">
        <v>5945</v>
      </c>
      <c r="C1139" s="1">
        <v>2</v>
      </c>
    </row>
    <row r="1140" spans="1:4" x14ac:dyDescent="0.25">
      <c r="A1140">
        <v>5946</v>
      </c>
      <c r="C1140" s="1">
        <v>2</v>
      </c>
    </row>
    <row r="1141" spans="1:4" x14ac:dyDescent="0.25">
      <c r="A1141">
        <v>5947</v>
      </c>
      <c r="C1141" s="1">
        <v>2</v>
      </c>
    </row>
    <row r="1142" spans="1:4" x14ac:dyDescent="0.25">
      <c r="A1142">
        <v>5948</v>
      </c>
      <c r="C1142" s="1">
        <v>2</v>
      </c>
    </row>
    <row r="1143" spans="1:4" x14ac:dyDescent="0.25">
      <c r="A1143">
        <v>5949</v>
      </c>
      <c r="C1143" s="1">
        <v>2</v>
      </c>
    </row>
    <row r="1144" spans="1:4" x14ac:dyDescent="0.25">
      <c r="A1144">
        <v>5950</v>
      </c>
      <c r="C1144" s="1">
        <v>2</v>
      </c>
    </row>
    <row r="1145" spans="1:4" x14ac:dyDescent="0.25">
      <c r="A1145">
        <v>5951</v>
      </c>
      <c r="C1145" s="1">
        <v>2</v>
      </c>
    </row>
    <row r="1146" spans="1:4" x14ac:dyDescent="0.25">
      <c r="A1146">
        <v>5952</v>
      </c>
      <c r="C1146" s="1">
        <v>2</v>
      </c>
    </row>
    <row r="1147" spans="1:4" x14ac:dyDescent="0.25">
      <c r="A1147">
        <v>5953</v>
      </c>
      <c r="C1147" s="1">
        <v>2</v>
      </c>
      <c r="D1147" s="2">
        <v>3</v>
      </c>
    </row>
    <row r="1148" spans="1:4" x14ac:dyDescent="0.25">
      <c r="A1148">
        <v>5954</v>
      </c>
      <c r="C1148" s="1">
        <v>2</v>
      </c>
      <c r="D1148" s="2">
        <v>3</v>
      </c>
    </row>
    <row r="1149" spans="1:4" x14ac:dyDescent="0.25">
      <c r="A1149">
        <v>5955</v>
      </c>
      <c r="C1149" s="1">
        <v>2</v>
      </c>
      <c r="D1149" s="2">
        <v>3</v>
      </c>
    </row>
    <row r="1150" spans="1:4" x14ac:dyDescent="0.25">
      <c r="A1150">
        <v>5956</v>
      </c>
      <c r="C1150" s="1">
        <v>2</v>
      </c>
      <c r="D1150" s="2">
        <v>3</v>
      </c>
    </row>
    <row r="1151" spans="1:4" x14ac:dyDescent="0.25">
      <c r="A1151">
        <v>5957</v>
      </c>
      <c r="C1151" s="1">
        <v>2</v>
      </c>
      <c r="D1151" s="2">
        <v>3</v>
      </c>
    </row>
    <row r="1152" spans="1:4" x14ac:dyDescent="0.25">
      <c r="A1152">
        <v>5958</v>
      </c>
      <c r="C1152" s="1">
        <v>2</v>
      </c>
      <c r="D1152" s="2">
        <v>3</v>
      </c>
    </row>
    <row r="1153" spans="1:5" x14ac:dyDescent="0.25">
      <c r="A1153">
        <v>5959</v>
      </c>
      <c r="C1153" s="1">
        <v>2</v>
      </c>
      <c r="D1153" s="2">
        <v>3</v>
      </c>
    </row>
    <row r="1154" spans="1:5" x14ac:dyDescent="0.25">
      <c r="A1154">
        <v>5960</v>
      </c>
      <c r="C1154" s="1">
        <v>2</v>
      </c>
      <c r="D1154" s="2">
        <v>3</v>
      </c>
    </row>
    <row r="1155" spans="1:5" x14ac:dyDescent="0.25">
      <c r="A1155">
        <v>5961</v>
      </c>
      <c r="C1155" s="1">
        <v>2</v>
      </c>
      <c r="D1155" s="2">
        <v>3</v>
      </c>
    </row>
    <row r="1156" spans="1:5" x14ac:dyDescent="0.25">
      <c r="A1156">
        <v>5962</v>
      </c>
      <c r="C1156" s="1">
        <v>2</v>
      </c>
      <c r="D1156" s="2">
        <v>3</v>
      </c>
    </row>
    <row r="1157" spans="1:5" x14ac:dyDescent="0.25">
      <c r="A1157">
        <v>5963</v>
      </c>
      <c r="C1157" s="1">
        <v>2</v>
      </c>
      <c r="D1157" s="2">
        <v>3</v>
      </c>
    </row>
    <row r="1158" spans="1:5" x14ac:dyDescent="0.25">
      <c r="A1158">
        <v>5964</v>
      </c>
      <c r="C1158" s="1">
        <v>2</v>
      </c>
      <c r="D1158" s="2">
        <v>3</v>
      </c>
    </row>
    <row r="1159" spans="1:5" x14ac:dyDescent="0.25">
      <c r="A1159">
        <v>5965</v>
      </c>
      <c r="C1159" s="1">
        <v>2</v>
      </c>
      <c r="D1159" s="2">
        <v>3</v>
      </c>
    </row>
    <row r="1160" spans="1:5" x14ac:dyDescent="0.25">
      <c r="A1160">
        <v>5966</v>
      </c>
      <c r="C1160" s="1">
        <v>2</v>
      </c>
      <c r="D1160" s="2">
        <v>3</v>
      </c>
    </row>
    <row r="1161" spans="1:5" x14ac:dyDescent="0.25">
      <c r="A1161">
        <v>5967</v>
      </c>
      <c r="C1161" s="1">
        <v>2</v>
      </c>
      <c r="D1161" s="2">
        <v>3</v>
      </c>
    </row>
    <row r="1162" spans="1:5" x14ac:dyDescent="0.25">
      <c r="A1162">
        <v>5968</v>
      </c>
      <c r="C1162" s="1">
        <v>2</v>
      </c>
      <c r="D1162" s="2">
        <v>3</v>
      </c>
      <c r="E1162" s="4">
        <v>4</v>
      </c>
    </row>
    <row r="1163" spans="1:5" x14ac:dyDescent="0.25">
      <c r="A1163">
        <v>5969</v>
      </c>
      <c r="C1163" s="1">
        <v>2</v>
      </c>
      <c r="D1163" s="2">
        <v>3</v>
      </c>
      <c r="E1163" s="4">
        <v>4</v>
      </c>
    </row>
    <row r="1164" spans="1:5" x14ac:dyDescent="0.25">
      <c r="A1164">
        <v>5970</v>
      </c>
      <c r="C1164" s="1">
        <v>2</v>
      </c>
      <c r="D1164" s="2">
        <v>3</v>
      </c>
      <c r="E1164" s="4">
        <v>4</v>
      </c>
    </row>
    <row r="1165" spans="1:5" x14ac:dyDescent="0.25">
      <c r="A1165">
        <v>5971</v>
      </c>
      <c r="D1165" s="2">
        <v>3</v>
      </c>
      <c r="E1165" s="4">
        <v>4</v>
      </c>
    </row>
    <row r="1166" spans="1:5" x14ac:dyDescent="0.25">
      <c r="A1166">
        <v>5972</v>
      </c>
      <c r="D1166" s="2">
        <v>3</v>
      </c>
      <c r="E1166" s="4">
        <v>4</v>
      </c>
    </row>
    <row r="1167" spans="1:5" x14ac:dyDescent="0.25">
      <c r="A1167">
        <v>5973</v>
      </c>
      <c r="D1167" s="2">
        <v>3</v>
      </c>
      <c r="E1167" s="4">
        <v>4</v>
      </c>
    </row>
    <row r="1168" spans="1:5" x14ac:dyDescent="0.25">
      <c r="A1168">
        <v>5974</v>
      </c>
      <c r="D1168" s="2">
        <v>3</v>
      </c>
      <c r="E1168" s="4">
        <v>4</v>
      </c>
    </row>
    <row r="1169" spans="1:5" x14ac:dyDescent="0.25">
      <c r="A1169">
        <v>5975</v>
      </c>
      <c r="D1169" s="2">
        <v>3</v>
      </c>
      <c r="E1169" s="4">
        <v>4</v>
      </c>
    </row>
    <row r="1170" spans="1:5" x14ac:dyDescent="0.25">
      <c r="A1170">
        <v>5976</v>
      </c>
      <c r="B1170" s="3">
        <v>1</v>
      </c>
      <c r="D1170" s="2">
        <v>3</v>
      </c>
      <c r="E1170" s="4">
        <v>4</v>
      </c>
    </row>
    <row r="1171" spans="1:5" x14ac:dyDescent="0.25">
      <c r="A1171">
        <v>5977</v>
      </c>
      <c r="B1171" s="3">
        <v>1</v>
      </c>
      <c r="D1171" s="2">
        <v>3</v>
      </c>
      <c r="E1171" s="4">
        <v>4</v>
      </c>
    </row>
    <row r="1172" spans="1:5" x14ac:dyDescent="0.25">
      <c r="A1172">
        <v>5978</v>
      </c>
      <c r="B1172" s="3">
        <v>1</v>
      </c>
      <c r="E1172" s="4">
        <v>4</v>
      </c>
    </row>
    <row r="1173" spans="1:5" x14ac:dyDescent="0.25">
      <c r="A1173">
        <v>5979</v>
      </c>
      <c r="B1173" s="3">
        <v>1</v>
      </c>
      <c r="E1173" s="4">
        <v>4</v>
      </c>
    </row>
    <row r="1174" spans="1:5" x14ac:dyDescent="0.25">
      <c r="A1174">
        <v>5980</v>
      </c>
      <c r="B1174" s="3">
        <v>1</v>
      </c>
      <c r="E1174" s="4">
        <v>4</v>
      </c>
    </row>
    <row r="1175" spans="1:5" x14ac:dyDescent="0.25">
      <c r="A1175">
        <v>5981</v>
      </c>
      <c r="B1175" s="3">
        <v>1</v>
      </c>
      <c r="E1175" s="4">
        <v>4</v>
      </c>
    </row>
    <row r="1176" spans="1:5" x14ac:dyDescent="0.25">
      <c r="A1176">
        <v>5982</v>
      </c>
      <c r="B1176" s="3">
        <v>1</v>
      </c>
      <c r="E1176" s="4">
        <v>4</v>
      </c>
    </row>
    <row r="1177" spans="1:5" x14ac:dyDescent="0.25">
      <c r="A1177">
        <v>5983</v>
      </c>
      <c r="B1177" s="3">
        <v>1</v>
      </c>
      <c r="E1177" s="4">
        <v>4</v>
      </c>
    </row>
    <row r="1178" spans="1:5" x14ac:dyDescent="0.25">
      <c r="A1178">
        <v>5984</v>
      </c>
      <c r="B1178" s="3">
        <v>1</v>
      </c>
      <c r="E1178" s="4">
        <v>4</v>
      </c>
    </row>
    <row r="1179" spans="1:5" x14ac:dyDescent="0.25">
      <c r="A1179">
        <v>5985</v>
      </c>
      <c r="B1179" s="3">
        <v>1</v>
      </c>
      <c r="E1179" s="4">
        <v>4</v>
      </c>
    </row>
    <row r="1180" spans="1:5" x14ac:dyDescent="0.25">
      <c r="A1180">
        <v>5986</v>
      </c>
      <c r="B1180" s="3">
        <v>1</v>
      </c>
      <c r="E1180" s="4">
        <v>4</v>
      </c>
    </row>
    <row r="1181" spans="1:5" x14ac:dyDescent="0.25">
      <c r="A1181">
        <v>5987</v>
      </c>
      <c r="B1181" s="3">
        <v>1</v>
      </c>
      <c r="E1181" s="4">
        <v>4</v>
      </c>
    </row>
    <row r="1182" spans="1:5" x14ac:dyDescent="0.25">
      <c r="A1182">
        <v>5988</v>
      </c>
      <c r="B1182" s="3">
        <v>1</v>
      </c>
      <c r="E1182" s="4">
        <v>4</v>
      </c>
    </row>
    <row r="1183" spans="1:5" x14ac:dyDescent="0.25">
      <c r="A1183">
        <v>5989</v>
      </c>
      <c r="B1183" s="3">
        <v>1</v>
      </c>
    </row>
    <row r="1184" spans="1:5" x14ac:dyDescent="0.25">
      <c r="A1184">
        <v>5990</v>
      </c>
      <c r="B1184" s="3">
        <v>1</v>
      </c>
    </row>
    <row r="1185" spans="1:5" x14ac:dyDescent="0.25">
      <c r="A1185">
        <v>5991</v>
      </c>
      <c r="B1185" s="3">
        <v>1</v>
      </c>
    </row>
    <row r="1186" spans="1:5" x14ac:dyDescent="0.25">
      <c r="A1186">
        <v>5992</v>
      </c>
      <c r="B1186" s="3">
        <v>1</v>
      </c>
    </row>
    <row r="1187" spans="1:5" x14ac:dyDescent="0.25">
      <c r="A1187">
        <v>5993</v>
      </c>
      <c r="B1187" s="3">
        <v>1</v>
      </c>
    </row>
    <row r="1188" spans="1:5" x14ac:dyDescent="0.25">
      <c r="A1188">
        <v>5994</v>
      </c>
    </row>
    <row r="1189" spans="1:5" x14ac:dyDescent="0.25">
      <c r="A1189">
        <v>5995</v>
      </c>
    </row>
    <row r="1190" spans="1:5" x14ac:dyDescent="0.25">
      <c r="A1190">
        <v>5996</v>
      </c>
      <c r="C1190" s="1">
        <v>2</v>
      </c>
    </row>
    <row r="1191" spans="1:5" x14ac:dyDescent="0.25">
      <c r="A1191">
        <v>5997</v>
      </c>
      <c r="C1191" s="1">
        <v>2</v>
      </c>
    </row>
    <row r="1192" spans="1:5" x14ac:dyDescent="0.25">
      <c r="A1192">
        <v>5998</v>
      </c>
      <c r="C1192" s="1">
        <v>2</v>
      </c>
    </row>
    <row r="1193" spans="1:5" x14ac:dyDescent="0.25">
      <c r="A1193">
        <v>5999</v>
      </c>
      <c r="C1193" s="1">
        <v>2</v>
      </c>
    </row>
    <row r="1194" spans="1:5" x14ac:dyDescent="0.25">
      <c r="A1194">
        <v>6000</v>
      </c>
      <c r="C1194" s="1">
        <v>2</v>
      </c>
    </row>
    <row r="1195" spans="1:5" x14ac:dyDescent="0.25">
      <c r="A1195">
        <v>6001</v>
      </c>
      <c r="C1195" s="1">
        <v>2</v>
      </c>
      <c r="D1195" s="2">
        <v>3</v>
      </c>
    </row>
    <row r="1196" spans="1:5" x14ac:dyDescent="0.25">
      <c r="A1196">
        <v>6002</v>
      </c>
      <c r="C1196" s="1">
        <v>2</v>
      </c>
      <c r="D1196" s="2">
        <v>3</v>
      </c>
    </row>
    <row r="1197" spans="1:5" x14ac:dyDescent="0.25">
      <c r="A1197">
        <v>6003</v>
      </c>
      <c r="C1197" s="1">
        <v>2</v>
      </c>
      <c r="D1197" s="2">
        <v>3</v>
      </c>
    </row>
    <row r="1198" spans="1:5" x14ac:dyDescent="0.25">
      <c r="A1198">
        <v>6004</v>
      </c>
      <c r="C1198" s="1">
        <v>2</v>
      </c>
      <c r="D1198" s="2">
        <v>3</v>
      </c>
    </row>
    <row r="1199" spans="1:5" x14ac:dyDescent="0.25">
      <c r="A1199">
        <v>6005</v>
      </c>
      <c r="C1199" s="1">
        <v>2</v>
      </c>
      <c r="D1199" s="2">
        <v>3</v>
      </c>
    </row>
    <row r="1200" spans="1:5" x14ac:dyDescent="0.25">
      <c r="A1200">
        <v>6006</v>
      </c>
      <c r="C1200" s="1">
        <v>2</v>
      </c>
      <c r="D1200" s="2">
        <v>3</v>
      </c>
      <c r="E1200" s="4">
        <v>4</v>
      </c>
    </row>
    <row r="1201" spans="1:5" x14ac:dyDescent="0.25">
      <c r="A1201">
        <v>6007</v>
      </c>
      <c r="C1201" s="1">
        <v>2</v>
      </c>
      <c r="D1201" s="2">
        <v>3</v>
      </c>
      <c r="E1201" s="4">
        <v>4</v>
      </c>
    </row>
    <row r="1202" spans="1:5" x14ac:dyDescent="0.25">
      <c r="A1202">
        <v>6008</v>
      </c>
      <c r="D1202" s="2">
        <v>3</v>
      </c>
      <c r="E1202" s="4">
        <v>4</v>
      </c>
    </row>
    <row r="1203" spans="1:5" x14ac:dyDescent="0.25">
      <c r="A1203">
        <v>6009</v>
      </c>
      <c r="D1203" s="2">
        <v>3</v>
      </c>
      <c r="E1203" s="4">
        <v>4</v>
      </c>
    </row>
    <row r="1204" spans="1:5" x14ac:dyDescent="0.25">
      <c r="A1204">
        <v>6010</v>
      </c>
      <c r="D1204" s="2">
        <v>3</v>
      </c>
      <c r="E1204" s="4">
        <v>4</v>
      </c>
    </row>
    <row r="1205" spans="1:5" x14ac:dyDescent="0.25">
      <c r="A1205">
        <v>6011</v>
      </c>
      <c r="D1205" s="2">
        <v>3</v>
      </c>
      <c r="E1205" s="4">
        <v>4</v>
      </c>
    </row>
    <row r="1206" spans="1:5" x14ac:dyDescent="0.25">
      <c r="A1206">
        <v>6012</v>
      </c>
      <c r="D1206" s="2">
        <v>3</v>
      </c>
      <c r="E1206" s="4">
        <v>4</v>
      </c>
    </row>
    <row r="1207" spans="1:5" x14ac:dyDescent="0.25">
      <c r="A1207">
        <v>6013</v>
      </c>
      <c r="D1207" s="2">
        <v>3</v>
      </c>
      <c r="E1207" s="4">
        <v>4</v>
      </c>
    </row>
    <row r="1208" spans="1:5" x14ac:dyDescent="0.25">
      <c r="A1208">
        <v>6014</v>
      </c>
      <c r="E1208" s="4">
        <v>4</v>
      </c>
    </row>
    <row r="1209" spans="1:5" x14ac:dyDescent="0.25">
      <c r="A1209">
        <v>6015</v>
      </c>
      <c r="E1209" s="4">
        <v>4</v>
      </c>
    </row>
    <row r="1210" spans="1:5" x14ac:dyDescent="0.25">
      <c r="A1210">
        <v>6016</v>
      </c>
      <c r="E1210" s="4">
        <v>4</v>
      </c>
    </row>
    <row r="1211" spans="1:5" x14ac:dyDescent="0.25">
      <c r="A1211">
        <v>6017</v>
      </c>
      <c r="E1211" s="4">
        <v>4</v>
      </c>
    </row>
    <row r="1212" spans="1:5" x14ac:dyDescent="0.25">
      <c r="A1212">
        <v>6018</v>
      </c>
      <c r="E1212" s="4">
        <v>4</v>
      </c>
    </row>
    <row r="1213" spans="1:5" x14ac:dyDescent="0.25">
      <c r="A1213">
        <v>6019</v>
      </c>
    </row>
    <row r="1214" spans="1:5" x14ac:dyDescent="0.25">
      <c r="A1214">
        <v>6020</v>
      </c>
    </row>
    <row r="1215" spans="1:5" x14ac:dyDescent="0.25">
      <c r="A1215">
        <v>6021</v>
      </c>
    </row>
    <row r="1216" spans="1:5" x14ac:dyDescent="0.25">
      <c r="A1216">
        <v>6022</v>
      </c>
    </row>
    <row r="1217" spans="1:3" x14ac:dyDescent="0.25">
      <c r="A1217">
        <v>6023</v>
      </c>
      <c r="B1217" s="3">
        <v>1</v>
      </c>
    </row>
    <row r="1218" spans="1:3" x14ac:dyDescent="0.25">
      <c r="A1218">
        <v>6024</v>
      </c>
      <c r="B1218" s="3">
        <v>1</v>
      </c>
    </row>
    <row r="1219" spans="1:3" x14ac:dyDescent="0.25">
      <c r="A1219">
        <v>6025</v>
      </c>
      <c r="B1219" s="3">
        <v>1</v>
      </c>
    </row>
    <row r="1220" spans="1:3" x14ac:dyDescent="0.25">
      <c r="A1220">
        <v>6026</v>
      </c>
      <c r="B1220" s="3">
        <v>1</v>
      </c>
    </row>
    <row r="1221" spans="1:3" x14ac:dyDescent="0.25">
      <c r="A1221">
        <v>6027</v>
      </c>
      <c r="B1221" s="3">
        <v>1</v>
      </c>
      <c r="C1221" s="1">
        <v>2</v>
      </c>
    </row>
    <row r="1222" spans="1:3" x14ac:dyDescent="0.25">
      <c r="A1222">
        <v>6028</v>
      </c>
      <c r="B1222" s="3">
        <v>1</v>
      </c>
      <c r="C1222" s="1">
        <v>2</v>
      </c>
    </row>
    <row r="1223" spans="1:3" x14ac:dyDescent="0.25">
      <c r="A1223">
        <v>6029</v>
      </c>
      <c r="B1223" s="3">
        <v>1</v>
      </c>
      <c r="C1223" s="1">
        <v>2</v>
      </c>
    </row>
    <row r="1224" spans="1:3" x14ac:dyDescent="0.25">
      <c r="A1224">
        <v>6030</v>
      </c>
      <c r="B1224" s="3">
        <v>1</v>
      </c>
      <c r="C1224" s="1">
        <v>2</v>
      </c>
    </row>
    <row r="1225" spans="1:3" x14ac:dyDescent="0.25">
      <c r="A1225">
        <v>6031</v>
      </c>
      <c r="B1225" s="3">
        <v>1</v>
      </c>
      <c r="C1225" s="1">
        <v>2</v>
      </c>
    </row>
    <row r="1226" spans="1:3" x14ac:dyDescent="0.25">
      <c r="A1226">
        <v>6032</v>
      </c>
      <c r="B1226" s="3">
        <v>1</v>
      </c>
      <c r="C1226" s="1">
        <v>2</v>
      </c>
    </row>
    <row r="1227" spans="1:3" x14ac:dyDescent="0.25">
      <c r="A1227">
        <v>6033</v>
      </c>
      <c r="B1227" s="3">
        <v>1</v>
      </c>
      <c r="C1227" s="1">
        <v>2</v>
      </c>
    </row>
    <row r="1228" spans="1:3" x14ac:dyDescent="0.25">
      <c r="A1228">
        <v>6034</v>
      </c>
      <c r="B1228" s="3">
        <v>1</v>
      </c>
      <c r="C1228" s="1">
        <v>2</v>
      </c>
    </row>
    <row r="1229" spans="1:3" x14ac:dyDescent="0.25">
      <c r="A1229">
        <v>6035</v>
      </c>
      <c r="B1229" s="3">
        <v>1</v>
      </c>
      <c r="C1229" s="1">
        <v>2</v>
      </c>
    </row>
    <row r="1230" spans="1:3" x14ac:dyDescent="0.25">
      <c r="A1230">
        <v>6036</v>
      </c>
      <c r="C1230" s="1">
        <v>2</v>
      </c>
    </row>
    <row r="1231" spans="1:3" x14ac:dyDescent="0.25">
      <c r="A1231">
        <v>6037</v>
      </c>
      <c r="C1231" s="1">
        <v>2</v>
      </c>
    </row>
    <row r="1232" spans="1:3" x14ac:dyDescent="0.25">
      <c r="A1232">
        <v>6038</v>
      </c>
      <c r="C1232" s="1">
        <v>2</v>
      </c>
    </row>
    <row r="1233" spans="1:5" x14ac:dyDescent="0.25">
      <c r="A1233">
        <v>6039</v>
      </c>
      <c r="C1233" s="1">
        <v>2</v>
      </c>
    </row>
    <row r="1234" spans="1:5" x14ac:dyDescent="0.25">
      <c r="A1234">
        <v>6040</v>
      </c>
      <c r="E1234" s="4">
        <v>4</v>
      </c>
    </row>
    <row r="1235" spans="1:5" x14ac:dyDescent="0.25">
      <c r="A1235">
        <v>6041</v>
      </c>
      <c r="E1235" s="4">
        <v>4</v>
      </c>
    </row>
    <row r="1236" spans="1:5" x14ac:dyDescent="0.25">
      <c r="A1236">
        <v>6042</v>
      </c>
      <c r="E1236" s="4">
        <v>4</v>
      </c>
    </row>
    <row r="1237" spans="1:5" x14ac:dyDescent="0.25">
      <c r="A1237">
        <v>6043</v>
      </c>
      <c r="D1237" s="2">
        <v>3</v>
      </c>
      <c r="E1237" s="4">
        <v>4</v>
      </c>
    </row>
    <row r="1238" spans="1:5" x14ac:dyDescent="0.25">
      <c r="A1238">
        <v>6044</v>
      </c>
      <c r="D1238" s="2">
        <v>3</v>
      </c>
      <c r="E1238" s="4">
        <v>4</v>
      </c>
    </row>
    <row r="1239" spans="1:5" x14ac:dyDescent="0.25">
      <c r="A1239">
        <v>6045</v>
      </c>
      <c r="D1239" s="2">
        <v>3</v>
      </c>
      <c r="E1239" s="4">
        <v>4</v>
      </c>
    </row>
    <row r="1240" spans="1:5" x14ac:dyDescent="0.25">
      <c r="A1240">
        <v>6046</v>
      </c>
      <c r="D1240" s="2">
        <v>3</v>
      </c>
      <c r="E1240" s="4">
        <v>4</v>
      </c>
    </row>
    <row r="1241" spans="1:5" x14ac:dyDescent="0.25">
      <c r="A1241">
        <v>6047</v>
      </c>
      <c r="D1241" s="2">
        <v>3</v>
      </c>
      <c r="E1241" s="4">
        <v>4</v>
      </c>
    </row>
    <row r="1242" spans="1:5" x14ac:dyDescent="0.25">
      <c r="A1242">
        <v>6048</v>
      </c>
      <c r="D1242" s="2">
        <v>3</v>
      </c>
      <c r="E1242" s="4">
        <v>4</v>
      </c>
    </row>
    <row r="1243" spans="1:5" x14ac:dyDescent="0.25">
      <c r="A1243">
        <v>6049</v>
      </c>
      <c r="D1243" s="2">
        <v>3</v>
      </c>
      <c r="E1243" s="4">
        <v>4</v>
      </c>
    </row>
    <row r="1244" spans="1:5" x14ac:dyDescent="0.25">
      <c r="A1244">
        <v>6050</v>
      </c>
      <c r="D1244" s="2">
        <v>3</v>
      </c>
      <c r="E1244" s="4">
        <v>4</v>
      </c>
    </row>
    <row r="1245" spans="1:5" x14ac:dyDescent="0.25">
      <c r="A1245">
        <v>6051</v>
      </c>
      <c r="D1245" s="2">
        <v>3</v>
      </c>
      <c r="E1245" s="4">
        <v>4</v>
      </c>
    </row>
    <row r="1246" spans="1:5" x14ac:dyDescent="0.25">
      <c r="A1246">
        <v>6052</v>
      </c>
      <c r="D1246" s="2">
        <v>3</v>
      </c>
      <c r="E1246" s="4">
        <v>4</v>
      </c>
    </row>
    <row r="1247" spans="1:5" x14ac:dyDescent="0.25">
      <c r="A1247">
        <v>6053</v>
      </c>
      <c r="D1247" s="2">
        <v>3</v>
      </c>
      <c r="E1247" s="4">
        <v>4</v>
      </c>
    </row>
    <row r="1248" spans="1:5" x14ac:dyDescent="0.25">
      <c r="A1248">
        <v>6054</v>
      </c>
      <c r="D1248" s="2">
        <v>3</v>
      </c>
      <c r="E1248" s="4">
        <v>4</v>
      </c>
    </row>
    <row r="1249" spans="1:4" x14ac:dyDescent="0.25">
      <c r="A1249">
        <v>6055</v>
      </c>
      <c r="B1249" s="3">
        <v>1</v>
      </c>
      <c r="D1249" s="2">
        <v>3</v>
      </c>
    </row>
    <row r="1250" spans="1:4" x14ac:dyDescent="0.25">
      <c r="A1250">
        <v>6056</v>
      </c>
      <c r="B1250" s="3">
        <v>1</v>
      </c>
    </row>
    <row r="1251" spans="1:4" x14ac:dyDescent="0.25">
      <c r="A1251">
        <v>6057</v>
      </c>
      <c r="B1251" s="3">
        <v>1</v>
      </c>
    </row>
    <row r="1252" spans="1:4" x14ac:dyDescent="0.25">
      <c r="A1252">
        <v>6058</v>
      </c>
      <c r="B1252" s="3">
        <v>1</v>
      </c>
    </row>
    <row r="1253" spans="1:4" x14ac:dyDescent="0.25">
      <c r="A1253">
        <v>6059</v>
      </c>
      <c r="B1253" s="3">
        <v>1</v>
      </c>
    </row>
    <row r="1254" spans="1:4" x14ac:dyDescent="0.25">
      <c r="A1254">
        <v>6060</v>
      </c>
      <c r="B1254" s="3">
        <v>1</v>
      </c>
    </row>
    <row r="1255" spans="1:4" x14ac:dyDescent="0.25">
      <c r="A1255">
        <v>6061</v>
      </c>
      <c r="B1255" s="3">
        <v>1</v>
      </c>
    </row>
    <row r="1256" spans="1:4" x14ac:dyDescent="0.25">
      <c r="A1256">
        <v>6062</v>
      </c>
      <c r="B1256" s="3">
        <v>1</v>
      </c>
    </row>
    <row r="1257" spans="1:4" x14ac:dyDescent="0.25">
      <c r="A1257">
        <v>6063</v>
      </c>
      <c r="B1257" s="3">
        <v>1</v>
      </c>
    </row>
    <row r="1258" spans="1:4" x14ac:dyDescent="0.25">
      <c r="A1258">
        <v>6064</v>
      </c>
      <c r="B1258" s="3">
        <v>1</v>
      </c>
    </row>
    <row r="1259" spans="1:4" x14ac:dyDescent="0.25">
      <c r="A1259">
        <v>6065</v>
      </c>
      <c r="B1259" s="3">
        <v>1</v>
      </c>
      <c r="C1259" s="1">
        <v>2</v>
      </c>
    </row>
    <row r="1260" spans="1:4" x14ac:dyDescent="0.25">
      <c r="A1260">
        <v>6066</v>
      </c>
      <c r="B1260" s="3">
        <v>1</v>
      </c>
      <c r="C1260" s="1">
        <v>2</v>
      </c>
    </row>
    <row r="1261" spans="1:4" x14ac:dyDescent="0.25">
      <c r="A1261">
        <v>6067</v>
      </c>
      <c r="B1261" s="3">
        <v>1</v>
      </c>
      <c r="C1261" s="1">
        <v>2</v>
      </c>
    </row>
    <row r="1262" spans="1:4" x14ac:dyDescent="0.25">
      <c r="A1262">
        <v>6068</v>
      </c>
      <c r="B1262" s="3">
        <v>1</v>
      </c>
      <c r="C1262" s="1">
        <v>2</v>
      </c>
    </row>
    <row r="1263" spans="1:4" x14ac:dyDescent="0.25">
      <c r="A1263">
        <v>6069</v>
      </c>
      <c r="C1263" s="1">
        <v>2</v>
      </c>
    </row>
    <row r="1264" spans="1:4" x14ac:dyDescent="0.25">
      <c r="A1264">
        <v>6070</v>
      </c>
      <c r="C1264" s="1">
        <v>2</v>
      </c>
    </row>
    <row r="1265" spans="1:5" x14ac:dyDescent="0.25">
      <c r="A1265">
        <v>6071</v>
      </c>
      <c r="C1265" s="1">
        <v>2</v>
      </c>
    </row>
    <row r="1266" spans="1:5" x14ac:dyDescent="0.25">
      <c r="A1266">
        <v>6072</v>
      </c>
      <c r="C1266" s="1">
        <v>2</v>
      </c>
    </row>
    <row r="1267" spans="1:5" x14ac:dyDescent="0.25">
      <c r="A1267">
        <v>6073</v>
      </c>
      <c r="C1267" s="1">
        <v>2</v>
      </c>
    </row>
    <row r="1268" spans="1:5" x14ac:dyDescent="0.25">
      <c r="A1268">
        <v>6074</v>
      </c>
      <c r="C1268" s="1">
        <v>2</v>
      </c>
    </row>
    <row r="1269" spans="1:5" x14ac:dyDescent="0.25">
      <c r="A1269">
        <v>6075</v>
      </c>
      <c r="C1269" s="1">
        <v>2</v>
      </c>
    </row>
    <row r="1270" spans="1:5" x14ac:dyDescent="0.25">
      <c r="A1270">
        <v>6076</v>
      </c>
      <c r="C1270" s="1">
        <v>2</v>
      </c>
    </row>
    <row r="1271" spans="1:5" x14ac:dyDescent="0.25">
      <c r="A1271">
        <v>6077</v>
      </c>
      <c r="D1271" s="2">
        <v>3</v>
      </c>
      <c r="E1271" s="4">
        <v>4</v>
      </c>
    </row>
    <row r="1272" spans="1:5" x14ac:dyDescent="0.25">
      <c r="A1272">
        <v>6078</v>
      </c>
      <c r="D1272" s="2">
        <v>3</v>
      </c>
      <c r="E1272" s="4">
        <v>4</v>
      </c>
    </row>
    <row r="1273" spans="1:5" x14ac:dyDescent="0.25">
      <c r="A1273">
        <v>6079</v>
      </c>
      <c r="D1273" s="2">
        <v>3</v>
      </c>
      <c r="E1273" s="4">
        <v>4</v>
      </c>
    </row>
    <row r="1274" spans="1:5" x14ac:dyDescent="0.25">
      <c r="A1274">
        <v>6080</v>
      </c>
      <c r="D1274" s="2">
        <v>3</v>
      </c>
      <c r="E1274" s="4">
        <v>4</v>
      </c>
    </row>
    <row r="1275" spans="1:5" x14ac:dyDescent="0.25">
      <c r="A1275">
        <v>6081</v>
      </c>
      <c r="D1275" s="2">
        <v>3</v>
      </c>
      <c r="E1275" s="4">
        <v>4</v>
      </c>
    </row>
    <row r="1276" spans="1:5" x14ac:dyDescent="0.25">
      <c r="A1276">
        <v>6082</v>
      </c>
      <c r="D1276" s="2">
        <v>3</v>
      </c>
      <c r="E1276" s="4">
        <v>4</v>
      </c>
    </row>
    <row r="1277" spans="1:5" x14ac:dyDescent="0.25">
      <c r="A1277">
        <v>6083</v>
      </c>
      <c r="D1277" s="2">
        <v>3</v>
      </c>
      <c r="E1277" s="4">
        <v>4</v>
      </c>
    </row>
    <row r="1278" spans="1:5" x14ac:dyDescent="0.25">
      <c r="A1278">
        <v>6084</v>
      </c>
      <c r="D1278" s="2">
        <v>3</v>
      </c>
      <c r="E1278" s="4">
        <v>4</v>
      </c>
    </row>
    <row r="1279" spans="1:5" x14ac:dyDescent="0.25">
      <c r="A1279">
        <v>6085</v>
      </c>
      <c r="D1279" s="2">
        <v>3</v>
      </c>
      <c r="E1279" s="4">
        <v>4</v>
      </c>
    </row>
    <row r="1280" spans="1:5" x14ac:dyDescent="0.25">
      <c r="A1280">
        <v>6086</v>
      </c>
      <c r="D1280" s="2">
        <v>3</v>
      </c>
      <c r="E1280" s="4">
        <v>4</v>
      </c>
    </row>
    <row r="1281" spans="1:5" x14ac:dyDescent="0.25">
      <c r="A1281">
        <v>6087</v>
      </c>
      <c r="D1281" s="2">
        <v>3</v>
      </c>
      <c r="E1281" s="4">
        <v>4</v>
      </c>
    </row>
    <row r="1282" spans="1:5" x14ac:dyDescent="0.25">
      <c r="A1282">
        <v>6088</v>
      </c>
      <c r="D1282" s="2">
        <v>3</v>
      </c>
      <c r="E1282" s="4">
        <v>4</v>
      </c>
    </row>
    <row r="1283" spans="1:5" x14ac:dyDescent="0.25">
      <c r="A1283">
        <v>6089</v>
      </c>
      <c r="B1283" s="3">
        <v>1</v>
      </c>
      <c r="D1283" s="2">
        <v>3</v>
      </c>
      <c r="E1283" s="4">
        <v>4</v>
      </c>
    </row>
    <row r="1284" spans="1:5" x14ac:dyDescent="0.25">
      <c r="A1284">
        <v>6090</v>
      </c>
      <c r="B1284" s="3">
        <v>1</v>
      </c>
    </row>
    <row r="1285" spans="1:5" x14ac:dyDescent="0.25">
      <c r="A1285">
        <v>6091</v>
      </c>
      <c r="B1285" s="3">
        <v>1</v>
      </c>
    </row>
    <row r="1286" spans="1:5" x14ac:dyDescent="0.25">
      <c r="A1286">
        <v>6092</v>
      </c>
      <c r="B1286" s="3">
        <v>1</v>
      </c>
    </row>
    <row r="1287" spans="1:5" x14ac:dyDescent="0.25">
      <c r="A1287">
        <v>6093</v>
      </c>
      <c r="B1287" s="3">
        <v>1</v>
      </c>
    </row>
    <row r="1288" spans="1:5" x14ac:dyDescent="0.25">
      <c r="A1288">
        <v>6094</v>
      </c>
      <c r="B1288" s="3">
        <v>1</v>
      </c>
    </row>
    <row r="1289" spans="1:5" x14ac:dyDescent="0.25">
      <c r="A1289">
        <v>6095</v>
      </c>
      <c r="B1289" s="3">
        <v>1</v>
      </c>
    </row>
    <row r="1290" spans="1:5" x14ac:dyDescent="0.25">
      <c r="A1290">
        <v>6096</v>
      </c>
      <c r="B1290" s="3">
        <v>1</v>
      </c>
    </row>
    <row r="1291" spans="1:5" x14ac:dyDescent="0.25">
      <c r="A1291">
        <v>6097</v>
      </c>
      <c r="B1291" s="3">
        <v>1</v>
      </c>
    </row>
    <row r="1292" spans="1:5" x14ac:dyDescent="0.25">
      <c r="A1292">
        <v>6098</v>
      </c>
      <c r="B1292" s="3">
        <v>1</v>
      </c>
    </row>
    <row r="1293" spans="1:5" x14ac:dyDescent="0.25">
      <c r="A1293">
        <v>6099</v>
      </c>
      <c r="B1293" s="3">
        <v>1</v>
      </c>
      <c r="C1293" s="1">
        <v>2</v>
      </c>
    </row>
    <row r="1294" spans="1:5" x14ac:dyDescent="0.25">
      <c r="A1294">
        <v>6100</v>
      </c>
      <c r="B1294" s="3">
        <v>1</v>
      </c>
      <c r="C1294" s="1">
        <v>2</v>
      </c>
    </row>
    <row r="1295" spans="1:5" x14ac:dyDescent="0.25">
      <c r="A1295">
        <v>6101</v>
      </c>
      <c r="B1295" s="3">
        <v>1</v>
      </c>
      <c r="C1295" s="1">
        <v>2</v>
      </c>
    </row>
    <row r="1296" spans="1:5" x14ac:dyDescent="0.25">
      <c r="A1296">
        <v>6102</v>
      </c>
      <c r="C1296" s="1">
        <v>2</v>
      </c>
    </row>
    <row r="1297" spans="1:5" x14ac:dyDescent="0.25">
      <c r="A1297">
        <v>6103</v>
      </c>
      <c r="C1297" s="1">
        <v>2</v>
      </c>
    </row>
    <row r="1298" spans="1:5" x14ac:dyDescent="0.25">
      <c r="A1298">
        <v>6104</v>
      </c>
      <c r="C1298" s="1">
        <v>2</v>
      </c>
    </row>
    <row r="1299" spans="1:5" x14ac:dyDescent="0.25">
      <c r="A1299">
        <v>6105</v>
      </c>
      <c r="C1299" s="1">
        <v>2</v>
      </c>
    </row>
    <row r="1300" spans="1:5" x14ac:dyDescent="0.25">
      <c r="A1300">
        <v>6106</v>
      </c>
      <c r="C1300" s="1">
        <v>2</v>
      </c>
    </row>
    <row r="1301" spans="1:5" x14ac:dyDescent="0.25">
      <c r="A1301">
        <v>6107</v>
      </c>
      <c r="C1301" s="1">
        <v>2</v>
      </c>
    </row>
    <row r="1302" spans="1:5" x14ac:dyDescent="0.25">
      <c r="A1302">
        <v>6108</v>
      </c>
      <c r="C1302" s="1">
        <v>2</v>
      </c>
      <c r="D1302" s="2">
        <v>3</v>
      </c>
    </row>
    <row r="1303" spans="1:5" x14ac:dyDescent="0.25">
      <c r="A1303">
        <v>6109</v>
      </c>
      <c r="D1303" s="2">
        <v>3</v>
      </c>
      <c r="E1303" s="4">
        <v>4</v>
      </c>
    </row>
    <row r="1304" spans="1:5" x14ac:dyDescent="0.25">
      <c r="A1304">
        <v>6110</v>
      </c>
      <c r="D1304" s="2">
        <v>3</v>
      </c>
      <c r="E1304" s="4">
        <v>4</v>
      </c>
    </row>
    <row r="1305" spans="1:5" x14ac:dyDescent="0.25">
      <c r="A1305">
        <v>6111</v>
      </c>
      <c r="D1305" s="2">
        <v>3</v>
      </c>
      <c r="E1305" s="4">
        <v>4</v>
      </c>
    </row>
    <row r="1306" spans="1:5" x14ac:dyDescent="0.25">
      <c r="A1306">
        <v>6112</v>
      </c>
      <c r="D1306" s="2">
        <v>3</v>
      </c>
      <c r="E1306" s="4">
        <v>4</v>
      </c>
    </row>
    <row r="1307" spans="1:5" x14ac:dyDescent="0.25">
      <c r="A1307">
        <v>6113</v>
      </c>
      <c r="D1307" s="2">
        <v>3</v>
      </c>
      <c r="E1307" s="4">
        <v>4</v>
      </c>
    </row>
    <row r="1308" spans="1:5" x14ac:dyDescent="0.25">
      <c r="A1308">
        <v>6114</v>
      </c>
      <c r="D1308" s="2">
        <v>3</v>
      </c>
      <c r="E1308" s="4">
        <v>4</v>
      </c>
    </row>
    <row r="1309" spans="1:5" x14ac:dyDescent="0.25">
      <c r="A1309">
        <v>6115</v>
      </c>
      <c r="D1309" s="2">
        <v>3</v>
      </c>
      <c r="E1309" s="4">
        <v>4</v>
      </c>
    </row>
    <row r="1310" spans="1:5" x14ac:dyDescent="0.25">
      <c r="A1310">
        <v>6116</v>
      </c>
      <c r="E1310" s="4">
        <v>4</v>
      </c>
    </row>
    <row r="1311" spans="1:5" x14ac:dyDescent="0.25">
      <c r="A1311">
        <v>6117</v>
      </c>
      <c r="B1311" s="3">
        <v>1</v>
      </c>
    </row>
    <row r="1312" spans="1:5" x14ac:dyDescent="0.25">
      <c r="A1312">
        <v>6118</v>
      </c>
      <c r="B1312" s="3">
        <v>1</v>
      </c>
    </row>
    <row r="1313" spans="1:5" x14ac:dyDescent="0.25">
      <c r="A1313">
        <v>6119</v>
      </c>
      <c r="B1313" s="3">
        <v>1</v>
      </c>
    </row>
    <row r="1314" spans="1:5" x14ac:dyDescent="0.25">
      <c r="A1314">
        <v>6120</v>
      </c>
      <c r="B1314" s="3">
        <v>1</v>
      </c>
    </row>
    <row r="1315" spans="1:5" x14ac:dyDescent="0.25">
      <c r="A1315">
        <v>6121</v>
      </c>
      <c r="B1315" s="3">
        <v>1</v>
      </c>
    </row>
    <row r="1316" spans="1:5" x14ac:dyDescent="0.25">
      <c r="A1316">
        <v>6122</v>
      </c>
      <c r="B1316" s="3">
        <v>1</v>
      </c>
    </row>
    <row r="1317" spans="1:5" x14ac:dyDescent="0.25">
      <c r="A1317">
        <v>6123</v>
      </c>
      <c r="B1317" s="3">
        <v>1</v>
      </c>
    </row>
    <row r="1318" spans="1:5" x14ac:dyDescent="0.25">
      <c r="A1318">
        <v>6124</v>
      </c>
      <c r="B1318" s="3">
        <v>1</v>
      </c>
    </row>
    <row r="1319" spans="1:5" x14ac:dyDescent="0.25">
      <c r="A1319">
        <v>6125</v>
      </c>
      <c r="B1319" s="3">
        <v>1</v>
      </c>
      <c r="C1319" s="1">
        <v>2</v>
      </c>
    </row>
    <row r="1320" spans="1:5" x14ac:dyDescent="0.25">
      <c r="A1320">
        <v>6126</v>
      </c>
      <c r="B1320" s="3">
        <v>1</v>
      </c>
      <c r="C1320" s="1">
        <v>2</v>
      </c>
    </row>
    <row r="1321" spans="1:5" x14ac:dyDescent="0.25">
      <c r="A1321">
        <v>6127</v>
      </c>
      <c r="C1321" s="1">
        <v>2</v>
      </c>
    </row>
    <row r="1322" spans="1:5" x14ac:dyDescent="0.25">
      <c r="A1322">
        <v>6128</v>
      </c>
      <c r="C1322" s="1">
        <v>2</v>
      </c>
    </row>
    <row r="1323" spans="1:5" x14ac:dyDescent="0.25">
      <c r="A1323">
        <v>6129</v>
      </c>
      <c r="C1323" s="1">
        <v>2</v>
      </c>
    </row>
    <row r="1324" spans="1:5" x14ac:dyDescent="0.25">
      <c r="A1324">
        <v>6130</v>
      </c>
      <c r="C1324" s="1">
        <v>2</v>
      </c>
    </row>
    <row r="1325" spans="1:5" x14ac:dyDescent="0.25">
      <c r="A1325">
        <v>6131</v>
      </c>
      <c r="C1325" s="1">
        <v>2</v>
      </c>
    </row>
    <row r="1326" spans="1:5" x14ac:dyDescent="0.25">
      <c r="A1326">
        <v>6132</v>
      </c>
      <c r="C1326" s="1">
        <v>2</v>
      </c>
    </row>
    <row r="1327" spans="1:5" x14ac:dyDescent="0.25">
      <c r="A1327">
        <v>6133</v>
      </c>
      <c r="C1327" s="1">
        <v>2</v>
      </c>
      <c r="D1327" s="2">
        <v>3</v>
      </c>
      <c r="E1327" s="4">
        <v>4</v>
      </c>
    </row>
    <row r="1328" spans="1:5" x14ac:dyDescent="0.25">
      <c r="A1328">
        <v>6134</v>
      </c>
      <c r="D1328" s="2">
        <v>3</v>
      </c>
      <c r="E1328" s="4">
        <v>4</v>
      </c>
    </row>
    <row r="1329" spans="1:5" x14ac:dyDescent="0.25">
      <c r="A1329">
        <v>6135</v>
      </c>
      <c r="D1329" s="2">
        <v>3</v>
      </c>
      <c r="E1329" s="4">
        <v>4</v>
      </c>
    </row>
    <row r="1330" spans="1:5" x14ac:dyDescent="0.25">
      <c r="A1330">
        <v>6136</v>
      </c>
      <c r="D1330" s="2">
        <v>3</v>
      </c>
      <c r="E1330" s="4">
        <v>4</v>
      </c>
    </row>
    <row r="1331" spans="1:5" x14ac:dyDescent="0.25">
      <c r="A1331">
        <v>6137</v>
      </c>
      <c r="D1331" s="2">
        <v>3</v>
      </c>
      <c r="E1331" s="4">
        <v>4</v>
      </c>
    </row>
    <row r="1332" spans="1:5" x14ac:dyDescent="0.25">
      <c r="A1332">
        <v>6138</v>
      </c>
      <c r="D1332" s="2">
        <v>3</v>
      </c>
      <c r="E1332" s="4">
        <v>4</v>
      </c>
    </row>
    <row r="1333" spans="1:5" x14ac:dyDescent="0.25">
      <c r="A1333">
        <v>6139</v>
      </c>
      <c r="D1333" s="2">
        <v>3</v>
      </c>
      <c r="E1333" s="4">
        <v>4</v>
      </c>
    </row>
    <row r="1334" spans="1:5" x14ac:dyDescent="0.25">
      <c r="A1334">
        <v>6140</v>
      </c>
      <c r="D1334" s="2">
        <v>3</v>
      </c>
      <c r="E1334" s="4">
        <v>4</v>
      </c>
    </row>
    <row r="1335" spans="1:5" x14ac:dyDescent="0.25">
      <c r="A1335">
        <v>6141</v>
      </c>
      <c r="D1335" s="2">
        <v>3</v>
      </c>
      <c r="E1335" s="4">
        <v>4</v>
      </c>
    </row>
    <row r="1336" spans="1:5" x14ac:dyDescent="0.25">
      <c r="A1336">
        <v>6142</v>
      </c>
    </row>
    <row r="1337" spans="1:5" x14ac:dyDescent="0.25">
      <c r="A1337">
        <v>6143</v>
      </c>
      <c r="B1337" s="3">
        <v>1</v>
      </c>
    </row>
    <row r="1338" spans="1:5" x14ac:dyDescent="0.25">
      <c r="A1338">
        <v>6144</v>
      </c>
      <c r="B1338" s="3">
        <v>1</v>
      </c>
    </row>
    <row r="1339" spans="1:5" x14ac:dyDescent="0.25">
      <c r="A1339">
        <v>6145</v>
      </c>
      <c r="B1339" s="3">
        <v>1</v>
      </c>
    </row>
    <row r="1340" spans="1:5" x14ac:dyDescent="0.25">
      <c r="A1340">
        <v>6146</v>
      </c>
      <c r="B1340" s="3">
        <v>1</v>
      </c>
      <c r="C1340" s="1">
        <v>2</v>
      </c>
    </row>
    <row r="1341" spans="1:5" x14ac:dyDescent="0.25">
      <c r="A1341">
        <v>6147</v>
      </c>
      <c r="B1341" s="3">
        <v>1</v>
      </c>
      <c r="C1341" s="1">
        <v>2</v>
      </c>
    </row>
    <row r="1342" spans="1:5" x14ac:dyDescent="0.25">
      <c r="A1342">
        <v>6148</v>
      </c>
      <c r="B1342" s="3">
        <v>1</v>
      </c>
      <c r="C1342" s="1">
        <v>2</v>
      </c>
    </row>
    <row r="1343" spans="1:5" x14ac:dyDescent="0.25">
      <c r="A1343">
        <v>6149</v>
      </c>
      <c r="B1343" s="3">
        <v>1</v>
      </c>
      <c r="C1343" s="1">
        <v>2</v>
      </c>
    </row>
    <row r="1344" spans="1:5" x14ac:dyDescent="0.25">
      <c r="A1344">
        <v>6150</v>
      </c>
      <c r="B1344" s="3">
        <v>1</v>
      </c>
      <c r="C1344" s="1">
        <v>2</v>
      </c>
    </row>
    <row r="1345" spans="1:5" x14ac:dyDescent="0.25">
      <c r="A1345">
        <v>6151</v>
      </c>
      <c r="C1345" s="1">
        <v>2</v>
      </c>
    </row>
    <row r="1346" spans="1:5" x14ac:dyDescent="0.25">
      <c r="A1346">
        <v>6152</v>
      </c>
      <c r="C1346" s="1">
        <v>2</v>
      </c>
    </row>
    <row r="1347" spans="1:5" x14ac:dyDescent="0.25">
      <c r="A1347">
        <v>6153</v>
      </c>
      <c r="C1347" s="1">
        <v>2</v>
      </c>
    </row>
    <row r="1348" spans="1:5" x14ac:dyDescent="0.25">
      <c r="A1348">
        <v>6154</v>
      </c>
      <c r="E1348" s="4">
        <v>4</v>
      </c>
    </row>
    <row r="1349" spans="1:5" x14ac:dyDescent="0.25">
      <c r="A1349">
        <v>6155</v>
      </c>
      <c r="D1349" s="2">
        <v>3</v>
      </c>
      <c r="E1349" s="4">
        <v>4</v>
      </c>
    </row>
    <row r="1350" spans="1:5" x14ac:dyDescent="0.25">
      <c r="A1350">
        <v>6156</v>
      </c>
      <c r="D1350" s="2">
        <v>3</v>
      </c>
      <c r="E1350" s="4">
        <v>4</v>
      </c>
    </row>
    <row r="1351" spans="1:5" x14ac:dyDescent="0.25">
      <c r="A1351">
        <v>6157</v>
      </c>
      <c r="D1351" s="2">
        <v>3</v>
      </c>
      <c r="E1351" s="4">
        <v>4</v>
      </c>
    </row>
    <row r="1352" spans="1:5" x14ac:dyDescent="0.25">
      <c r="A1352">
        <v>6158</v>
      </c>
      <c r="D1352" s="2">
        <v>3</v>
      </c>
      <c r="E1352" s="4">
        <v>4</v>
      </c>
    </row>
    <row r="1353" spans="1:5" x14ac:dyDescent="0.25">
      <c r="A1353">
        <v>6159</v>
      </c>
      <c r="D1353" s="2">
        <v>3</v>
      </c>
      <c r="E1353" s="4">
        <v>4</v>
      </c>
    </row>
    <row r="1354" spans="1:5" x14ac:dyDescent="0.25">
      <c r="A1354">
        <v>6160</v>
      </c>
      <c r="D1354" s="2">
        <v>3</v>
      </c>
      <c r="E1354" s="4">
        <v>4</v>
      </c>
    </row>
    <row r="1355" spans="1:5" x14ac:dyDescent="0.25">
      <c r="A1355">
        <v>6161</v>
      </c>
      <c r="D1355" s="2">
        <v>3</v>
      </c>
      <c r="E1355" s="4">
        <v>4</v>
      </c>
    </row>
    <row r="1356" spans="1:5" x14ac:dyDescent="0.25">
      <c r="A1356">
        <v>6162</v>
      </c>
      <c r="D1356" s="2">
        <v>3</v>
      </c>
      <c r="E1356" s="4">
        <v>4</v>
      </c>
    </row>
    <row r="1357" spans="1:5" x14ac:dyDescent="0.25">
      <c r="A1357">
        <v>6163</v>
      </c>
    </row>
    <row r="1358" spans="1:5" x14ac:dyDescent="0.25">
      <c r="A1358">
        <v>6164</v>
      </c>
      <c r="B1358" s="3">
        <v>1</v>
      </c>
    </row>
    <row r="1359" spans="1:5" x14ac:dyDescent="0.25">
      <c r="A1359">
        <v>6165</v>
      </c>
      <c r="B1359" s="3">
        <v>1</v>
      </c>
    </row>
    <row r="1360" spans="1:5" x14ac:dyDescent="0.25">
      <c r="A1360">
        <v>6166</v>
      </c>
      <c r="B1360" s="3">
        <v>1</v>
      </c>
    </row>
    <row r="1361" spans="1:5" x14ac:dyDescent="0.25">
      <c r="A1361">
        <v>6167</v>
      </c>
      <c r="B1361" s="3">
        <v>1</v>
      </c>
    </row>
    <row r="1362" spans="1:5" x14ac:dyDescent="0.25">
      <c r="A1362">
        <v>6168</v>
      </c>
      <c r="B1362" s="3">
        <v>1</v>
      </c>
      <c r="C1362" s="1">
        <v>2</v>
      </c>
    </row>
    <row r="1363" spans="1:5" x14ac:dyDescent="0.25">
      <c r="A1363">
        <v>6169</v>
      </c>
      <c r="B1363" s="3">
        <v>1</v>
      </c>
      <c r="C1363" s="1">
        <v>2</v>
      </c>
    </row>
    <row r="1364" spans="1:5" x14ac:dyDescent="0.25">
      <c r="A1364">
        <v>6170</v>
      </c>
      <c r="B1364" s="3">
        <v>1</v>
      </c>
      <c r="C1364" s="1">
        <v>2</v>
      </c>
    </row>
    <row r="1365" spans="1:5" x14ac:dyDescent="0.25">
      <c r="A1365">
        <v>6171</v>
      </c>
      <c r="C1365" s="1">
        <v>2</v>
      </c>
    </row>
    <row r="1366" spans="1:5" x14ac:dyDescent="0.25">
      <c r="A1366">
        <v>6172</v>
      </c>
      <c r="C1366" s="1">
        <v>2</v>
      </c>
    </row>
    <row r="1367" spans="1:5" x14ac:dyDescent="0.25">
      <c r="A1367">
        <v>6173</v>
      </c>
      <c r="C1367" s="1">
        <v>2</v>
      </c>
    </row>
    <row r="1368" spans="1:5" x14ac:dyDescent="0.25">
      <c r="A1368">
        <v>6174</v>
      </c>
      <c r="C1368" s="1">
        <v>2</v>
      </c>
    </row>
    <row r="1369" spans="1:5" x14ac:dyDescent="0.25">
      <c r="A1369">
        <v>6175</v>
      </c>
      <c r="C1369" s="1">
        <v>2</v>
      </c>
    </row>
    <row r="1370" spans="1:5" x14ac:dyDescent="0.25">
      <c r="A1370">
        <v>6176</v>
      </c>
      <c r="C1370" s="1">
        <v>2</v>
      </c>
    </row>
    <row r="1371" spans="1:5" x14ac:dyDescent="0.25">
      <c r="A1371">
        <v>6177</v>
      </c>
    </row>
    <row r="1372" spans="1:5" x14ac:dyDescent="0.25">
      <c r="A1372">
        <v>6178</v>
      </c>
      <c r="E1372" s="4">
        <v>4</v>
      </c>
    </row>
    <row r="1373" spans="1:5" x14ac:dyDescent="0.25">
      <c r="A1373">
        <v>6179</v>
      </c>
      <c r="D1373" s="2">
        <v>3</v>
      </c>
      <c r="E1373" s="4">
        <v>4</v>
      </c>
    </row>
    <row r="1374" spans="1:5" x14ac:dyDescent="0.25">
      <c r="A1374">
        <v>6180</v>
      </c>
      <c r="D1374" s="2">
        <v>3</v>
      </c>
      <c r="E1374" s="4">
        <v>4</v>
      </c>
    </row>
    <row r="1375" spans="1:5" x14ac:dyDescent="0.25">
      <c r="A1375">
        <v>6181</v>
      </c>
      <c r="D1375" s="2">
        <v>3</v>
      </c>
      <c r="E1375" s="4">
        <v>4</v>
      </c>
    </row>
    <row r="1376" spans="1:5" x14ac:dyDescent="0.25">
      <c r="A1376">
        <v>6182</v>
      </c>
      <c r="D1376" s="2">
        <v>3</v>
      </c>
      <c r="E1376" s="4">
        <v>4</v>
      </c>
    </row>
    <row r="1377" spans="1:6" x14ac:dyDescent="0.25">
      <c r="A1377">
        <v>6183</v>
      </c>
      <c r="D1377" s="2">
        <v>3</v>
      </c>
      <c r="E1377" s="4">
        <v>4</v>
      </c>
    </row>
    <row r="1378" spans="1:6" x14ac:dyDescent="0.25">
      <c r="A1378">
        <v>6184</v>
      </c>
      <c r="F1378" t="s">
        <v>22</v>
      </c>
    </row>
    <row r="1379" spans="1:6" x14ac:dyDescent="0.25">
      <c r="A1379">
        <v>9019</v>
      </c>
    </row>
    <row r="1380" spans="1:6" x14ac:dyDescent="0.25">
      <c r="A1380">
        <v>9020</v>
      </c>
    </row>
    <row r="1381" spans="1:6" x14ac:dyDescent="0.25">
      <c r="A1381">
        <v>9021</v>
      </c>
      <c r="F1381" t="s">
        <v>22</v>
      </c>
    </row>
    <row r="1382" spans="1:6" x14ac:dyDescent="0.25">
      <c r="A1382">
        <v>9022</v>
      </c>
      <c r="B1382" s="3">
        <v>1</v>
      </c>
    </row>
    <row r="1383" spans="1:6" x14ac:dyDescent="0.25">
      <c r="A1383">
        <v>9023</v>
      </c>
      <c r="B1383" s="3">
        <v>1</v>
      </c>
    </row>
    <row r="1384" spans="1:6" x14ac:dyDescent="0.25">
      <c r="A1384">
        <v>9024</v>
      </c>
      <c r="B1384" s="3">
        <v>1</v>
      </c>
    </row>
    <row r="1385" spans="1:6" x14ac:dyDescent="0.25">
      <c r="A1385">
        <v>9025</v>
      </c>
      <c r="B1385" s="3">
        <v>1</v>
      </c>
    </row>
    <row r="1386" spans="1:6" x14ac:dyDescent="0.25">
      <c r="A1386">
        <v>9026</v>
      </c>
      <c r="B1386" s="3">
        <v>1</v>
      </c>
    </row>
    <row r="1387" spans="1:6" x14ac:dyDescent="0.25">
      <c r="A1387">
        <v>9027</v>
      </c>
      <c r="B1387" s="3">
        <v>1</v>
      </c>
    </row>
    <row r="1388" spans="1:6" x14ac:dyDescent="0.25">
      <c r="A1388">
        <v>9028</v>
      </c>
      <c r="B1388" s="3">
        <v>1</v>
      </c>
      <c r="E1388" s="4">
        <v>4</v>
      </c>
    </row>
    <row r="1389" spans="1:6" x14ac:dyDescent="0.25">
      <c r="A1389">
        <v>9029</v>
      </c>
      <c r="B1389" s="3">
        <v>1</v>
      </c>
      <c r="E1389" s="4">
        <v>4</v>
      </c>
    </row>
    <row r="1390" spans="1:6" x14ac:dyDescent="0.25">
      <c r="A1390">
        <v>9030</v>
      </c>
      <c r="B1390" s="3">
        <v>1</v>
      </c>
      <c r="E1390" s="4">
        <v>4</v>
      </c>
    </row>
    <row r="1391" spans="1:6" x14ac:dyDescent="0.25">
      <c r="A1391">
        <v>9031</v>
      </c>
      <c r="B1391" s="3">
        <v>1</v>
      </c>
      <c r="E1391" s="4">
        <v>4</v>
      </c>
    </row>
    <row r="1392" spans="1:6" x14ac:dyDescent="0.25">
      <c r="A1392">
        <v>9032</v>
      </c>
      <c r="B1392" s="3">
        <v>1</v>
      </c>
      <c r="E1392" s="4">
        <v>4</v>
      </c>
    </row>
    <row r="1393" spans="1:5" x14ac:dyDescent="0.25">
      <c r="A1393">
        <v>9033</v>
      </c>
      <c r="B1393" s="3">
        <v>1</v>
      </c>
      <c r="E1393" s="4">
        <v>4</v>
      </c>
    </row>
    <row r="1394" spans="1:5" x14ac:dyDescent="0.25">
      <c r="A1394">
        <v>9034</v>
      </c>
      <c r="B1394" s="3">
        <v>1</v>
      </c>
      <c r="E1394" s="4">
        <v>4</v>
      </c>
    </row>
    <row r="1395" spans="1:5" x14ac:dyDescent="0.25">
      <c r="A1395">
        <v>9035</v>
      </c>
      <c r="B1395" s="3">
        <v>1</v>
      </c>
      <c r="E1395" s="4">
        <v>4</v>
      </c>
    </row>
    <row r="1396" spans="1:5" x14ac:dyDescent="0.25">
      <c r="A1396">
        <v>9036</v>
      </c>
      <c r="B1396" s="3">
        <v>1</v>
      </c>
      <c r="E1396" s="4">
        <v>4</v>
      </c>
    </row>
    <row r="1397" spans="1:5" x14ac:dyDescent="0.25">
      <c r="A1397">
        <v>9037</v>
      </c>
      <c r="B1397" s="3">
        <v>1</v>
      </c>
      <c r="E1397" s="4">
        <v>4</v>
      </c>
    </row>
    <row r="1398" spans="1:5" x14ac:dyDescent="0.25">
      <c r="A1398">
        <v>9038</v>
      </c>
      <c r="B1398" s="3">
        <v>1</v>
      </c>
      <c r="E1398" s="4">
        <v>4</v>
      </c>
    </row>
    <row r="1399" spans="1:5" x14ac:dyDescent="0.25">
      <c r="A1399">
        <v>9039</v>
      </c>
      <c r="B1399" s="3">
        <v>1</v>
      </c>
      <c r="E1399" s="4">
        <v>4</v>
      </c>
    </row>
    <row r="1400" spans="1:5" x14ac:dyDescent="0.25">
      <c r="A1400">
        <v>9040</v>
      </c>
      <c r="B1400" s="3">
        <v>1</v>
      </c>
      <c r="E1400" s="4">
        <v>4</v>
      </c>
    </row>
    <row r="1401" spans="1:5" x14ac:dyDescent="0.25">
      <c r="A1401">
        <v>9041</v>
      </c>
      <c r="B1401" s="3">
        <v>1</v>
      </c>
      <c r="E1401" s="4">
        <v>4</v>
      </c>
    </row>
    <row r="1402" spans="1:5" x14ac:dyDescent="0.25">
      <c r="A1402">
        <v>9042</v>
      </c>
      <c r="B1402" s="3">
        <v>1</v>
      </c>
      <c r="E1402" s="4">
        <v>4</v>
      </c>
    </row>
    <row r="1403" spans="1:5" x14ac:dyDescent="0.25">
      <c r="A1403">
        <v>9043</v>
      </c>
      <c r="B1403" s="3">
        <v>1</v>
      </c>
      <c r="E1403" s="4">
        <v>4</v>
      </c>
    </row>
    <row r="1404" spans="1:5" x14ac:dyDescent="0.25">
      <c r="A1404">
        <v>9044</v>
      </c>
      <c r="B1404" s="3">
        <v>1</v>
      </c>
      <c r="E1404" s="4">
        <v>4</v>
      </c>
    </row>
    <row r="1405" spans="1:5" x14ac:dyDescent="0.25">
      <c r="A1405">
        <v>9045</v>
      </c>
      <c r="B1405" s="3">
        <v>1</v>
      </c>
      <c r="E1405" s="4">
        <v>4</v>
      </c>
    </row>
    <row r="1406" spans="1:5" x14ac:dyDescent="0.25">
      <c r="A1406">
        <v>9046</v>
      </c>
      <c r="B1406" s="3">
        <v>1</v>
      </c>
      <c r="E1406" s="4">
        <v>4</v>
      </c>
    </row>
    <row r="1407" spans="1:5" x14ac:dyDescent="0.25">
      <c r="A1407">
        <v>9047</v>
      </c>
      <c r="D1407" s="2">
        <v>3</v>
      </c>
      <c r="E1407" s="4">
        <v>4</v>
      </c>
    </row>
    <row r="1408" spans="1:5" x14ac:dyDescent="0.25">
      <c r="A1408">
        <v>9048</v>
      </c>
      <c r="D1408" s="2">
        <v>3</v>
      </c>
      <c r="E1408" s="4">
        <v>4</v>
      </c>
    </row>
    <row r="1409" spans="1:5" x14ac:dyDescent="0.25">
      <c r="A1409">
        <v>9049</v>
      </c>
      <c r="D1409" s="2">
        <v>3</v>
      </c>
      <c r="E1409" s="4">
        <v>4</v>
      </c>
    </row>
    <row r="1410" spans="1:5" x14ac:dyDescent="0.25">
      <c r="A1410">
        <v>9050</v>
      </c>
      <c r="D1410" s="2">
        <v>3</v>
      </c>
      <c r="E1410" s="4">
        <v>4</v>
      </c>
    </row>
    <row r="1411" spans="1:5" x14ac:dyDescent="0.25">
      <c r="A1411">
        <v>9051</v>
      </c>
      <c r="D1411" s="2">
        <v>3</v>
      </c>
      <c r="E1411" s="4">
        <v>4</v>
      </c>
    </row>
    <row r="1412" spans="1:5" x14ac:dyDescent="0.25">
      <c r="A1412">
        <v>9052</v>
      </c>
      <c r="D1412" s="2">
        <v>3</v>
      </c>
      <c r="E1412" s="4">
        <v>4</v>
      </c>
    </row>
    <row r="1413" spans="1:5" x14ac:dyDescent="0.25">
      <c r="A1413">
        <v>9053</v>
      </c>
      <c r="D1413" s="2">
        <v>3</v>
      </c>
      <c r="E1413" s="4">
        <v>4</v>
      </c>
    </row>
    <row r="1414" spans="1:5" x14ac:dyDescent="0.25">
      <c r="A1414">
        <v>9054</v>
      </c>
      <c r="D1414" s="2">
        <v>3</v>
      </c>
    </row>
    <row r="1415" spans="1:5" x14ac:dyDescent="0.25">
      <c r="A1415">
        <v>9055</v>
      </c>
      <c r="D1415" s="2">
        <v>3</v>
      </c>
    </row>
    <row r="1416" spans="1:5" x14ac:dyDescent="0.25">
      <c r="A1416">
        <v>9056</v>
      </c>
      <c r="C1416" s="1">
        <v>2</v>
      </c>
      <c r="D1416" s="2">
        <v>3</v>
      </c>
    </row>
    <row r="1417" spans="1:5" x14ac:dyDescent="0.25">
      <c r="A1417">
        <v>9057</v>
      </c>
      <c r="C1417" s="1">
        <v>2</v>
      </c>
      <c r="D1417" s="2">
        <v>3</v>
      </c>
    </row>
    <row r="1418" spans="1:5" x14ac:dyDescent="0.25">
      <c r="A1418">
        <v>9058</v>
      </c>
      <c r="C1418" s="1">
        <v>2</v>
      </c>
      <c r="D1418" s="2">
        <v>3</v>
      </c>
    </row>
    <row r="1419" spans="1:5" x14ac:dyDescent="0.25">
      <c r="A1419">
        <v>9059</v>
      </c>
      <c r="C1419" s="1">
        <v>2</v>
      </c>
      <c r="D1419" s="2">
        <v>3</v>
      </c>
    </row>
    <row r="1420" spans="1:5" x14ac:dyDescent="0.25">
      <c r="A1420">
        <v>9060</v>
      </c>
      <c r="C1420" s="1">
        <v>2</v>
      </c>
      <c r="D1420" s="2">
        <v>3</v>
      </c>
    </row>
    <row r="1421" spans="1:5" x14ac:dyDescent="0.25">
      <c r="A1421">
        <v>9061</v>
      </c>
      <c r="C1421" s="1">
        <v>2</v>
      </c>
      <c r="D1421" s="2">
        <v>3</v>
      </c>
    </row>
    <row r="1422" spans="1:5" x14ac:dyDescent="0.25">
      <c r="A1422">
        <v>9062</v>
      </c>
      <c r="C1422" s="1">
        <v>2</v>
      </c>
      <c r="D1422" s="2">
        <v>3</v>
      </c>
    </row>
    <row r="1423" spans="1:5" x14ac:dyDescent="0.25">
      <c r="A1423">
        <v>9063</v>
      </c>
      <c r="C1423" s="1">
        <v>2</v>
      </c>
      <c r="D1423" s="2">
        <v>3</v>
      </c>
    </row>
    <row r="1424" spans="1:5" x14ac:dyDescent="0.25">
      <c r="A1424">
        <v>9064</v>
      </c>
      <c r="C1424" s="1">
        <v>2</v>
      </c>
      <c r="D1424" s="2">
        <v>3</v>
      </c>
    </row>
    <row r="1425" spans="1:5" x14ac:dyDescent="0.25">
      <c r="A1425">
        <v>9065</v>
      </c>
      <c r="C1425" s="1">
        <v>2</v>
      </c>
      <c r="D1425" s="2">
        <v>3</v>
      </c>
    </row>
    <row r="1426" spans="1:5" x14ac:dyDescent="0.25">
      <c r="A1426">
        <v>9066</v>
      </c>
      <c r="C1426" s="1">
        <v>2</v>
      </c>
    </row>
    <row r="1427" spans="1:5" x14ac:dyDescent="0.25">
      <c r="A1427">
        <v>9067</v>
      </c>
      <c r="C1427" s="1">
        <v>2</v>
      </c>
    </row>
    <row r="1428" spans="1:5" x14ac:dyDescent="0.25">
      <c r="A1428">
        <v>9068</v>
      </c>
      <c r="C1428" s="1">
        <v>2</v>
      </c>
    </row>
    <row r="1429" spans="1:5" x14ac:dyDescent="0.25">
      <c r="A1429">
        <v>9069</v>
      </c>
      <c r="C1429" s="1">
        <v>2</v>
      </c>
    </row>
    <row r="1430" spans="1:5" x14ac:dyDescent="0.25">
      <c r="A1430">
        <v>9070</v>
      </c>
      <c r="C1430" s="1">
        <v>2</v>
      </c>
    </row>
    <row r="1431" spans="1:5" x14ac:dyDescent="0.25">
      <c r="A1431">
        <v>9071</v>
      </c>
    </row>
    <row r="1432" spans="1:5" x14ac:dyDescent="0.25">
      <c r="A1432">
        <v>9072</v>
      </c>
      <c r="B1432" s="3">
        <v>1</v>
      </c>
    </row>
    <row r="1433" spans="1:5" x14ac:dyDescent="0.25">
      <c r="A1433">
        <v>9073</v>
      </c>
      <c r="B1433" s="3">
        <v>1</v>
      </c>
    </row>
    <row r="1434" spans="1:5" x14ac:dyDescent="0.25">
      <c r="A1434">
        <v>9074</v>
      </c>
      <c r="B1434" s="3">
        <v>1</v>
      </c>
    </row>
    <row r="1435" spans="1:5" x14ac:dyDescent="0.25">
      <c r="A1435">
        <v>9075</v>
      </c>
      <c r="B1435" s="3">
        <v>1</v>
      </c>
    </row>
    <row r="1436" spans="1:5" x14ac:dyDescent="0.25">
      <c r="A1436">
        <v>9076</v>
      </c>
      <c r="B1436" s="3">
        <v>1</v>
      </c>
    </row>
    <row r="1437" spans="1:5" x14ac:dyDescent="0.25">
      <c r="A1437">
        <v>9077</v>
      </c>
      <c r="B1437" s="3">
        <v>1</v>
      </c>
    </row>
    <row r="1438" spans="1:5" x14ac:dyDescent="0.25">
      <c r="A1438">
        <v>9078</v>
      </c>
      <c r="B1438" s="3">
        <v>1</v>
      </c>
    </row>
    <row r="1439" spans="1:5" x14ac:dyDescent="0.25">
      <c r="A1439">
        <v>9079</v>
      </c>
      <c r="B1439" s="3">
        <v>1</v>
      </c>
      <c r="E1439" s="4">
        <v>4</v>
      </c>
    </row>
    <row r="1440" spans="1:5" x14ac:dyDescent="0.25">
      <c r="A1440">
        <v>9080</v>
      </c>
      <c r="B1440" s="3">
        <v>1</v>
      </c>
      <c r="E1440" s="4">
        <v>4</v>
      </c>
    </row>
    <row r="1441" spans="1:5" x14ac:dyDescent="0.25">
      <c r="A1441">
        <v>9081</v>
      </c>
      <c r="B1441" s="3">
        <v>1</v>
      </c>
      <c r="E1441" s="4">
        <v>4</v>
      </c>
    </row>
    <row r="1442" spans="1:5" x14ac:dyDescent="0.25">
      <c r="A1442">
        <v>9082</v>
      </c>
      <c r="B1442" s="3">
        <v>1</v>
      </c>
      <c r="E1442" s="4">
        <v>4</v>
      </c>
    </row>
    <row r="1443" spans="1:5" x14ac:dyDescent="0.25">
      <c r="A1443">
        <v>9083</v>
      </c>
      <c r="B1443" s="3">
        <v>1</v>
      </c>
      <c r="E1443" s="4">
        <v>4</v>
      </c>
    </row>
    <row r="1444" spans="1:5" x14ac:dyDescent="0.25">
      <c r="A1444">
        <v>9084</v>
      </c>
      <c r="B1444" s="3">
        <v>1</v>
      </c>
      <c r="E1444" s="4">
        <v>4</v>
      </c>
    </row>
    <row r="1445" spans="1:5" x14ac:dyDescent="0.25">
      <c r="A1445">
        <v>9085</v>
      </c>
      <c r="B1445" s="3">
        <v>1</v>
      </c>
      <c r="E1445" s="4">
        <v>4</v>
      </c>
    </row>
    <row r="1446" spans="1:5" x14ac:dyDescent="0.25">
      <c r="A1446">
        <v>9086</v>
      </c>
      <c r="D1446" s="2">
        <v>3</v>
      </c>
      <c r="E1446" s="4">
        <v>4</v>
      </c>
    </row>
    <row r="1447" spans="1:5" x14ac:dyDescent="0.25">
      <c r="A1447">
        <v>9087</v>
      </c>
      <c r="D1447" s="2">
        <v>3</v>
      </c>
      <c r="E1447" s="4">
        <v>4</v>
      </c>
    </row>
    <row r="1448" spans="1:5" x14ac:dyDescent="0.25">
      <c r="A1448">
        <v>9088</v>
      </c>
      <c r="D1448" s="2">
        <v>3</v>
      </c>
      <c r="E1448" s="4">
        <v>4</v>
      </c>
    </row>
    <row r="1449" spans="1:5" x14ac:dyDescent="0.25">
      <c r="A1449">
        <v>9089</v>
      </c>
      <c r="D1449" s="2">
        <v>3</v>
      </c>
      <c r="E1449" s="4">
        <v>4</v>
      </c>
    </row>
    <row r="1450" spans="1:5" x14ac:dyDescent="0.25">
      <c r="A1450">
        <v>9090</v>
      </c>
      <c r="D1450" s="2">
        <v>3</v>
      </c>
      <c r="E1450" s="4">
        <v>4</v>
      </c>
    </row>
    <row r="1451" spans="1:5" x14ac:dyDescent="0.25">
      <c r="A1451">
        <v>9091</v>
      </c>
      <c r="D1451" s="2">
        <v>3</v>
      </c>
      <c r="E1451" s="4">
        <v>4</v>
      </c>
    </row>
    <row r="1452" spans="1:5" x14ac:dyDescent="0.25">
      <c r="A1452">
        <v>9092</v>
      </c>
      <c r="D1452" s="2">
        <v>3</v>
      </c>
      <c r="E1452" s="4">
        <v>4</v>
      </c>
    </row>
    <row r="1453" spans="1:5" x14ac:dyDescent="0.25">
      <c r="A1453">
        <v>9093</v>
      </c>
      <c r="D1453" s="2">
        <v>3</v>
      </c>
      <c r="E1453" s="4">
        <v>4</v>
      </c>
    </row>
    <row r="1454" spans="1:5" x14ac:dyDescent="0.25">
      <c r="A1454">
        <v>9094</v>
      </c>
      <c r="D1454" s="2">
        <v>3</v>
      </c>
    </row>
    <row r="1455" spans="1:5" x14ac:dyDescent="0.25">
      <c r="A1455">
        <v>9095</v>
      </c>
      <c r="D1455" s="2">
        <v>3</v>
      </c>
    </row>
    <row r="1456" spans="1:5" x14ac:dyDescent="0.25">
      <c r="A1456">
        <v>9096</v>
      </c>
      <c r="D1456" s="2">
        <v>3</v>
      </c>
    </row>
    <row r="1457" spans="1:4" x14ac:dyDescent="0.25">
      <c r="A1457">
        <v>9097</v>
      </c>
      <c r="D1457" s="2">
        <v>3</v>
      </c>
    </row>
    <row r="1458" spans="1:4" x14ac:dyDescent="0.25">
      <c r="A1458">
        <v>9098</v>
      </c>
      <c r="D1458" s="2">
        <v>3</v>
      </c>
    </row>
    <row r="1459" spans="1:4" x14ac:dyDescent="0.25">
      <c r="A1459">
        <v>9099</v>
      </c>
    </row>
    <row r="1460" spans="1:4" x14ac:dyDescent="0.25">
      <c r="A1460">
        <v>9100</v>
      </c>
      <c r="C1460" s="1">
        <v>2</v>
      </c>
    </row>
    <row r="1461" spans="1:4" x14ac:dyDescent="0.25">
      <c r="A1461">
        <v>9101</v>
      </c>
      <c r="C1461" s="1">
        <v>2</v>
      </c>
    </row>
    <row r="1462" spans="1:4" x14ac:dyDescent="0.25">
      <c r="A1462">
        <v>9102</v>
      </c>
      <c r="C1462" s="1">
        <v>2</v>
      </c>
    </row>
    <row r="1463" spans="1:4" x14ac:dyDescent="0.25">
      <c r="A1463">
        <v>9103</v>
      </c>
      <c r="C1463" s="1">
        <v>2</v>
      </c>
    </row>
    <row r="1464" spans="1:4" x14ac:dyDescent="0.25">
      <c r="A1464">
        <v>9104</v>
      </c>
      <c r="C1464" s="1">
        <v>2</v>
      </c>
    </row>
    <row r="1465" spans="1:4" x14ac:dyDescent="0.25">
      <c r="A1465">
        <v>9105</v>
      </c>
      <c r="C1465" s="1">
        <v>2</v>
      </c>
    </row>
    <row r="1466" spans="1:4" x14ac:dyDescent="0.25">
      <c r="A1466">
        <v>9106</v>
      </c>
      <c r="C1466" s="1">
        <v>2</v>
      </c>
    </row>
    <row r="1467" spans="1:4" x14ac:dyDescent="0.25">
      <c r="A1467">
        <v>9107</v>
      </c>
      <c r="C1467" s="1">
        <v>2</v>
      </c>
    </row>
    <row r="1468" spans="1:4" x14ac:dyDescent="0.25">
      <c r="A1468">
        <v>9108</v>
      </c>
      <c r="B1468" s="3">
        <v>1</v>
      </c>
      <c r="C1468" s="1">
        <v>2</v>
      </c>
    </row>
    <row r="1469" spans="1:4" x14ac:dyDescent="0.25">
      <c r="A1469">
        <v>9109</v>
      </c>
      <c r="B1469" s="3">
        <v>1</v>
      </c>
      <c r="C1469" s="1">
        <v>2</v>
      </c>
    </row>
    <row r="1470" spans="1:4" x14ac:dyDescent="0.25">
      <c r="A1470">
        <v>9110</v>
      </c>
      <c r="B1470" s="3">
        <v>1</v>
      </c>
      <c r="C1470" s="1">
        <v>2</v>
      </c>
    </row>
    <row r="1471" spans="1:4" x14ac:dyDescent="0.25">
      <c r="A1471">
        <v>9111</v>
      </c>
      <c r="B1471" s="3">
        <v>1</v>
      </c>
      <c r="C1471" s="1">
        <v>2</v>
      </c>
    </row>
    <row r="1472" spans="1:4" x14ac:dyDescent="0.25">
      <c r="A1472">
        <v>9112</v>
      </c>
      <c r="B1472" s="3">
        <v>1</v>
      </c>
    </row>
    <row r="1473" spans="1:5" x14ac:dyDescent="0.25">
      <c r="A1473">
        <v>9113</v>
      </c>
      <c r="B1473" s="3">
        <v>1</v>
      </c>
    </row>
    <row r="1474" spans="1:5" x14ac:dyDescent="0.25">
      <c r="A1474">
        <v>9114</v>
      </c>
      <c r="B1474" s="3">
        <v>1</v>
      </c>
    </row>
    <row r="1475" spans="1:5" x14ac:dyDescent="0.25">
      <c r="A1475">
        <v>9115</v>
      </c>
      <c r="B1475" s="3">
        <v>1</v>
      </c>
    </row>
    <row r="1476" spans="1:5" x14ac:dyDescent="0.25">
      <c r="A1476">
        <v>9116</v>
      </c>
      <c r="B1476" s="3">
        <v>1</v>
      </c>
    </row>
    <row r="1477" spans="1:5" x14ac:dyDescent="0.25">
      <c r="A1477">
        <v>9117</v>
      </c>
      <c r="B1477" s="3">
        <v>1</v>
      </c>
      <c r="E1477" s="4">
        <v>4</v>
      </c>
    </row>
    <row r="1478" spans="1:5" x14ac:dyDescent="0.25">
      <c r="A1478">
        <v>9118</v>
      </c>
      <c r="B1478" s="3">
        <v>1</v>
      </c>
      <c r="E1478" s="4">
        <v>4</v>
      </c>
    </row>
    <row r="1479" spans="1:5" x14ac:dyDescent="0.25">
      <c r="A1479">
        <v>9119</v>
      </c>
      <c r="E1479" s="4">
        <v>4</v>
      </c>
    </row>
    <row r="1480" spans="1:5" x14ac:dyDescent="0.25">
      <c r="A1480">
        <v>9120</v>
      </c>
      <c r="D1480" s="2">
        <v>3</v>
      </c>
      <c r="E1480" s="4">
        <v>4</v>
      </c>
    </row>
    <row r="1481" spans="1:5" x14ac:dyDescent="0.25">
      <c r="A1481">
        <v>9121</v>
      </c>
      <c r="D1481" s="2">
        <v>3</v>
      </c>
      <c r="E1481" s="4">
        <v>4</v>
      </c>
    </row>
    <row r="1482" spans="1:5" x14ac:dyDescent="0.25">
      <c r="A1482">
        <v>9122</v>
      </c>
      <c r="D1482" s="2">
        <v>3</v>
      </c>
      <c r="E1482" s="4">
        <v>4</v>
      </c>
    </row>
    <row r="1483" spans="1:5" x14ac:dyDescent="0.25">
      <c r="A1483">
        <v>9123</v>
      </c>
      <c r="D1483" s="2">
        <v>3</v>
      </c>
      <c r="E1483" s="4">
        <v>4</v>
      </c>
    </row>
    <row r="1484" spans="1:5" x14ac:dyDescent="0.25">
      <c r="A1484">
        <v>9124</v>
      </c>
      <c r="D1484" s="2">
        <v>3</v>
      </c>
      <c r="E1484" s="4">
        <v>4</v>
      </c>
    </row>
    <row r="1485" spans="1:5" x14ac:dyDescent="0.25">
      <c r="A1485">
        <v>9125</v>
      </c>
      <c r="D1485" s="2">
        <v>3</v>
      </c>
      <c r="E1485" s="4">
        <v>4</v>
      </c>
    </row>
    <row r="1486" spans="1:5" x14ac:dyDescent="0.25">
      <c r="A1486">
        <v>9126</v>
      </c>
      <c r="D1486" s="2">
        <v>3</v>
      </c>
      <c r="E1486" s="4">
        <v>4</v>
      </c>
    </row>
    <row r="1487" spans="1:5" x14ac:dyDescent="0.25">
      <c r="A1487">
        <v>9127</v>
      </c>
      <c r="D1487" s="2">
        <v>3</v>
      </c>
      <c r="E1487" s="4">
        <v>4</v>
      </c>
    </row>
    <row r="1488" spans="1:5" x14ac:dyDescent="0.25">
      <c r="A1488">
        <v>9128</v>
      </c>
      <c r="D1488" s="2">
        <v>3</v>
      </c>
      <c r="E1488" s="4">
        <v>4</v>
      </c>
    </row>
    <row r="1489" spans="1:5" x14ac:dyDescent="0.25">
      <c r="A1489">
        <v>9129</v>
      </c>
      <c r="D1489" s="2">
        <v>3</v>
      </c>
      <c r="E1489" s="4">
        <v>4</v>
      </c>
    </row>
    <row r="1490" spans="1:5" x14ac:dyDescent="0.25">
      <c r="A1490">
        <v>9130</v>
      </c>
      <c r="D1490" s="2">
        <v>3</v>
      </c>
      <c r="E1490" s="4">
        <v>4</v>
      </c>
    </row>
    <row r="1491" spans="1:5" x14ac:dyDescent="0.25">
      <c r="A1491">
        <v>9131</v>
      </c>
      <c r="D1491" s="2">
        <v>3</v>
      </c>
    </row>
    <row r="1492" spans="1:5" x14ac:dyDescent="0.25">
      <c r="A1492">
        <v>9132</v>
      </c>
    </row>
    <row r="1493" spans="1:5" x14ac:dyDescent="0.25">
      <c r="A1493">
        <v>9133</v>
      </c>
    </row>
    <row r="1494" spans="1:5" x14ac:dyDescent="0.25">
      <c r="A1494">
        <v>9134</v>
      </c>
      <c r="C1494" s="1">
        <v>2</v>
      </c>
    </row>
    <row r="1495" spans="1:5" x14ac:dyDescent="0.25">
      <c r="A1495">
        <v>9135</v>
      </c>
      <c r="C1495" s="1">
        <v>2</v>
      </c>
    </row>
    <row r="1496" spans="1:5" x14ac:dyDescent="0.25">
      <c r="A1496">
        <v>9136</v>
      </c>
      <c r="C1496" s="1">
        <v>2</v>
      </c>
    </row>
    <row r="1497" spans="1:5" x14ac:dyDescent="0.25">
      <c r="A1497">
        <v>9137</v>
      </c>
      <c r="C1497" s="1">
        <v>2</v>
      </c>
    </row>
    <row r="1498" spans="1:5" x14ac:dyDescent="0.25">
      <c r="A1498">
        <v>9138</v>
      </c>
      <c r="C1498" s="1">
        <v>2</v>
      </c>
    </row>
    <row r="1499" spans="1:5" x14ac:dyDescent="0.25">
      <c r="A1499">
        <v>9139</v>
      </c>
      <c r="C1499" s="1">
        <v>2</v>
      </c>
    </row>
    <row r="1500" spans="1:5" x14ac:dyDescent="0.25">
      <c r="A1500">
        <v>9140</v>
      </c>
      <c r="B1500" s="3">
        <v>1</v>
      </c>
      <c r="C1500" s="1">
        <v>2</v>
      </c>
    </row>
    <row r="1501" spans="1:5" x14ac:dyDescent="0.25">
      <c r="A1501">
        <v>9141</v>
      </c>
      <c r="B1501" s="3">
        <v>1</v>
      </c>
      <c r="C1501" s="1">
        <v>2</v>
      </c>
    </row>
    <row r="1502" spans="1:5" x14ac:dyDescent="0.25">
      <c r="A1502">
        <v>9142</v>
      </c>
      <c r="B1502" s="3">
        <v>1</v>
      </c>
      <c r="C1502" s="1">
        <v>2</v>
      </c>
    </row>
    <row r="1503" spans="1:5" x14ac:dyDescent="0.25">
      <c r="A1503">
        <v>9143</v>
      </c>
      <c r="B1503" s="3">
        <v>1</v>
      </c>
      <c r="C1503" s="1">
        <v>2</v>
      </c>
    </row>
    <row r="1504" spans="1:5" x14ac:dyDescent="0.25">
      <c r="A1504">
        <v>9144</v>
      </c>
      <c r="B1504" s="3">
        <v>1</v>
      </c>
      <c r="C1504" s="1">
        <v>2</v>
      </c>
    </row>
    <row r="1505" spans="1:5" x14ac:dyDescent="0.25">
      <c r="A1505">
        <v>9145</v>
      </c>
      <c r="B1505" s="3">
        <v>1</v>
      </c>
      <c r="C1505" s="1">
        <v>2</v>
      </c>
    </row>
    <row r="1506" spans="1:5" x14ac:dyDescent="0.25">
      <c r="A1506">
        <v>9146</v>
      </c>
      <c r="B1506" s="3">
        <v>1</v>
      </c>
    </row>
    <row r="1507" spans="1:5" x14ac:dyDescent="0.25">
      <c r="A1507">
        <v>9147</v>
      </c>
      <c r="B1507" s="3">
        <v>1</v>
      </c>
    </row>
    <row r="1508" spans="1:5" x14ac:dyDescent="0.25">
      <c r="A1508">
        <v>9148</v>
      </c>
      <c r="B1508" s="3">
        <v>1</v>
      </c>
    </row>
    <row r="1509" spans="1:5" x14ac:dyDescent="0.25">
      <c r="A1509">
        <v>9149</v>
      </c>
      <c r="B1509" s="3">
        <v>1</v>
      </c>
    </row>
    <row r="1510" spans="1:5" x14ac:dyDescent="0.25">
      <c r="A1510">
        <v>9150</v>
      </c>
      <c r="B1510" s="3">
        <v>1</v>
      </c>
    </row>
    <row r="1511" spans="1:5" x14ac:dyDescent="0.25">
      <c r="A1511">
        <v>9151</v>
      </c>
    </row>
    <row r="1512" spans="1:5" x14ac:dyDescent="0.25">
      <c r="A1512">
        <v>9152</v>
      </c>
      <c r="E1512" s="4">
        <v>4</v>
      </c>
    </row>
    <row r="1513" spans="1:5" x14ac:dyDescent="0.25">
      <c r="A1513">
        <v>9153</v>
      </c>
      <c r="D1513" s="2">
        <v>3</v>
      </c>
      <c r="E1513" s="4">
        <v>4</v>
      </c>
    </row>
    <row r="1514" spans="1:5" x14ac:dyDescent="0.25">
      <c r="A1514">
        <v>9154</v>
      </c>
      <c r="D1514" s="2">
        <v>3</v>
      </c>
      <c r="E1514" s="4">
        <v>4</v>
      </c>
    </row>
    <row r="1515" spans="1:5" x14ac:dyDescent="0.25">
      <c r="A1515">
        <v>9155</v>
      </c>
      <c r="D1515" s="2">
        <v>3</v>
      </c>
      <c r="E1515" s="4">
        <v>4</v>
      </c>
    </row>
    <row r="1516" spans="1:5" x14ac:dyDescent="0.25">
      <c r="A1516">
        <v>9156</v>
      </c>
      <c r="D1516" s="2">
        <v>3</v>
      </c>
      <c r="E1516" s="4">
        <v>4</v>
      </c>
    </row>
    <row r="1517" spans="1:5" x14ac:dyDescent="0.25">
      <c r="A1517">
        <v>9157</v>
      </c>
      <c r="D1517" s="2">
        <v>3</v>
      </c>
      <c r="E1517" s="4">
        <v>4</v>
      </c>
    </row>
    <row r="1518" spans="1:5" x14ac:dyDescent="0.25">
      <c r="A1518">
        <v>9158</v>
      </c>
      <c r="D1518" s="2">
        <v>3</v>
      </c>
      <c r="E1518" s="4">
        <v>4</v>
      </c>
    </row>
    <row r="1519" spans="1:5" x14ac:dyDescent="0.25">
      <c r="A1519">
        <v>9159</v>
      </c>
      <c r="D1519" s="2">
        <v>3</v>
      </c>
      <c r="E1519" s="4">
        <v>4</v>
      </c>
    </row>
    <row r="1520" spans="1:5" x14ac:dyDescent="0.25">
      <c r="A1520">
        <v>9160</v>
      </c>
      <c r="D1520" s="2">
        <v>3</v>
      </c>
      <c r="E1520" s="4">
        <v>4</v>
      </c>
    </row>
    <row r="1521" spans="1:5" x14ac:dyDescent="0.25">
      <c r="A1521">
        <v>9161</v>
      </c>
      <c r="D1521" s="2">
        <v>3</v>
      </c>
      <c r="E1521" s="4">
        <v>4</v>
      </c>
    </row>
    <row r="1522" spans="1:5" x14ac:dyDescent="0.25">
      <c r="A1522">
        <v>9162</v>
      </c>
      <c r="D1522" s="2">
        <v>3</v>
      </c>
      <c r="E1522" s="4">
        <v>4</v>
      </c>
    </row>
    <row r="1523" spans="1:5" x14ac:dyDescent="0.25">
      <c r="A1523">
        <v>9163</v>
      </c>
      <c r="D1523" s="2">
        <v>3</v>
      </c>
      <c r="E1523" s="4">
        <v>4</v>
      </c>
    </row>
    <row r="1524" spans="1:5" x14ac:dyDescent="0.25">
      <c r="A1524">
        <v>9164</v>
      </c>
      <c r="D1524" s="2">
        <v>3</v>
      </c>
      <c r="E1524" s="4">
        <v>4</v>
      </c>
    </row>
    <row r="1525" spans="1:5" x14ac:dyDescent="0.25">
      <c r="A1525">
        <v>9165</v>
      </c>
    </row>
    <row r="1526" spans="1:5" x14ac:dyDescent="0.25">
      <c r="A1526">
        <v>9166</v>
      </c>
    </row>
    <row r="1527" spans="1:5" x14ac:dyDescent="0.25">
      <c r="A1527">
        <v>9167</v>
      </c>
    </row>
    <row r="1528" spans="1:5" x14ac:dyDescent="0.25">
      <c r="A1528">
        <v>9168</v>
      </c>
    </row>
    <row r="1529" spans="1:5" x14ac:dyDescent="0.25">
      <c r="A1529">
        <v>9169</v>
      </c>
    </row>
    <row r="1530" spans="1:5" x14ac:dyDescent="0.25">
      <c r="A1530">
        <v>9170</v>
      </c>
      <c r="B1530" s="3">
        <v>1</v>
      </c>
    </row>
    <row r="1531" spans="1:5" x14ac:dyDescent="0.25">
      <c r="A1531">
        <v>9171</v>
      </c>
      <c r="B1531" s="3">
        <v>1</v>
      </c>
    </row>
    <row r="1532" spans="1:5" x14ac:dyDescent="0.25">
      <c r="A1532">
        <v>9172</v>
      </c>
      <c r="B1532" s="3">
        <v>1</v>
      </c>
    </row>
    <row r="1533" spans="1:5" x14ac:dyDescent="0.25">
      <c r="A1533">
        <v>9173</v>
      </c>
      <c r="B1533" s="3">
        <v>1</v>
      </c>
    </row>
    <row r="1534" spans="1:5" x14ac:dyDescent="0.25">
      <c r="A1534">
        <v>9174</v>
      </c>
      <c r="B1534" s="3">
        <v>1</v>
      </c>
      <c r="C1534" s="1">
        <v>2</v>
      </c>
    </row>
    <row r="1535" spans="1:5" x14ac:dyDescent="0.25">
      <c r="A1535">
        <v>9175</v>
      </c>
      <c r="B1535" s="3">
        <v>1</v>
      </c>
      <c r="C1535" s="1">
        <v>2</v>
      </c>
    </row>
    <row r="1536" spans="1:5" x14ac:dyDescent="0.25">
      <c r="A1536">
        <v>9176</v>
      </c>
      <c r="B1536" s="3">
        <v>1</v>
      </c>
      <c r="C1536" s="1">
        <v>2</v>
      </c>
    </row>
    <row r="1537" spans="1:5" x14ac:dyDescent="0.25">
      <c r="A1537">
        <v>9177</v>
      </c>
      <c r="B1537" s="3">
        <v>1</v>
      </c>
      <c r="C1537" s="1">
        <v>2</v>
      </c>
    </row>
    <row r="1538" spans="1:5" x14ac:dyDescent="0.25">
      <c r="A1538">
        <v>9178</v>
      </c>
      <c r="B1538" s="3">
        <v>1</v>
      </c>
      <c r="C1538" s="1">
        <v>2</v>
      </c>
    </row>
    <row r="1539" spans="1:5" x14ac:dyDescent="0.25">
      <c r="A1539">
        <v>9179</v>
      </c>
      <c r="B1539" s="3">
        <v>1</v>
      </c>
      <c r="C1539" s="1">
        <v>2</v>
      </c>
    </row>
    <row r="1540" spans="1:5" x14ac:dyDescent="0.25">
      <c r="A1540">
        <v>9180</v>
      </c>
      <c r="B1540" s="3">
        <v>1</v>
      </c>
      <c r="C1540" s="1">
        <v>2</v>
      </c>
    </row>
    <row r="1541" spans="1:5" x14ac:dyDescent="0.25">
      <c r="A1541">
        <v>9181</v>
      </c>
      <c r="B1541" s="3">
        <v>1</v>
      </c>
      <c r="C1541" s="1">
        <v>2</v>
      </c>
    </row>
    <row r="1542" spans="1:5" x14ac:dyDescent="0.25">
      <c r="A1542">
        <v>9182</v>
      </c>
      <c r="C1542" s="1">
        <v>2</v>
      </c>
    </row>
    <row r="1543" spans="1:5" x14ac:dyDescent="0.25">
      <c r="A1543">
        <v>9183</v>
      </c>
      <c r="C1543" s="1">
        <v>2</v>
      </c>
    </row>
    <row r="1544" spans="1:5" x14ac:dyDescent="0.25">
      <c r="A1544">
        <v>9184</v>
      </c>
      <c r="C1544" s="1">
        <v>2</v>
      </c>
    </row>
    <row r="1545" spans="1:5" x14ac:dyDescent="0.25">
      <c r="A1545">
        <v>9185</v>
      </c>
      <c r="C1545" s="1">
        <v>2</v>
      </c>
    </row>
    <row r="1546" spans="1:5" x14ac:dyDescent="0.25">
      <c r="A1546">
        <v>9186</v>
      </c>
    </row>
    <row r="1547" spans="1:5" x14ac:dyDescent="0.25">
      <c r="A1547">
        <v>9187</v>
      </c>
      <c r="D1547" s="2">
        <v>3</v>
      </c>
      <c r="E1547" s="4">
        <v>4</v>
      </c>
    </row>
    <row r="1548" spans="1:5" x14ac:dyDescent="0.25">
      <c r="A1548">
        <v>9188</v>
      </c>
      <c r="D1548" s="2">
        <v>3</v>
      </c>
      <c r="E1548" s="4">
        <v>4</v>
      </c>
    </row>
    <row r="1549" spans="1:5" x14ac:dyDescent="0.25">
      <c r="A1549">
        <v>9189</v>
      </c>
      <c r="D1549" s="2">
        <v>3</v>
      </c>
      <c r="E1549" s="4">
        <v>4</v>
      </c>
    </row>
    <row r="1550" spans="1:5" x14ac:dyDescent="0.25">
      <c r="A1550">
        <v>9190</v>
      </c>
      <c r="D1550" s="2">
        <v>3</v>
      </c>
      <c r="E1550" s="4">
        <v>4</v>
      </c>
    </row>
    <row r="1551" spans="1:5" x14ac:dyDescent="0.25">
      <c r="A1551">
        <v>9191</v>
      </c>
      <c r="D1551" s="2">
        <v>3</v>
      </c>
      <c r="E1551" s="4">
        <v>4</v>
      </c>
    </row>
    <row r="1552" spans="1:5" x14ac:dyDescent="0.25">
      <c r="A1552">
        <v>9192</v>
      </c>
      <c r="D1552" s="2">
        <v>3</v>
      </c>
      <c r="E1552" s="4">
        <v>4</v>
      </c>
    </row>
    <row r="1553" spans="1:5" x14ac:dyDescent="0.25">
      <c r="A1553">
        <v>9193</v>
      </c>
      <c r="D1553" s="2">
        <v>3</v>
      </c>
      <c r="E1553" s="4">
        <v>4</v>
      </c>
    </row>
    <row r="1554" spans="1:5" x14ac:dyDescent="0.25">
      <c r="A1554">
        <v>9194</v>
      </c>
      <c r="D1554" s="2">
        <v>3</v>
      </c>
      <c r="E1554" s="4">
        <v>4</v>
      </c>
    </row>
    <row r="1555" spans="1:5" x14ac:dyDescent="0.25">
      <c r="A1555">
        <v>9195</v>
      </c>
      <c r="D1555" s="2">
        <v>3</v>
      </c>
      <c r="E1555" s="4">
        <v>4</v>
      </c>
    </row>
    <row r="1556" spans="1:5" x14ac:dyDescent="0.25">
      <c r="A1556">
        <v>9196</v>
      </c>
      <c r="D1556" s="2">
        <v>3</v>
      </c>
      <c r="E1556" s="4">
        <v>4</v>
      </c>
    </row>
    <row r="1557" spans="1:5" x14ac:dyDescent="0.25">
      <c r="A1557">
        <v>9197</v>
      </c>
      <c r="D1557" s="2">
        <v>3</v>
      </c>
      <c r="E1557" s="4">
        <v>4</v>
      </c>
    </row>
    <row r="1558" spans="1:5" x14ac:dyDescent="0.25">
      <c r="A1558">
        <v>9198</v>
      </c>
      <c r="D1558" s="2">
        <v>3</v>
      </c>
      <c r="E1558" s="4">
        <v>4</v>
      </c>
    </row>
    <row r="1559" spans="1:5" x14ac:dyDescent="0.25">
      <c r="A1559">
        <v>9199</v>
      </c>
      <c r="D1559" s="2">
        <v>3</v>
      </c>
      <c r="E1559" s="4">
        <v>4</v>
      </c>
    </row>
    <row r="1560" spans="1:5" x14ac:dyDescent="0.25">
      <c r="A1560">
        <v>9200</v>
      </c>
      <c r="B1560" s="3">
        <v>1</v>
      </c>
      <c r="D1560" s="2">
        <v>3</v>
      </c>
    </row>
    <row r="1561" spans="1:5" x14ac:dyDescent="0.25">
      <c r="A1561">
        <v>9201</v>
      </c>
      <c r="B1561" s="3">
        <v>1</v>
      </c>
    </row>
    <row r="1562" spans="1:5" x14ac:dyDescent="0.25">
      <c r="A1562">
        <v>9202</v>
      </c>
      <c r="B1562" s="3">
        <v>1</v>
      </c>
    </row>
    <row r="1563" spans="1:5" x14ac:dyDescent="0.25">
      <c r="A1563">
        <v>9203</v>
      </c>
      <c r="B1563" s="3">
        <v>1</v>
      </c>
    </row>
    <row r="1564" spans="1:5" x14ac:dyDescent="0.25">
      <c r="A1564">
        <v>9204</v>
      </c>
      <c r="B1564" s="3">
        <v>1</v>
      </c>
    </row>
    <row r="1565" spans="1:5" x14ac:dyDescent="0.25">
      <c r="A1565">
        <v>9205</v>
      </c>
      <c r="B1565" s="3">
        <v>1</v>
      </c>
    </row>
    <row r="1566" spans="1:5" x14ac:dyDescent="0.25">
      <c r="A1566">
        <v>9206</v>
      </c>
      <c r="B1566" s="3">
        <v>1</v>
      </c>
    </row>
    <row r="1567" spans="1:5" x14ac:dyDescent="0.25">
      <c r="A1567">
        <v>9207</v>
      </c>
      <c r="B1567" s="3">
        <v>1</v>
      </c>
    </row>
    <row r="1568" spans="1:5" x14ac:dyDescent="0.25">
      <c r="A1568">
        <v>9208</v>
      </c>
      <c r="B1568" s="3">
        <v>1</v>
      </c>
      <c r="C1568" s="1">
        <v>2</v>
      </c>
    </row>
    <row r="1569" spans="1:5" x14ac:dyDescent="0.25">
      <c r="A1569">
        <v>9209</v>
      </c>
      <c r="B1569" s="3">
        <v>1</v>
      </c>
      <c r="C1569" s="1">
        <v>2</v>
      </c>
    </row>
    <row r="1570" spans="1:5" x14ac:dyDescent="0.25">
      <c r="A1570">
        <v>9210</v>
      </c>
      <c r="B1570" s="3">
        <v>1</v>
      </c>
      <c r="C1570" s="1">
        <v>2</v>
      </c>
    </row>
    <row r="1571" spans="1:5" x14ac:dyDescent="0.25">
      <c r="A1571">
        <v>9211</v>
      </c>
      <c r="B1571" s="3">
        <v>1</v>
      </c>
      <c r="C1571" s="1">
        <v>2</v>
      </c>
    </row>
    <row r="1572" spans="1:5" x14ac:dyDescent="0.25">
      <c r="A1572">
        <v>9212</v>
      </c>
      <c r="B1572" s="3">
        <v>1</v>
      </c>
      <c r="C1572" s="1">
        <v>2</v>
      </c>
    </row>
    <row r="1573" spans="1:5" x14ac:dyDescent="0.25">
      <c r="A1573">
        <v>9213</v>
      </c>
      <c r="B1573" s="3">
        <v>1</v>
      </c>
      <c r="C1573" s="1">
        <v>2</v>
      </c>
    </row>
    <row r="1574" spans="1:5" x14ac:dyDescent="0.25">
      <c r="A1574">
        <v>9214</v>
      </c>
      <c r="C1574" s="1">
        <v>2</v>
      </c>
    </row>
    <row r="1575" spans="1:5" x14ac:dyDescent="0.25">
      <c r="A1575">
        <v>9215</v>
      </c>
      <c r="C1575" s="1">
        <v>2</v>
      </c>
    </row>
    <row r="1576" spans="1:5" x14ac:dyDescent="0.25">
      <c r="A1576">
        <v>9216</v>
      </c>
      <c r="C1576" s="1">
        <v>2</v>
      </c>
    </row>
    <row r="1577" spans="1:5" x14ac:dyDescent="0.25">
      <c r="A1577">
        <v>9217</v>
      </c>
      <c r="C1577" s="1">
        <v>2</v>
      </c>
    </row>
    <row r="1578" spans="1:5" x14ac:dyDescent="0.25">
      <c r="A1578">
        <v>9218</v>
      </c>
      <c r="C1578" s="1">
        <v>2</v>
      </c>
    </row>
    <row r="1579" spans="1:5" x14ac:dyDescent="0.25">
      <c r="A1579">
        <v>9219</v>
      </c>
      <c r="C1579" s="1">
        <v>2</v>
      </c>
    </row>
    <row r="1580" spans="1:5" x14ac:dyDescent="0.25">
      <c r="A1580">
        <v>9220</v>
      </c>
    </row>
    <row r="1581" spans="1:5" x14ac:dyDescent="0.25">
      <c r="A1581">
        <v>9221</v>
      </c>
    </row>
    <row r="1582" spans="1:5" x14ac:dyDescent="0.25">
      <c r="A1582">
        <v>9222</v>
      </c>
      <c r="D1582" s="2">
        <v>3</v>
      </c>
      <c r="E1582" s="4">
        <v>4</v>
      </c>
    </row>
    <row r="1583" spans="1:5" x14ac:dyDescent="0.25">
      <c r="A1583">
        <v>9223</v>
      </c>
      <c r="D1583" s="2">
        <v>3</v>
      </c>
      <c r="E1583" s="4">
        <v>4</v>
      </c>
    </row>
    <row r="1584" spans="1:5" x14ac:dyDescent="0.25">
      <c r="A1584">
        <v>9224</v>
      </c>
      <c r="D1584" s="2">
        <v>3</v>
      </c>
      <c r="E1584" s="4">
        <v>4</v>
      </c>
    </row>
    <row r="1585" spans="1:5" x14ac:dyDescent="0.25">
      <c r="A1585">
        <v>9225</v>
      </c>
      <c r="D1585" s="2">
        <v>3</v>
      </c>
      <c r="E1585" s="4">
        <v>4</v>
      </c>
    </row>
    <row r="1586" spans="1:5" x14ac:dyDescent="0.25">
      <c r="A1586">
        <v>9226</v>
      </c>
      <c r="D1586" s="2">
        <v>3</v>
      </c>
      <c r="E1586" s="4">
        <v>4</v>
      </c>
    </row>
    <row r="1587" spans="1:5" x14ac:dyDescent="0.25">
      <c r="A1587">
        <v>9227</v>
      </c>
      <c r="D1587" s="2">
        <v>3</v>
      </c>
      <c r="E1587" s="4">
        <v>4</v>
      </c>
    </row>
    <row r="1588" spans="1:5" x14ac:dyDescent="0.25">
      <c r="A1588">
        <v>9228</v>
      </c>
      <c r="D1588" s="2">
        <v>3</v>
      </c>
      <c r="E1588" s="4">
        <v>4</v>
      </c>
    </row>
    <row r="1589" spans="1:5" x14ac:dyDescent="0.25">
      <c r="A1589">
        <v>9229</v>
      </c>
      <c r="D1589" s="2">
        <v>3</v>
      </c>
      <c r="E1589" s="4">
        <v>4</v>
      </c>
    </row>
    <row r="1590" spans="1:5" x14ac:dyDescent="0.25">
      <c r="A1590">
        <v>9230</v>
      </c>
      <c r="D1590" s="2">
        <v>3</v>
      </c>
      <c r="E1590" s="4">
        <v>4</v>
      </c>
    </row>
    <row r="1591" spans="1:5" x14ac:dyDescent="0.25">
      <c r="A1591">
        <v>9231</v>
      </c>
      <c r="D1591" s="2">
        <v>3</v>
      </c>
      <c r="E1591" s="4">
        <v>4</v>
      </c>
    </row>
    <row r="1592" spans="1:5" x14ac:dyDescent="0.25">
      <c r="A1592">
        <v>9232</v>
      </c>
      <c r="D1592" s="2">
        <v>3</v>
      </c>
      <c r="E1592" s="4">
        <v>4</v>
      </c>
    </row>
    <row r="1593" spans="1:5" x14ac:dyDescent="0.25">
      <c r="A1593">
        <v>9233</v>
      </c>
      <c r="D1593" s="2">
        <v>3</v>
      </c>
      <c r="E1593" s="4">
        <v>4</v>
      </c>
    </row>
    <row r="1594" spans="1:5" x14ac:dyDescent="0.25">
      <c r="A1594">
        <v>9234</v>
      </c>
      <c r="B1594" s="3">
        <v>1</v>
      </c>
      <c r="D1594" s="2">
        <v>3</v>
      </c>
      <c r="E1594" s="4">
        <v>4</v>
      </c>
    </row>
    <row r="1595" spans="1:5" x14ac:dyDescent="0.25">
      <c r="A1595">
        <v>9235</v>
      </c>
      <c r="B1595" s="3">
        <v>1</v>
      </c>
      <c r="E1595" s="4">
        <v>4</v>
      </c>
    </row>
    <row r="1596" spans="1:5" x14ac:dyDescent="0.25">
      <c r="A1596">
        <v>9236</v>
      </c>
      <c r="B1596" s="3">
        <v>1</v>
      </c>
    </row>
    <row r="1597" spans="1:5" x14ac:dyDescent="0.25">
      <c r="A1597">
        <v>9237</v>
      </c>
      <c r="B1597" s="3">
        <v>1</v>
      </c>
    </row>
    <row r="1598" spans="1:5" x14ac:dyDescent="0.25">
      <c r="A1598">
        <v>9238</v>
      </c>
      <c r="B1598" s="3">
        <v>1</v>
      </c>
    </row>
    <row r="1599" spans="1:5" x14ac:dyDescent="0.25">
      <c r="A1599">
        <v>9239</v>
      </c>
      <c r="B1599" s="3">
        <v>1</v>
      </c>
    </row>
    <row r="1600" spans="1:5" x14ac:dyDescent="0.25">
      <c r="A1600">
        <v>9240</v>
      </c>
      <c r="B1600" s="3">
        <v>1</v>
      </c>
    </row>
    <row r="1601" spans="1:4" x14ac:dyDescent="0.25">
      <c r="A1601">
        <v>9241</v>
      </c>
      <c r="B1601" s="3">
        <v>1</v>
      </c>
    </row>
    <row r="1602" spans="1:4" x14ac:dyDescent="0.25">
      <c r="A1602">
        <v>9242</v>
      </c>
      <c r="B1602" s="3">
        <v>1</v>
      </c>
    </row>
    <row r="1603" spans="1:4" x14ac:dyDescent="0.25">
      <c r="A1603">
        <v>9243</v>
      </c>
      <c r="B1603" s="3">
        <v>1</v>
      </c>
    </row>
    <row r="1604" spans="1:4" x14ac:dyDescent="0.25">
      <c r="A1604">
        <v>9244</v>
      </c>
      <c r="B1604" s="3">
        <v>1</v>
      </c>
      <c r="C1604" s="1">
        <v>2</v>
      </c>
    </row>
    <row r="1605" spans="1:4" x14ac:dyDescent="0.25">
      <c r="A1605">
        <v>9245</v>
      </c>
      <c r="B1605" s="3">
        <v>1</v>
      </c>
      <c r="C1605" s="1">
        <v>2</v>
      </c>
    </row>
    <row r="1606" spans="1:4" x14ac:dyDescent="0.25">
      <c r="A1606">
        <v>9246</v>
      </c>
      <c r="B1606" s="3">
        <v>1</v>
      </c>
      <c r="C1606" s="1">
        <v>2</v>
      </c>
    </row>
    <row r="1607" spans="1:4" x14ac:dyDescent="0.25">
      <c r="A1607">
        <v>9247</v>
      </c>
      <c r="B1607" s="3">
        <v>1</v>
      </c>
      <c r="C1607" s="1">
        <v>2</v>
      </c>
    </row>
    <row r="1608" spans="1:4" x14ac:dyDescent="0.25">
      <c r="A1608">
        <v>9248</v>
      </c>
      <c r="B1608" s="3">
        <v>1</v>
      </c>
      <c r="C1608" s="1">
        <v>2</v>
      </c>
    </row>
    <row r="1609" spans="1:4" x14ac:dyDescent="0.25">
      <c r="A1609">
        <v>9249</v>
      </c>
      <c r="C1609" s="1">
        <v>2</v>
      </c>
    </row>
    <row r="1610" spans="1:4" x14ac:dyDescent="0.25">
      <c r="A1610">
        <v>9250</v>
      </c>
      <c r="C1610" s="1">
        <v>2</v>
      </c>
    </row>
    <row r="1611" spans="1:4" x14ac:dyDescent="0.25">
      <c r="A1611">
        <v>9251</v>
      </c>
      <c r="C1611" s="1">
        <v>2</v>
      </c>
    </row>
    <row r="1612" spans="1:4" x14ac:dyDescent="0.25">
      <c r="A1612">
        <v>9252</v>
      </c>
      <c r="C1612" s="1">
        <v>2</v>
      </c>
    </row>
    <row r="1613" spans="1:4" x14ac:dyDescent="0.25">
      <c r="A1613">
        <v>9253</v>
      </c>
      <c r="C1613" s="1">
        <v>2</v>
      </c>
    </row>
    <row r="1614" spans="1:4" x14ac:dyDescent="0.25">
      <c r="A1614">
        <v>9254</v>
      </c>
      <c r="C1614" s="1">
        <v>2</v>
      </c>
    </row>
    <row r="1615" spans="1:4" x14ac:dyDescent="0.25">
      <c r="A1615">
        <v>9255</v>
      </c>
      <c r="C1615" s="1">
        <v>2</v>
      </c>
    </row>
    <row r="1616" spans="1:4" x14ac:dyDescent="0.25">
      <c r="A1616">
        <v>9256</v>
      </c>
      <c r="C1616" s="1">
        <v>2</v>
      </c>
      <c r="D1616" s="2">
        <v>3</v>
      </c>
    </row>
    <row r="1617" spans="1:5" x14ac:dyDescent="0.25">
      <c r="A1617">
        <v>9257</v>
      </c>
      <c r="D1617" s="2">
        <v>3</v>
      </c>
      <c r="E1617" s="4">
        <v>4</v>
      </c>
    </row>
    <row r="1618" spans="1:5" x14ac:dyDescent="0.25">
      <c r="A1618">
        <v>9258</v>
      </c>
      <c r="D1618" s="2">
        <v>3</v>
      </c>
      <c r="E1618" s="4">
        <v>4</v>
      </c>
    </row>
    <row r="1619" spans="1:5" x14ac:dyDescent="0.25">
      <c r="A1619">
        <v>9259</v>
      </c>
      <c r="D1619" s="2">
        <v>3</v>
      </c>
      <c r="E1619" s="4">
        <v>4</v>
      </c>
    </row>
    <row r="1620" spans="1:5" x14ac:dyDescent="0.25">
      <c r="A1620">
        <v>9260</v>
      </c>
      <c r="D1620" s="2">
        <v>3</v>
      </c>
      <c r="E1620" s="4">
        <v>4</v>
      </c>
    </row>
    <row r="1621" spans="1:5" x14ac:dyDescent="0.25">
      <c r="A1621">
        <v>9261</v>
      </c>
      <c r="D1621" s="2">
        <v>3</v>
      </c>
      <c r="E1621" s="4">
        <v>4</v>
      </c>
    </row>
    <row r="1622" spans="1:5" x14ac:dyDescent="0.25">
      <c r="A1622">
        <v>9262</v>
      </c>
      <c r="D1622" s="2">
        <v>3</v>
      </c>
      <c r="E1622" s="4">
        <v>4</v>
      </c>
    </row>
    <row r="1623" spans="1:5" x14ac:dyDescent="0.25">
      <c r="A1623">
        <v>9263</v>
      </c>
      <c r="D1623" s="2">
        <v>3</v>
      </c>
      <c r="E1623" s="4">
        <v>4</v>
      </c>
    </row>
    <row r="1624" spans="1:5" x14ac:dyDescent="0.25">
      <c r="A1624">
        <v>9264</v>
      </c>
      <c r="D1624" s="2">
        <v>3</v>
      </c>
      <c r="E1624" s="4">
        <v>4</v>
      </c>
    </row>
    <row r="1625" spans="1:5" x14ac:dyDescent="0.25">
      <c r="A1625">
        <v>9265</v>
      </c>
      <c r="D1625" s="2">
        <v>3</v>
      </c>
      <c r="E1625" s="4">
        <v>4</v>
      </c>
    </row>
    <row r="1626" spans="1:5" x14ac:dyDescent="0.25">
      <c r="A1626">
        <v>9266</v>
      </c>
      <c r="D1626" s="2">
        <v>3</v>
      </c>
      <c r="E1626" s="4">
        <v>4</v>
      </c>
    </row>
    <row r="1627" spans="1:5" x14ac:dyDescent="0.25">
      <c r="A1627">
        <v>9267</v>
      </c>
      <c r="B1627" s="3">
        <v>1</v>
      </c>
      <c r="D1627" s="2">
        <v>3</v>
      </c>
      <c r="E1627" s="4">
        <v>4</v>
      </c>
    </row>
    <row r="1628" spans="1:5" x14ac:dyDescent="0.25">
      <c r="A1628">
        <v>9268</v>
      </c>
      <c r="B1628" s="3">
        <v>1</v>
      </c>
      <c r="D1628" s="2">
        <v>3</v>
      </c>
      <c r="E1628" s="4">
        <v>4</v>
      </c>
    </row>
    <row r="1629" spans="1:5" x14ac:dyDescent="0.25">
      <c r="A1629">
        <v>9269</v>
      </c>
      <c r="B1629" s="3">
        <v>1</v>
      </c>
      <c r="D1629" s="2">
        <v>3</v>
      </c>
      <c r="E1629" s="4">
        <v>4</v>
      </c>
    </row>
    <row r="1630" spans="1:5" x14ac:dyDescent="0.25">
      <c r="A1630">
        <v>9270</v>
      </c>
      <c r="B1630" s="3">
        <v>1</v>
      </c>
      <c r="E1630" s="4">
        <v>4</v>
      </c>
    </row>
    <row r="1631" spans="1:5" x14ac:dyDescent="0.25">
      <c r="A1631">
        <v>9271</v>
      </c>
      <c r="B1631" s="3">
        <v>1</v>
      </c>
      <c r="E1631" s="4">
        <v>4</v>
      </c>
    </row>
    <row r="1632" spans="1:5" x14ac:dyDescent="0.25">
      <c r="A1632">
        <v>9272</v>
      </c>
      <c r="B1632" s="3">
        <v>1</v>
      </c>
      <c r="E1632" s="4">
        <v>4</v>
      </c>
    </row>
    <row r="1633" spans="1:3" x14ac:dyDescent="0.25">
      <c r="A1633">
        <v>9273</v>
      </c>
      <c r="B1633" s="3">
        <v>1</v>
      </c>
    </row>
    <row r="1634" spans="1:3" x14ac:dyDescent="0.25">
      <c r="A1634">
        <v>9274</v>
      </c>
      <c r="B1634" s="3">
        <v>1</v>
      </c>
    </row>
    <row r="1635" spans="1:3" x14ac:dyDescent="0.25">
      <c r="A1635">
        <v>9275</v>
      </c>
      <c r="B1635" s="3">
        <v>1</v>
      </c>
    </row>
    <row r="1636" spans="1:3" x14ac:dyDescent="0.25">
      <c r="A1636">
        <v>9276</v>
      </c>
      <c r="B1636" s="3">
        <v>1</v>
      </c>
    </row>
    <row r="1637" spans="1:3" x14ac:dyDescent="0.25">
      <c r="A1637">
        <v>9277</v>
      </c>
      <c r="B1637" s="3">
        <v>1</v>
      </c>
    </row>
    <row r="1638" spans="1:3" x14ac:dyDescent="0.25">
      <c r="A1638">
        <v>9278</v>
      </c>
      <c r="B1638" s="3">
        <v>1</v>
      </c>
    </row>
    <row r="1639" spans="1:3" x14ac:dyDescent="0.25">
      <c r="A1639">
        <v>9279</v>
      </c>
      <c r="B1639" s="3">
        <v>1</v>
      </c>
    </row>
    <row r="1640" spans="1:3" x14ac:dyDescent="0.25">
      <c r="A1640">
        <v>9280</v>
      </c>
      <c r="B1640" s="3">
        <v>1</v>
      </c>
      <c r="C1640" s="1">
        <v>2</v>
      </c>
    </row>
    <row r="1641" spans="1:3" x14ac:dyDescent="0.25">
      <c r="A1641">
        <v>9281</v>
      </c>
      <c r="B1641" s="3">
        <v>1</v>
      </c>
      <c r="C1641" s="1">
        <v>2</v>
      </c>
    </row>
    <row r="1642" spans="1:3" x14ac:dyDescent="0.25">
      <c r="A1642">
        <v>9282</v>
      </c>
      <c r="B1642" s="3">
        <v>1</v>
      </c>
      <c r="C1642" s="1">
        <v>2</v>
      </c>
    </row>
    <row r="1643" spans="1:3" x14ac:dyDescent="0.25">
      <c r="A1643">
        <v>9283</v>
      </c>
      <c r="B1643" s="3">
        <v>1</v>
      </c>
      <c r="C1643" s="1">
        <v>2</v>
      </c>
    </row>
    <row r="1644" spans="1:3" x14ac:dyDescent="0.25">
      <c r="A1644">
        <v>9284</v>
      </c>
      <c r="C1644" s="1">
        <v>2</v>
      </c>
    </row>
    <row r="1645" spans="1:3" x14ac:dyDescent="0.25">
      <c r="A1645">
        <v>9285</v>
      </c>
      <c r="C1645" s="1">
        <v>2</v>
      </c>
    </row>
    <row r="1646" spans="1:3" x14ac:dyDescent="0.25">
      <c r="A1646">
        <v>9286</v>
      </c>
      <c r="C1646" s="1">
        <v>2</v>
      </c>
    </row>
    <row r="1647" spans="1:3" x14ac:dyDescent="0.25">
      <c r="A1647">
        <v>9287</v>
      </c>
      <c r="C1647" s="1">
        <v>2</v>
      </c>
    </row>
    <row r="1648" spans="1:3" x14ac:dyDescent="0.25">
      <c r="A1648">
        <v>9288</v>
      </c>
      <c r="C1648" s="1">
        <v>2</v>
      </c>
    </row>
    <row r="1649" spans="1:5" x14ac:dyDescent="0.25">
      <c r="A1649">
        <v>9289</v>
      </c>
      <c r="C1649" s="1">
        <v>2</v>
      </c>
    </row>
    <row r="1650" spans="1:5" x14ac:dyDescent="0.25">
      <c r="A1650">
        <v>9290</v>
      </c>
      <c r="C1650" s="1">
        <v>2</v>
      </c>
    </row>
    <row r="1651" spans="1:5" x14ac:dyDescent="0.25">
      <c r="A1651">
        <v>9291</v>
      </c>
      <c r="C1651" s="1">
        <v>2</v>
      </c>
    </row>
    <row r="1652" spans="1:5" x14ac:dyDescent="0.25">
      <c r="A1652">
        <v>9292</v>
      </c>
      <c r="C1652" s="1">
        <v>2</v>
      </c>
      <c r="D1652" s="2">
        <v>3</v>
      </c>
    </row>
    <row r="1653" spans="1:5" x14ac:dyDescent="0.25">
      <c r="A1653">
        <v>9293</v>
      </c>
      <c r="C1653" s="1">
        <v>2</v>
      </c>
      <c r="D1653" s="2">
        <v>3</v>
      </c>
    </row>
    <row r="1654" spans="1:5" x14ac:dyDescent="0.25">
      <c r="A1654">
        <v>9294</v>
      </c>
      <c r="D1654" s="2">
        <v>3</v>
      </c>
      <c r="E1654" s="4">
        <v>4</v>
      </c>
    </row>
    <row r="1655" spans="1:5" x14ac:dyDescent="0.25">
      <c r="A1655">
        <v>9295</v>
      </c>
      <c r="D1655" s="2">
        <v>3</v>
      </c>
      <c r="E1655" s="4">
        <v>4</v>
      </c>
    </row>
    <row r="1656" spans="1:5" x14ac:dyDescent="0.25">
      <c r="A1656">
        <v>9296</v>
      </c>
      <c r="D1656" s="2">
        <v>3</v>
      </c>
      <c r="E1656" s="4">
        <v>4</v>
      </c>
    </row>
    <row r="1657" spans="1:5" x14ac:dyDescent="0.25">
      <c r="A1657">
        <v>9297</v>
      </c>
      <c r="D1657" s="2">
        <v>3</v>
      </c>
      <c r="E1657" s="4">
        <v>4</v>
      </c>
    </row>
    <row r="1658" spans="1:5" x14ac:dyDescent="0.25">
      <c r="A1658">
        <v>9298</v>
      </c>
      <c r="D1658" s="2">
        <v>3</v>
      </c>
      <c r="E1658" s="4">
        <v>4</v>
      </c>
    </row>
    <row r="1659" spans="1:5" x14ac:dyDescent="0.25">
      <c r="A1659">
        <v>9299</v>
      </c>
      <c r="D1659" s="2">
        <v>3</v>
      </c>
      <c r="E1659" s="4">
        <v>4</v>
      </c>
    </row>
    <row r="1660" spans="1:5" x14ac:dyDescent="0.25">
      <c r="A1660">
        <v>9300</v>
      </c>
      <c r="D1660" s="2">
        <v>3</v>
      </c>
      <c r="E1660" s="4">
        <v>4</v>
      </c>
    </row>
    <row r="1661" spans="1:5" x14ac:dyDescent="0.25">
      <c r="A1661">
        <v>9301</v>
      </c>
      <c r="D1661" s="2">
        <v>3</v>
      </c>
      <c r="E1661" s="4">
        <v>4</v>
      </c>
    </row>
    <row r="1662" spans="1:5" x14ac:dyDescent="0.25">
      <c r="A1662">
        <v>9302</v>
      </c>
      <c r="D1662" s="2">
        <v>3</v>
      </c>
      <c r="E1662" s="4">
        <v>4</v>
      </c>
    </row>
    <row r="1663" spans="1:5" x14ac:dyDescent="0.25">
      <c r="A1663">
        <v>9303</v>
      </c>
      <c r="B1663" s="3">
        <v>1</v>
      </c>
      <c r="D1663" s="2">
        <v>3</v>
      </c>
      <c r="E1663" s="4">
        <v>4</v>
      </c>
    </row>
    <row r="1664" spans="1:5" x14ac:dyDescent="0.25">
      <c r="A1664">
        <v>9304</v>
      </c>
      <c r="B1664" s="3">
        <v>1</v>
      </c>
      <c r="D1664" s="2">
        <v>3</v>
      </c>
      <c r="E1664" s="4">
        <v>4</v>
      </c>
    </row>
    <row r="1665" spans="1:5" x14ac:dyDescent="0.25">
      <c r="A1665">
        <v>9305</v>
      </c>
      <c r="B1665" s="3">
        <v>1</v>
      </c>
      <c r="D1665" s="2">
        <v>3</v>
      </c>
      <c r="E1665" s="4">
        <v>4</v>
      </c>
    </row>
    <row r="1666" spans="1:5" x14ac:dyDescent="0.25">
      <c r="A1666">
        <v>9306</v>
      </c>
      <c r="B1666" s="3">
        <v>1</v>
      </c>
      <c r="D1666" s="2">
        <v>3</v>
      </c>
      <c r="E1666" s="4">
        <v>4</v>
      </c>
    </row>
    <row r="1667" spans="1:5" x14ac:dyDescent="0.25">
      <c r="A1667">
        <v>9307</v>
      </c>
      <c r="B1667" s="3">
        <v>1</v>
      </c>
      <c r="E1667" s="4">
        <v>4</v>
      </c>
    </row>
    <row r="1668" spans="1:5" x14ac:dyDescent="0.25">
      <c r="A1668">
        <v>9308</v>
      </c>
      <c r="B1668" s="3">
        <v>1</v>
      </c>
      <c r="E1668" s="4">
        <v>4</v>
      </c>
    </row>
    <row r="1669" spans="1:5" x14ac:dyDescent="0.25">
      <c r="A1669">
        <v>9309</v>
      </c>
      <c r="B1669" s="3">
        <v>1</v>
      </c>
      <c r="E1669" s="4">
        <v>4</v>
      </c>
    </row>
    <row r="1670" spans="1:5" x14ac:dyDescent="0.25">
      <c r="A1670">
        <v>9310</v>
      </c>
      <c r="B1670" s="3">
        <v>1</v>
      </c>
    </row>
    <row r="1671" spans="1:5" x14ac:dyDescent="0.25">
      <c r="A1671">
        <v>9311</v>
      </c>
      <c r="B1671" s="3">
        <v>1</v>
      </c>
    </row>
    <row r="1672" spans="1:5" x14ac:dyDescent="0.25">
      <c r="A1672">
        <v>9312</v>
      </c>
      <c r="B1672" s="3">
        <v>1</v>
      </c>
    </row>
    <row r="1673" spans="1:5" x14ac:dyDescent="0.25">
      <c r="A1673">
        <v>9313</v>
      </c>
      <c r="B1673" s="3">
        <v>1</v>
      </c>
    </row>
    <row r="1674" spans="1:5" x14ac:dyDescent="0.25">
      <c r="A1674">
        <v>9314</v>
      </c>
      <c r="B1674" s="3">
        <v>1</v>
      </c>
    </row>
    <row r="1675" spans="1:5" x14ac:dyDescent="0.25">
      <c r="A1675">
        <v>9315</v>
      </c>
      <c r="B1675" s="3">
        <v>1</v>
      </c>
    </row>
    <row r="1676" spans="1:5" x14ac:dyDescent="0.25">
      <c r="A1676">
        <v>9316</v>
      </c>
      <c r="B1676" s="3">
        <v>1</v>
      </c>
      <c r="C1676" s="1">
        <v>2</v>
      </c>
    </row>
    <row r="1677" spans="1:5" x14ac:dyDescent="0.25">
      <c r="A1677">
        <v>9317</v>
      </c>
      <c r="B1677" s="3">
        <v>1</v>
      </c>
      <c r="C1677" s="1">
        <v>2</v>
      </c>
    </row>
    <row r="1678" spans="1:5" x14ac:dyDescent="0.25">
      <c r="A1678">
        <v>9318</v>
      </c>
      <c r="B1678" s="3">
        <v>1</v>
      </c>
      <c r="C1678" s="1">
        <v>2</v>
      </c>
    </row>
    <row r="1679" spans="1:5" x14ac:dyDescent="0.25">
      <c r="A1679">
        <v>9319</v>
      </c>
      <c r="B1679" s="3">
        <v>1</v>
      </c>
      <c r="C1679" s="1">
        <v>2</v>
      </c>
    </row>
    <row r="1680" spans="1:5" x14ac:dyDescent="0.25">
      <c r="A1680">
        <v>9320</v>
      </c>
      <c r="B1680" s="3">
        <v>1</v>
      </c>
      <c r="C1680" s="1">
        <v>2</v>
      </c>
    </row>
    <row r="1681" spans="1:5" x14ac:dyDescent="0.25">
      <c r="A1681">
        <v>9321</v>
      </c>
      <c r="B1681" s="3">
        <v>1</v>
      </c>
      <c r="C1681" s="1">
        <v>2</v>
      </c>
    </row>
    <row r="1682" spans="1:5" x14ac:dyDescent="0.25">
      <c r="A1682">
        <v>9322</v>
      </c>
      <c r="C1682" s="1">
        <v>2</v>
      </c>
    </row>
    <row r="1683" spans="1:5" x14ac:dyDescent="0.25">
      <c r="A1683">
        <v>9323</v>
      </c>
      <c r="C1683" s="1">
        <v>2</v>
      </c>
    </row>
    <row r="1684" spans="1:5" x14ac:dyDescent="0.25">
      <c r="A1684">
        <v>9324</v>
      </c>
      <c r="C1684" s="1">
        <v>2</v>
      </c>
    </row>
    <row r="1685" spans="1:5" x14ac:dyDescent="0.25">
      <c r="A1685">
        <v>9325</v>
      </c>
      <c r="C1685" s="1">
        <v>2</v>
      </c>
    </row>
    <row r="1686" spans="1:5" x14ac:dyDescent="0.25">
      <c r="A1686">
        <v>9326</v>
      </c>
      <c r="C1686" s="1">
        <v>2</v>
      </c>
    </row>
    <row r="1687" spans="1:5" x14ac:dyDescent="0.25">
      <c r="A1687">
        <v>9327</v>
      </c>
      <c r="C1687" s="1">
        <v>2</v>
      </c>
    </row>
    <row r="1688" spans="1:5" x14ac:dyDescent="0.25">
      <c r="A1688">
        <v>9328</v>
      </c>
      <c r="C1688" s="1">
        <v>2</v>
      </c>
    </row>
    <row r="1689" spans="1:5" x14ac:dyDescent="0.25">
      <c r="A1689">
        <v>9329</v>
      </c>
      <c r="C1689" s="1">
        <v>2</v>
      </c>
      <c r="D1689" s="2">
        <v>3</v>
      </c>
    </row>
    <row r="1690" spans="1:5" x14ac:dyDescent="0.25">
      <c r="A1690">
        <v>9330</v>
      </c>
      <c r="C1690" s="1">
        <v>2</v>
      </c>
      <c r="D1690" s="2">
        <v>3</v>
      </c>
    </row>
    <row r="1691" spans="1:5" x14ac:dyDescent="0.25">
      <c r="A1691">
        <v>9331</v>
      </c>
      <c r="C1691" s="1">
        <v>2</v>
      </c>
      <c r="D1691" s="2">
        <v>3</v>
      </c>
    </row>
    <row r="1692" spans="1:5" x14ac:dyDescent="0.25">
      <c r="A1692">
        <v>9332</v>
      </c>
      <c r="C1692" s="1">
        <v>2</v>
      </c>
      <c r="D1692" s="2">
        <v>3</v>
      </c>
    </row>
    <row r="1693" spans="1:5" x14ac:dyDescent="0.25">
      <c r="A1693">
        <v>9333</v>
      </c>
      <c r="C1693" s="1">
        <v>2</v>
      </c>
      <c r="D1693" s="2">
        <v>3</v>
      </c>
      <c r="E1693" s="4">
        <v>4</v>
      </c>
    </row>
    <row r="1694" spans="1:5" x14ac:dyDescent="0.25">
      <c r="A1694">
        <v>9334</v>
      </c>
      <c r="D1694" s="2">
        <v>3</v>
      </c>
      <c r="E1694" s="4">
        <v>4</v>
      </c>
    </row>
    <row r="1695" spans="1:5" x14ac:dyDescent="0.25">
      <c r="A1695">
        <v>9335</v>
      </c>
      <c r="D1695" s="2">
        <v>3</v>
      </c>
      <c r="E1695" s="4">
        <v>4</v>
      </c>
    </row>
    <row r="1696" spans="1:5" x14ac:dyDescent="0.25">
      <c r="A1696">
        <v>9336</v>
      </c>
      <c r="D1696" s="2">
        <v>3</v>
      </c>
      <c r="E1696" s="4">
        <v>4</v>
      </c>
    </row>
    <row r="1697" spans="1:5" x14ac:dyDescent="0.25">
      <c r="A1697">
        <v>9337</v>
      </c>
      <c r="D1697" s="2">
        <v>3</v>
      </c>
      <c r="E1697" s="4">
        <v>4</v>
      </c>
    </row>
    <row r="1698" spans="1:5" x14ac:dyDescent="0.25">
      <c r="A1698">
        <v>9338</v>
      </c>
      <c r="D1698" s="2">
        <v>3</v>
      </c>
      <c r="E1698" s="4">
        <v>4</v>
      </c>
    </row>
    <row r="1699" spans="1:5" x14ac:dyDescent="0.25">
      <c r="A1699">
        <v>9339</v>
      </c>
      <c r="D1699" s="2">
        <v>3</v>
      </c>
      <c r="E1699" s="4">
        <v>4</v>
      </c>
    </row>
    <row r="1700" spans="1:5" x14ac:dyDescent="0.25">
      <c r="A1700">
        <v>9340</v>
      </c>
      <c r="B1700" s="3">
        <v>1</v>
      </c>
      <c r="D1700" s="2">
        <v>3</v>
      </c>
      <c r="E1700" s="4">
        <v>4</v>
      </c>
    </row>
    <row r="1701" spans="1:5" x14ac:dyDescent="0.25">
      <c r="A1701">
        <v>9341</v>
      </c>
      <c r="B1701" s="3">
        <v>1</v>
      </c>
      <c r="D1701" s="2">
        <v>3</v>
      </c>
      <c r="E1701" s="4">
        <v>4</v>
      </c>
    </row>
    <row r="1702" spans="1:5" x14ac:dyDescent="0.25">
      <c r="A1702">
        <v>9342</v>
      </c>
      <c r="B1702" s="3">
        <v>1</v>
      </c>
      <c r="D1702" s="2">
        <v>3</v>
      </c>
      <c r="E1702" s="4">
        <v>4</v>
      </c>
    </row>
    <row r="1703" spans="1:5" x14ac:dyDescent="0.25">
      <c r="A1703">
        <v>9343</v>
      </c>
      <c r="B1703" s="3">
        <v>1</v>
      </c>
      <c r="D1703" s="2">
        <v>3</v>
      </c>
      <c r="E1703" s="4">
        <v>4</v>
      </c>
    </row>
    <row r="1704" spans="1:5" x14ac:dyDescent="0.25">
      <c r="A1704">
        <v>9344</v>
      </c>
      <c r="B1704" s="3">
        <v>1</v>
      </c>
      <c r="D1704" s="2">
        <v>3</v>
      </c>
      <c r="E1704" s="4">
        <v>4</v>
      </c>
    </row>
    <row r="1705" spans="1:5" x14ac:dyDescent="0.25">
      <c r="A1705">
        <v>9345</v>
      </c>
      <c r="B1705" s="3">
        <v>1</v>
      </c>
      <c r="D1705" s="2">
        <v>3</v>
      </c>
      <c r="E1705" s="4">
        <v>4</v>
      </c>
    </row>
    <row r="1706" spans="1:5" x14ac:dyDescent="0.25">
      <c r="A1706">
        <v>9346</v>
      </c>
      <c r="B1706" s="3">
        <v>1</v>
      </c>
      <c r="D1706" s="2">
        <v>3</v>
      </c>
      <c r="E1706" s="4">
        <v>4</v>
      </c>
    </row>
    <row r="1707" spans="1:5" x14ac:dyDescent="0.25">
      <c r="A1707">
        <v>9347</v>
      </c>
      <c r="B1707" s="3">
        <v>1</v>
      </c>
      <c r="E1707" s="4">
        <v>4</v>
      </c>
    </row>
    <row r="1708" spans="1:5" x14ac:dyDescent="0.25">
      <c r="A1708">
        <v>9348</v>
      </c>
      <c r="B1708" s="3">
        <v>1</v>
      </c>
      <c r="E1708" s="4">
        <v>4</v>
      </c>
    </row>
    <row r="1709" spans="1:5" x14ac:dyDescent="0.25">
      <c r="A1709">
        <v>9349</v>
      </c>
      <c r="B1709" s="3">
        <v>1</v>
      </c>
      <c r="E1709" s="4">
        <v>4</v>
      </c>
    </row>
    <row r="1710" spans="1:5" x14ac:dyDescent="0.25">
      <c r="A1710">
        <v>9350</v>
      </c>
      <c r="B1710" s="3">
        <v>1</v>
      </c>
      <c r="E1710" s="4">
        <v>4</v>
      </c>
    </row>
    <row r="1711" spans="1:5" x14ac:dyDescent="0.25">
      <c r="A1711">
        <v>9351</v>
      </c>
      <c r="B1711" s="3">
        <v>1</v>
      </c>
      <c r="E1711" s="4">
        <v>4</v>
      </c>
    </row>
    <row r="1712" spans="1:5" x14ac:dyDescent="0.25">
      <c r="A1712">
        <v>9352</v>
      </c>
      <c r="B1712" s="3">
        <v>1</v>
      </c>
    </row>
    <row r="1713" spans="1:3" x14ac:dyDescent="0.25">
      <c r="A1713">
        <v>9353</v>
      </c>
      <c r="B1713" s="3">
        <v>1</v>
      </c>
    </row>
    <row r="1714" spans="1:3" x14ac:dyDescent="0.25">
      <c r="A1714">
        <v>9354</v>
      </c>
      <c r="B1714" s="3">
        <v>1</v>
      </c>
      <c r="C1714" s="1">
        <v>2</v>
      </c>
    </row>
    <row r="1715" spans="1:3" x14ac:dyDescent="0.25">
      <c r="A1715">
        <v>9355</v>
      </c>
      <c r="B1715" s="3">
        <v>1</v>
      </c>
      <c r="C1715" s="1">
        <v>2</v>
      </c>
    </row>
    <row r="1716" spans="1:3" x14ac:dyDescent="0.25">
      <c r="A1716">
        <v>9356</v>
      </c>
      <c r="B1716" s="3">
        <v>1</v>
      </c>
      <c r="C1716" s="1">
        <v>2</v>
      </c>
    </row>
    <row r="1717" spans="1:3" x14ac:dyDescent="0.25">
      <c r="A1717">
        <v>9357</v>
      </c>
      <c r="B1717" s="3">
        <v>1</v>
      </c>
      <c r="C1717" s="1">
        <v>2</v>
      </c>
    </row>
    <row r="1718" spans="1:3" x14ac:dyDescent="0.25">
      <c r="A1718">
        <v>9358</v>
      </c>
      <c r="B1718" s="3">
        <v>1</v>
      </c>
      <c r="C1718" s="1">
        <v>2</v>
      </c>
    </row>
    <row r="1719" spans="1:3" x14ac:dyDescent="0.25">
      <c r="A1719">
        <v>9359</v>
      </c>
      <c r="B1719" s="3">
        <v>1</v>
      </c>
      <c r="C1719" s="1">
        <v>2</v>
      </c>
    </row>
    <row r="1720" spans="1:3" x14ac:dyDescent="0.25">
      <c r="A1720">
        <v>9360</v>
      </c>
      <c r="B1720" s="3">
        <v>1</v>
      </c>
      <c r="C1720" s="1">
        <v>2</v>
      </c>
    </row>
    <row r="1721" spans="1:3" x14ac:dyDescent="0.25">
      <c r="A1721">
        <v>9361</v>
      </c>
      <c r="B1721" s="3">
        <v>1</v>
      </c>
      <c r="C1721" s="1">
        <v>2</v>
      </c>
    </row>
    <row r="1722" spans="1:3" x14ac:dyDescent="0.25">
      <c r="A1722">
        <v>9362</v>
      </c>
      <c r="C1722" s="1">
        <v>2</v>
      </c>
    </row>
    <row r="1723" spans="1:3" x14ac:dyDescent="0.25">
      <c r="A1723">
        <v>9363</v>
      </c>
      <c r="C1723" s="1">
        <v>2</v>
      </c>
    </row>
    <row r="1724" spans="1:3" x14ac:dyDescent="0.25">
      <c r="A1724">
        <v>9364</v>
      </c>
      <c r="C1724" s="1">
        <v>2</v>
      </c>
    </row>
    <row r="1725" spans="1:3" x14ac:dyDescent="0.25">
      <c r="A1725">
        <v>9365</v>
      </c>
      <c r="C1725" s="1">
        <v>2</v>
      </c>
    </row>
    <row r="1726" spans="1:3" x14ac:dyDescent="0.25">
      <c r="A1726">
        <v>9366</v>
      </c>
      <c r="C1726" s="1">
        <v>2</v>
      </c>
    </row>
    <row r="1727" spans="1:3" x14ac:dyDescent="0.25">
      <c r="A1727">
        <v>9367</v>
      </c>
      <c r="C1727" s="1">
        <v>2</v>
      </c>
    </row>
    <row r="1728" spans="1:3" x14ac:dyDescent="0.25">
      <c r="A1728">
        <v>9368</v>
      </c>
      <c r="C1728" s="1">
        <v>2</v>
      </c>
    </row>
    <row r="1729" spans="1:5" x14ac:dyDescent="0.25">
      <c r="A1729">
        <v>9369</v>
      </c>
      <c r="C1729" s="1">
        <v>2</v>
      </c>
      <c r="D1729" s="2">
        <v>3</v>
      </c>
    </row>
    <row r="1730" spans="1:5" x14ac:dyDescent="0.25">
      <c r="A1730">
        <v>9370</v>
      </c>
      <c r="C1730" s="1">
        <v>2</v>
      </c>
      <c r="D1730" s="2">
        <v>3</v>
      </c>
    </row>
    <row r="1731" spans="1:5" x14ac:dyDescent="0.25">
      <c r="A1731">
        <v>9371</v>
      </c>
      <c r="C1731" s="1">
        <v>2</v>
      </c>
      <c r="D1731" s="2">
        <v>3</v>
      </c>
    </row>
    <row r="1732" spans="1:5" x14ac:dyDescent="0.25">
      <c r="A1732">
        <v>9372</v>
      </c>
      <c r="C1732" s="1">
        <v>2</v>
      </c>
      <c r="D1732" s="2">
        <v>3</v>
      </c>
    </row>
    <row r="1733" spans="1:5" x14ac:dyDescent="0.25">
      <c r="A1733">
        <v>9373</v>
      </c>
      <c r="C1733" s="1">
        <v>2</v>
      </c>
      <c r="D1733" s="2">
        <v>3</v>
      </c>
    </row>
    <row r="1734" spans="1:5" x14ac:dyDescent="0.25">
      <c r="A1734">
        <v>9374</v>
      </c>
      <c r="C1734" s="1">
        <v>2</v>
      </c>
      <c r="D1734" s="2">
        <v>3</v>
      </c>
      <c r="E1734" s="4">
        <v>4</v>
      </c>
    </row>
    <row r="1735" spans="1:5" x14ac:dyDescent="0.25">
      <c r="A1735">
        <v>9375</v>
      </c>
      <c r="D1735" s="2">
        <v>3</v>
      </c>
      <c r="E1735" s="4">
        <v>4</v>
      </c>
    </row>
    <row r="1736" spans="1:5" x14ac:dyDescent="0.25">
      <c r="A1736">
        <v>9376</v>
      </c>
      <c r="D1736" s="2">
        <v>3</v>
      </c>
      <c r="E1736" s="4">
        <v>4</v>
      </c>
    </row>
    <row r="1737" spans="1:5" x14ac:dyDescent="0.25">
      <c r="A1737">
        <v>9377</v>
      </c>
      <c r="D1737" s="2">
        <v>3</v>
      </c>
      <c r="E1737" s="4">
        <v>4</v>
      </c>
    </row>
    <row r="1738" spans="1:5" x14ac:dyDescent="0.25">
      <c r="A1738">
        <v>9378</v>
      </c>
      <c r="D1738" s="2">
        <v>3</v>
      </c>
      <c r="E1738" s="4">
        <v>4</v>
      </c>
    </row>
    <row r="1739" spans="1:5" x14ac:dyDescent="0.25">
      <c r="A1739">
        <v>9379</v>
      </c>
      <c r="B1739" s="3">
        <v>1</v>
      </c>
      <c r="D1739" s="2">
        <v>3</v>
      </c>
      <c r="E1739" s="4">
        <v>4</v>
      </c>
    </row>
    <row r="1740" spans="1:5" x14ac:dyDescent="0.25">
      <c r="A1740">
        <v>9380</v>
      </c>
      <c r="B1740" s="3">
        <v>1</v>
      </c>
      <c r="D1740" s="2">
        <v>3</v>
      </c>
      <c r="E1740" s="4">
        <v>4</v>
      </c>
    </row>
    <row r="1741" spans="1:5" x14ac:dyDescent="0.25">
      <c r="A1741">
        <v>9381</v>
      </c>
      <c r="B1741" s="3">
        <v>1</v>
      </c>
      <c r="D1741" s="2">
        <v>3</v>
      </c>
      <c r="E1741" s="4">
        <v>4</v>
      </c>
    </row>
    <row r="1742" spans="1:5" x14ac:dyDescent="0.25">
      <c r="A1742">
        <v>9382</v>
      </c>
      <c r="B1742" s="3">
        <v>1</v>
      </c>
      <c r="D1742" s="2">
        <v>3</v>
      </c>
      <c r="E1742" s="4">
        <v>4</v>
      </c>
    </row>
    <row r="1743" spans="1:5" x14ac:dyDescent="0.25">
      <c r="A1743">
        <v>9383</v>
      </c>
      <c r="B1743" s="3">
        <v>1</v>
      </c>
      <c r="D1743" s="2">
        <v>3</v>
      </c>
      <c r="E1743" s="4">
        <v>4</v>
      </c>
    </row>
    <row r="1744" spans="1:5" x14ac:dyDescent="0.25">
      <c r="A1744">
        <v>9384</v>
      </c>
      <c r="B1744" s="3">
        <v>1</v>
      </c>
      <c r="D1744" s="2">
        <v>3</v>
      </c>
      <c r="E1744" s="4">
        <v>4</v>
      </c>
    </row>
    <row r="1745" spans="1:5" x14ac:dyDescent="0.25">
      <c r="A1745">
        <v>9385</v>
      </c>
      <c r="B1745" s="3">
        <v>1</v>
      </c>
      <c r="D1745" s="2">
        <v>3</v>
      </c>
      <c r="E1745" s="4">
        <v>4</v>
      </c>
    </row>
    <row r="1746" spans="1:5" x14ac:dyDescent="0.25">
      <c r="A1746">
        <v>9386</v>
      </c>
      <c r="B1746" s="3">
        <v>1</v>
      </c>
      <c r="D1746" s="2">
        <v>3</v>
      </c>
      <c r="E1746" s="4">
        <v>4</v>
      </c>
    </row>
    <row r="1747" spans="1:5" x14ac:dyDescent="0.25">
      <c r="A1747">
        <v>9387</v>
      </c>
      <c r="B1747" s="3">
        <v>1</v>
      </c>
      <c r="D1747" s="2">
        <v>3</v>
      </c>
      <c r="E1747" s="4">
        <v>4</v>
      </c>
    </row>
    <row r="1748" spans="1:5" x14ac:dyDescent="0.25">
      <c r="A1748">
        <v>9388</v>
      </c>
      <c r="B1748" s="3">
        <v>1</v>
      </c>
      <c r="D1748" s="2">
        <v>3</v>
      </c>
      <c r="E1748" s="4">
        <v>4</v>
      </c>
    </row>
    <row r="1749" spans="1:5" x14ac:dyDescent="0.25">
      <c r="A1749">
        <v>9389</v>
      </c>
      <c r="B1749" s="3">
        <v>1</v>
      </c>
      <c r="D1749" s="2">
        <v>3</v>
      </c>
      <c r="E1749" s="4">
        <v>4</v>
      </c>
    </row>
    <row r="1750" spans="1:5" x14ac:dyDescent="0.25">
      <c r="A1750">
        <v>9390</v>
      </c>
      <c r="B1750" s="3">
        <v>1</v>
      </c>
      <c r="E1750" s="4">
        <v>4</v>
      </c>
    </row>
    <row r="1751" spans="1:5" x14ac:dyDescent="0.25">
      <c r="A1751">
        <v>9391</v>
      </c>
      <c r="B1751" s="3">
        <v>1</v>
      </c>
      <c r="E1751" s="4">
        <v>4</v>
      </c>
    </row>
    <row r="1752" spans="1:5" x14ac:dyDescent="0.25">
      <c r="A1752">
        <v>9392</v>
      </c>
      <c r="B1752" s="3">
        <v>1</v>
      </c>
      <c r="E1752" s="4">
        <v>4</v>
      </c>
    </row>
    <row r="1753" spans="1:5" x14ac:dyDescent="0.25">
      <c r="A1753">
        <v>9393</v>
      </c>
      <c r="B1753" s="3">
        <v>1</v>
      </c>
      <c r="E1753" s="4">
        <v>4</v>
      </c>
    </row>
    <row r="1754" spans="1:5" x14ac:dyDescent="0.25">
      <c r="A1754">
        <v>9394</v>
      </c>
      <c r="B1754" s="3">
        <v>1</v>
      </c>
      <c r="E1754" s="4">
        <v>4</v>
      </c>
    </row>
    <row r="1755" spans="1:5" x14ac:dyDescent="0.25">
      <c r="A1755">
        <v>9395</v>
      </c>
      <c r="B1755" s="3">
        <v>1</v>
      </c>
      <c r="E1755" s="4">
        <v>4</v>
      </c>
    </row>
    <row r="1756" spans="1:5" x14ac:dyDescent="0.25">
      <c r="A1756">
        <v>9396</v>
      </c>
      <c r="B1756" s="3">
        <v>1</v>
      </c>
      <c r="E1756" s="4">
        <v>4</v>
      </c>
    </row>
    <row r="1757" spans="1:5" x14ac:dyDescent="0.25">
      <c r="A1757">
        <v>9397</v>
      </c>
      <c r="B1757" s="3">
        <v>1</v>
      </c>
      <c r="C1757" s="1">
        <v>2</v>
      </c>
      <c r="E1757" s="4">
        <v>4</v>
      </c>
    </row>
    <row r="1758" spans="1:5" x14ac:dyDescent="0.25">
      <c r="A1758">
        <v>9398</v>
      </c>
      <c r="B1758" s="3">
        <v>1</v>
      </c>
      <c r="C1758" s="1">
        <v>2</v>
      </c>
      <c r="E1758" s="4">
        <v>4</v>
      </c>
    </row>
    <row r="1759" spans="1:5" x14ac:dyDescent="0.25">
      <c r="A1759">
        <v>9399</v>
      </c>
      <c r="B1759" s="3">
        <v>1</v>
      </c>
      <c r="C1759" s="1">
        <v>2</v>
      </c>
      <c r="E1759" s="4">
        <v>4</v>
      </c>
    </row>
    <row r="1760" spans="1:5" x14ac:dyDescent="0.25">
      <c r="A1760">
        <v>9400</v>
      </c>
      <c r="B1760" s="3">
        <v>1</v>
      </c>
      <c r="C1760" s="1">
        <v>2</v>
      </c>
      <c r="E1760" s="4">
        <v>4</v>
      </c>
    </row>
    <row r="1761" spans="1:4" x14ac:dyDescent="0.25">
      <c r="A1761">
        <v>9401</v>
      </c>
      <c r="B1761" s="3">
        <v>1</v>
      </c>
      <c r="C1761" s="1">
        <v>2</v>
      </c>
    </row>
    <row r="1762" spans="1:4" x14ac:dyDescent="0.25">
      <c r="A1762">
        <v>9402</v>
      </c>
      <c r="B1762" s="3">
        <v>1</v>
      </c>
      <c r="C1762" s="1">
        <v>2</v>
      </c>
    </row>
    <row r="1763" spans="1:4" x14ac:dyDescent="0.25">
      <c r="A1763">
        <v>9403</v>
      </c>
      <c r="B1763" s="3">
        <v>1</v>
      </c>
      <c r="C1763" s="1">
        <v>2</v>
      </c>
    </row>
    <row r="1764" spans="1:4" x14ac:dyDescent="0.25">
      <c r="A1764">
        <v>9404</v>
      </c>
      <c r="B1764" s="3">
        <v>1</v>
      </c>
      <c r="C1764" s="1">
        <v>2</v>
      </c>
    </row>
    <row r="1765" spans="1:4" x14ac:dyDescent="0.25">
      <c r="A1765">
        <v>9405</v>
      </c>
      <c r="B1765" s="3">
        <v>1</v>
      </c>
      <c r="C1765" s="1">
        <v>2</v>
      </c>
    </row>
    <row r="1766" spans="1:4" x14ac:dyDescent="0.25">
      <c r="A1766">
        <v>9406</v>
      </c>
      <c r="C1766" s="1">
        <v>2</v>
      </c>
    </row>
    <row r="1767" spans="1:4" x14ac:dyDescent="0.25">
      <c r="A1767">
        <v>9407</v>
      </c>
      <c r="C1767" s="1">
        <v>2</v>
      </c>
    </row>
    <row r="1768" spans="1:4" x14ac:dyDescent="0.25">
      <c r="A1768">
        <v>9408</v>
      </c>
      <c r="C1768" s="1">
        <v>2</v>
      </c>
    </row>
    <row r="1769" spans="1:4" x14ac:dyDescent="0.25">
      <c r="A1769">
        <v>9409</v>
      </c>
      <c r="C1769" s="1">
        <v>2</v>
      </c>
    </row>
    <row r="1770" spans="1:4" x14ac:dyDescent="0.25">
      <c r="A1770">
        <v>9410</v>
      </c>
      <c r="C1770" s="1">
        <v>2</v>
      </c>
    </row>
    <row r="1771" spans="1:4" x14ac:dyDescent="0.25">
      <c r="A1771">
        <v>9411</v>
      </c>
      <c r="C1771" s="1">
        <v>2</v>
      </c>
      <c r="D1771" s="2">
        <v>3</v>
      </c>
    </row>
    <row r="1772" spans="1:4" x14ac:dyDescent="0.25">
      <c r="A1772">
        <v>9412</v>
      </c>
      <c r="C1772" s="1">
        <v>2</v>
      </c>
      <c r="D1772" s="2">
        <v>3</v>
      </c>
    </row>
    <row r="1773" spans="1:4" x14ac:dyDescent="0.25">
      <c r="A1773">
        <v>9413</v>
      </c>
      <c r="C1773" s="1">
        <v>2</v>
      </c>
      <c r="D1773" s="2">
        <v>3</v>
      </c>
    </row>
    <row r="1774" spans="1:4" x14ac:dyDescent="0.25">
      <c r="A1774">
        <v>9414</v>
      </c>
      <c r="C1774" s="1">
        <v>2</v>
      </c>
      <c r="D1774" s="2">
        <v>3</v>
      </c>
    </row>
    <row r="1775" spans="1:4" x14ac:dyDescent="0.25">
      <c r="A1775">
        <v>9415</v>
      </c>
      <c r="C1775" s="1">
        <v>2</v>
      </c>
      <c r="D1775" s="2">
        <v>3</v>
      </c>
    </row>
    <row r="1776" spans="1:4" x14ac:dyDescent="0.25">
      <c r="A1776">
        <v>9416</v>
      </c>
      <c r="C1776" s="1">
        <v>2</v>
      </c>
      <c r="D1776" s="2">
        <v>3</v>
      </c>
    </row>
    <row r="1777" spans="1:5" x14ac:dyDescent="0.25">
      <c r="A1777">
        <v>9417</v>
      </c>
      <c r="C1777" s="1">
        <v>2</v>
      </c>
      <c r="D1777" s="2">
        <v>3</v>
      </c>
    </row>
    <row r="1778" spans="1:5" x14ac:dyDescent="0.25">
      <c r="A1778">
        <v>9418</v>
      </c>
      <c r="C1778" s="1">
        <v>2</v>
      </c>
      <c r="D1778" s="2">
        <v>3</v>
      </c>
    </row>
    <row r="1779" spans="1:5" x14ac:dyDescent="0.25">
      <c r="A1779">
        <v>9419</v>
      </c>
      <c r="C1779" s="1">
        <v>2</v>
      </c>
      <c r="D1779" s="2">
        <v>3</v>
      </c>
    </row>
    <row r="1780" spans="1:5" x14ac:dyDescent="0.25">
      <c r="A1780">
        <v>9420</v>
      </c>
      <c r="C1780" s="1">
        <v>2</v>
      </c>
      <c r="D1780" s="2">
        <v>3</v>
      </c>
    </row>
    <row r="1781" spans="1:5" x14ac:dyDescent="0.25">
      <c r="A1781">
        <v>9421</v>
      </c>
      <c r="D1781" s="2">
        <v>3</v>
      </c>
    </row>
    <row r="1782" spans="1:5" x14ac:dyDescent="0.25">
      <c r="A1782">
        <v>9422</v>
      </c>
      <c r="D1782" s="2">
        <v>3</v>
      </c>
      <c r="E1782" s="4">
        <v>4</v>
      </c>
    </row>
    <row r="1783" spans="1:5" x14ac:dyDescent="0.25">
      <c r="A1783">
        <v>9423</v>
      </c>
      <c r="D1783" s="2">
        <v>3</v>
      </c>
      <c r="E1783" s="4">
        <v>4</v>
      </c>
    </row>
    <row r="1784" spans="1:5" x14ac:dyDescent="0.25">
      <c r="A1784">
        <v>9424</v>
      </c>
      <c r="D1784" s="2">
        <v>3</v>
      </c>
      <c r="E1784" s="4">
        <v>4</v>
      </c>
    </row>
    <row r="1785" spans="1:5" x14ac:dyDescent="0.25">
      <c r="A1785">
        <v>9425</v>
      </c>
      <c r="B1785" s="3">
        <v>1</v>
      </c>
      <c r="D1785" s="2">
        <v>3</v>
      </c>
      <c r="E1785" s="4">
        <v>4</v>
      </c>
    </row>
    <row r="1786" spans="1:5" x14ac:dyDescent="0.25">
      <c r="A1786">
        <v>9426</v>
      </c>
      <c r="B1786" s="3">
        <v>1</v>
      </c>
      <c r="D1786" s="2">
        <v>3</v>
      </c>
      <c r="E1786" s="4">
        <v>4</v>
      </c>
    </row>
    <row r="1787" spans="1:5" x14ac:dyDescent="0.25">
      <c r="A1787">
        <v>9427</v>
      </c>
      <c r="B1787" s="3">
        <v>1</v>
      </c>
      <c r="D1787" s="2">
        <v>3</v>
      </c>
      <c r="E1787" s="4">
        <v>4</v>
      </c>
    </row>
    <row r="1788" spans="1:5" x14ac:dyDescent="0.25">
      <c r="A1788">
        <v>9428</v>
      </c>
      <c r="B1788" s="3">
        <v>1</v>
      </c>
      <c r="D1788" s="2">
        <v>3</v>
      </c>
      <c r="E1788" s="4">
        <v>4</v>
      </c>
    </row>
    <row r="1789" spans="1:5" x14ac:dyDescent="0.25">
      <c r="A1789">
        <v>9429</v>
      </c>
      <c r="B1789" s="3">
        <v>1</v>
      </c>
      <c r="D1789" s="2">
        <v>3</v>
      </c>
      <c r="E1789" s="4">
        <v>4</v>
      </c>
    </row>
    <row r="1790" spans="1:5" x14ac:dyDescent="0.25">
      <c r="A1790">
        <v>9430</v>
      </c>
      <c r="B1790" s="3">
        <v>1</v>
      </c>
      <c r="D1790" s="2">
        <v>3</v>
      </c>
      <c r="E1790" s="4">
        <v>4</v>
      </c>
    </row>
    <row r="1791" spans="1:5" x14ac:dyDescent="0.25">
      <c r="A1791">
        <v>9431</v>
      </c>
      <c r="B1791" s="3">
        <v>1</v>
      </c>
      <c r="D1791" s="2">
        <v>3</v>
      </c>
      <c r="E1791" s="4">
        <v>4</v>
      </c>
    </row>
    <row r="1792" spans="1:5" x14ac:dyDescent="0.25">
      <c r="A1792">
        <v>9432</v>
      </c>
      <c r="B1792" s="3">
        <v>1</v>
      </c>
      <c r="D1792" s="2">
        <v>3</v>
      </c>
      <c r="E1792" s="4">
        <v>4</v>
      </c>
    </row>
    <row r="1793" spans="1:6" x14ac:dyDescent="0.25">
      <c r="A1793">
        <v>9433</v>
      </c>
      <c r="B1793" s="3">
        <v>1</v>
      </c>
      <c r="D1793" s="2">
        <v>3</v>
      </c>
      <c r="E1793" s="4">
        <v>4</v>
      </c>
    </row>
    <row r="1794" spans="1:6" x14ac:dyDescent="0.25">
      <c r="A1794">
        <v>9434</v>
      </c>
      <c r="B1794" s="3">
        <v>1</v>
      </c>
      <c r="E1794" s="4">
        <v>4</v>
      </c>
    </row>
    <row r="1795" spans="1:6" x14ac:dyDescent="0.25">
      <c r="A1795">
        <v>9435</v>
      </c>
      <c r="B1795" s="3">
        <v>1</v>
      </c>
      <c r="E1795" s="4">
        <v>4</v>
      </c>
    </row>
    <row r="1796" spans="1:6" x14ac:dyDescent="0.25">
      <c r="A1796">
        <v>9436</v>
      </c>
      <c r="B1796" s="3">
        <v>1</v>
      </c>
      <c r="E1796" s="4">
        <v>4</v>
      </c>
    </row>
    <row r="1797" spans="1:6" x14ac:dyDescent="0.25">
      <c r="A1797">
        <v>9437</v>
      </c>
      <c r="B1797" s="3">
        <v>1</v>
      </c>
      <c r="E1797" s="4">
        <v>4</v>
      </c>
    </row>
    <row r="1798" spans="1:6" x14ac:dyDescent="0.25">
      <c r="A1798">
        <v>9438</v>
      </c>
      <c r="B1798" s="3">
        <v>1</v>
      </c>
      <c r="E1798" s="4">
        <v>4</v>
      </c>
    </row>
    <row r="1799" spans="1:6" x14ac:dyDescent="0.25">
      <c r="A1799">
        <v>9439</v>
      </c>
      <c r="B1799" s="3">
        <v>1</v>
      </c>
      <c r="E1799" s="4">
        <v>4</v>
      </c>
    </row>
    <row r="1800" spans="1:6" x14ac:dyDescent="0.25">
      <c r="A1800">
        <v>9440</v>
      </c>
      <c r="B1800" s="3">
        <v>1</v>
      </c>
      <c r="E1800" s="4">
        <v>4</v>
      </c>
    </row>
    <row r="1801" spans="1:6" x14ac:dyDescent="0.25">
      <c r="A1801">
        <v>9441</v>
      </c>
      <c r="B1801" s="3">
        <v>1</v>
      </c>
      <c r="E1801" s="4">
        <v>4</v>
      </c>
    </row>
    <row r="1802" spans="1:6" x14ac:dyDescent="0.25">
      <c r="A1802">
        <v>9442</v>
      </c>
      <c r="B1802" s="3">
        <v>1</v>
      </c>
      <c r="E1802" s="4">
        <v>4</v>
      </c>
    </row>
    <row r="1803" spans="1:6" x14ac:dyDescent="0.25">
      <c r="A1803">
        <v>9443</v>
      </c>
      <c r="B1803" s="3">
        <v>1</v>
      </c>
      <c r="E1803" s="4">
        <v>4</v>
      </c>
    </row>
    <row r="1804" spans="1:6" x14ac:dyDescent="0.25">
      <c r="A1804">
        <v>9444</v>
      </c>
      <c r="F1804" t="s">
        <v>22</v>
      </c>
    </row>
    <row r="1805" spans="1:6" x14ac:dyDescent="0.25">
      <c r="A1805">
        <v>12252</v>
      </c>
    </row>
    <row r="1806" spans="1:6" x14ac:dyDescent="0.25">
      <c r="A1806">
        <v>12253</v>
      </c>
    </row>
    <row r="1807" spans="1:6" x14ac:dyDescent="0.25">
      <c r="A1807">
        <v>12254</v>
      </c>
    </row>
    <row r="1808" spans="1:6" x14ac:dyDescent="0.25">
      <c r="A1808">
        <v>12255</v>
      </c>
    </row>
    <row r="1809" spans="1:1" x14ac:dyDescent="0.25">
      <c r="A1809">
        <v>12256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Data</vt:lpstr>
      <vt:lpstr>Cycle</vt:lpstr>
      <vt:lpstr>Coordination</vt:lpstr>
      <vt:lpstr>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Magnuson</dc:creator>
  <cp:lastModifiedBy>David Magnuson</cp:lastModifiedBy>
  <dcterms:created xsi:type="dcterms:W3CDTF">2017-04-03T15:12:11Z</dcterms:created>
  <dcterms:modified xsi:type="dcterms:W3CDTF">2017-04-03T15:12:42Z</dcterms:modified>
</cp:coreProperties>
</file>